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drawings/drawing7.xml" ContentType="application/vnd.openxmlformats-officedocument.drawing+xml"/>
  <Override PartName="/xl/charts/chart20.xml" ContentType="application/vnd.openxmlformats-officedocument.drawingml.chart+xml"/>
  <Override PartName="/xl/drawings/drawing8.xml" ContentType="application/vnd.openxmlformats-officedocument.drawing+xml"/>
  <Override PartName="/xl/charts/chart21.xml" ContentType="application/vnd.openxmlformats-officedocument.drawingml.chart+xml"/>
  <Override PartName="/xl/drawings/drawing9.xml" ContentType="application/vnd.openxmlformats-officedocument.drawing+xml"/>
  <Override PartName="/xl/charts/chart22.xml" ContentType="application/vnd.openxmlformats-officedocument.drawingml.chart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drawings/drawing11.xml" ContentType="application/vnd.openxmlformats-officedocument.drawing+xml"/>
  <Override PartName="/xl/charts/chart24.xml" ContentType="application/vnd.openxmlformats-officedocument.drawingml.chart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3220" yWindow="780" windowWidth="43400" windowHeight="23920" activeTab="11"/>
  </bookViews>
  <sheets>
    <sheet name="Run_No" sheetId="1" r:id="rId1"/>
    <sheet name="d0_values" sheetId="2" r:id="rId2"/>
    <sheet name="Stress_Calculation" sheetId="3" r:id="rId3"/>
    <sheet name="Stress_Plots" sheetId="16" r:id="rId4"/>
    <sheet name="Ref_Data" sheetId="4" r:id="rId5"/>
    <sheet name="Comb_Positions" sheetId="5" r:id="rId6"/>
    <sheet name="2.5 mm" sheetId="18" r:id="rId7"/>
    <sheet name="5.0 mm" sheetId="19" r:id="rId8"/>
    <sheet name="7.5 mm" sheetId="20" r:id="rId9"/>
    <sheet name="10.0 mm" sheetId="21" r:id="rId10"/>
    <sheet name="12.5 mm" sheetId="22" r:id="rId11"/>
    <sheet name="long" sheetId="23" r:id="rId12"/>
    <sheet name="tran" sheetId="25" r:id="rId13"/>
    <sheet name="norm" sheetId="26" r:id="rId14"/>
  </sheets>
  <definedNames>
    <definedName name="_xlnm.Print_Area" localSheetId="5">Comb_Positions!$B$47:$H$167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" i="3" l="1"/>
  <c r="E28" i="3"/>
  <c r="E29" i="3"/>
  <c r="E30" i="3"/>
  <c r="E31" i="3"/>
  <c r="E32" i="3"/>
  <c r="E33" i="3"/>
  <c r="E34" i="3"/>
  <c r="E35" i="3"/>
  <c r="E36" i="3"/>
  <c r="E37" i="3"/>
  <c r="E38" i="3"/>
  <c r="E26" i="3"/>
  <c r="J6" i="2"/>
  <c r="Q17" i="3"/>
  <c r="Q18" i="3"/>
  <c r="Q20" i="3"/>
  <c r="Q21" i="3"/>
  <c r="Q22" i="3"/>
  <c r="Q16" i="3"/>
  <c r="O17" i="3"/>
  <c r="O18" i="3"/>
  <c r="O20" i="3"/>
  <c r="O21" i="3"/>
  <c r="O22" i="3"/>
  <c r="O16" i="3"/>
  <c r="M4" i="3"/>
  <c r="O4" i="3"/>
  <c r="S4" i="3"/>
  <c r="Y4" i="3"/>
  <c r="I4" i="3"/>
  <c r="U4" i="3"/>
  <c r="K4" i="3"/>
  <c r="Q4" i="3"/>
  <c r="W4" i="3"/>
  <c r="B5" i="4"/>
  <c r="B4" i="4"/>
  <c r="AE4" i="3"/>
  <c r="J4" i="3"/>
  <c r="V4" i="3"/>
  <c r="L4" i="3"/>
  <c r="X4" i="3"/>
  <c r="N4" i="3"/>
  <c r="Z4" i="3"/>
  <c r="AF4" i="3"/>
  <c r="Q5" i="3"/>
  <c r="Q6" i="3"/>
  <c r="Q7" i="3"/>
  <c r="Q9" i="3"/>
  <c r="Q10" i="3"/>
  <c r="Q11" i="3"/>
  <c r="Q12" i="3"/>
  <c r="O5" i="3"/>
  <c r="O6" i="3"/>
  <c r="O7" i="3"/>
  <c r="O9" i="3"/>
  <c r="O10" i="3"/>
  <c r="O11" i="3"/>
  <c r="O12" i="3"/>
  <c r="O54" i="3"/>
  <c r="G5" i="3"/>
  <c r="E5" i="3"/>
  <c r="G6" i="3"/>
  <c r="E6" i="3"/>
  <c r="G7" i="3"/>
  <c r="E7" i="3"/>
  <c r="G9" i="3"/>
  <c r="E9" i="3"/>
  <c r="G10" i="3"/>
  <c r="E10" i="3"/>
  <c r="G11" i="3"/>
  <c r="E11" i="3"/>
  <c r="G12" i="3"/>
  <c r="E12" i="3"/>
  <c r="G16" i="3"/>
  <c r="E16" i="3"/>
  <c r="G17" i="3"/>
  <c r="E17" i="3"/>
  <c r="G18" i="3"/>
  <c r="E18" i="3"/>
  <c r="G20" i="3"/>
  <c r="E20" i="3"/>
  <c r="G21" i="3"/>
  <c r="E21" i="3"/>
  <c r="G22" i="3"/>
  <c r="E22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42" i="3"/>
  <c r="E42" i="3"/>
  <c r="G43" i="3"/>
  <c r="E43" i="3"/>
  <c r="G44" i="3"/>
  <c r="E44" i="3"/>
  <c r="G45" i="3"/>
  <c r="E45" i="3"/>
  <c r="G46" i="3"/>
  <c r="E46" i="3"/>
  <c r="G47" i="3"/>
  <c r="E47" i="3"/>
  <c r="G48" i="3"/>
  <c r="E48" i="3"/>
  <c r="G49" i="3"/>
  <c r="E49" i="3"/>
  <c r="G50" i="3"/>
  <c r="E50" i="3"/>
  <c r="G54" i="3"/>
  <c r="E54" i="3"/>
  <c r="G55" i="3"/>
  <c r="E55" i="3"/>
  <c r="G56" i="3"/>
  <c r="E56" i="3"/>
  <c r="G57" i="3"/>
  <c r="E57" i="3"/>
  <c r="G58" i="3"/>
  <c r="E58" i="3"/>
  <c r="G59" i="3"/>
  <c r="E59" i="3"/>
  <c r="G60" i="3"/>
  <c r="E60" i="3"/>
  <c r="G61" i="3"/>
  <c r="E61" i="3"/>
  <c r="G62" i="3"/>
  <c r="E62" i="3"/>
  <c r="G63" i="3"/>
  <c r="E63" i="3"/>
  <c r="G64" i="3"/>
  <c r="E64" i="3"/>
  <c r="G65" i="3"/>
  <c r="E65" i="3"/>
  <c r="G66" i="3"/>
  <c r="E66" i="3"/>
  <c r="G4" i="3"/>
  <c r="E4" i="3"/>
  <c r="F10" i="3"/>
  <c r="F11" i="3"/>
  <c r="F12" i="3"/>
  <c r="H16" i="3"/>
  <c r="H17" i="3"/>
  <c r="H18" i="3"/>
  <c r="H20" i="3"/>
  <c r="H21" i="3"/>
  <c r="H22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42" i="3"/>
  <c r="H43" i="3"/>
  <c r="H44" i="3"/>
  <c r="H45" i="3"/>
  <c r="H46" i="3"/>
  <c r="H47" i="3"/>
  <c r="H48" i="3"/>
  <c r="H49" i="3"/>
  <c r="H50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5" i="3"/>
  <c r="H6" i="3"/>
  <c r="H7" i="3"/>
  <c r="H9" i="3"/>
  <c r="H10" i="3"/>
  <c r="H11" i="3"/>
  <c r="H12" i="3"/>
  <c r="F5" i="3"/>
  <c r="F6" i="3"/>
  <c r="F7" i="3"/>
  <c r="F9" i="3"/>
  <c r="F16" i="3"/>
  <c r="F17" i="3"/>
  <c r="F18" i="3"/>
  <c r="F20" i="3"/>
  <c r="F21" i="3"/>
  <c r="F22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42" i="3"/>
  <c r="F43" i="3"/>
  <c r="F44" i="3"/>
  <c r="F45" i="3"/>
  <c r="F46" i="3"/>
  <c r="F47" i="3"/>
  <c r="F48" i="3"/>
  <c r="F49" i="3"/>
  <c r="F50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H4" i="3"/>
  <c r="F4" i="3"/>
  <c r="G4" i="2"/>
  <c r="M4" i="2"/>
  <c r="G5" i="2"/>
  <c r="M5" i="2"/>
  <c r="G6" i="2"/>
  <c r="M6" i="2"/>
  <c r="G7" i="2"/>
  <c r="M7" i="2"/>
  <c r="G14" i="2"/>
  <c r="M14" i="2"/>
  <c r="G15" i="2"/>
  <c r="M15" i="2"/>
  <c r="G16" i="2"/>
  <c r="M16" i="2"/>
  <c r="G17" i="2"/>
  <c r="M17" i="2"/>
  <c r="G91" i="2"/>
  <c r="M91" i="2"/>
  <c r="G90" i="2"/>
  <c r="M90" i="2"/>
  <c r="G89" i="2"/>
  <c r="M89" i="2"/>
  <c r="G88" i="2"/>
  <c r="M88" i="2"/>
  <c r="G87" i="2"/>
  <c r="M87" i="2"/>
  <c r="G86" i="2"/>
  <c r="M86" i="2"/>
  <c r="G85" i="2"/>
  <c r="M85" i="2"/>
  <c r="G84" i="2"/>
  <c r="M84" i="2"/>
  <c r="G83" i="2"/>
  <c r="M83" i="2"/>
  <c r="G82" i="2"/>
  <c r="M82" i="2"/>
  <c r="G81" i="2"/>
  <c r="M81" i="2"/>
  <c r="G80" i="2"/>
  <c r="M80" i="2"/>
  <c r="G79" i="2"/>
  <c r="M79" i="2"/>
  <c r="G60" i="2"/>
  <c r="M60" i="2"/>
  <c r="G61" i="2"/>
  <c r="M61" i="2"/>
  <c r="G62" i="2"/>
  <c r="M62" i="2"/>
  <c r="G63" i="2"/>
  <c r="M63" i="2"/>
  <c r="G64" i="2"/>
  <c r="M64" i="2"/>
  <c r="G65" i="2"/>
  <c r="M65" i="2"/>
  <c r="G66" i="2"/>
  <c r="M66" i="2"/>
  <c r="G67" i="2"/>
  <c r="M67" i="2"/>
  <c r="G68" i="2"/>
  <c r="M68" i="2"/>
  <c r="G69" i="2"/>
  <c r="M69" i="2"/>
  <c r="G70" i="2"/>
  <c r="M70" i="2"/>
  <c r="G71" i="2"/>
  <c r="M71" i="2"/>
  <c r="G72" i="2"/>
  <c r="M72" i="2"/>
  <c r="G41" i="2"/>
  <c r="M41" i="2"/>
  <c r="G42" i="2"/>
  <c r="M42" i="2"/>
  <c r="G43" i="2"/>
  <c r="M43" i="2"/>
  <c r="G44" i="2"/>
  <c r="M44" i="2"/>
  <c r="G45" i="2"/>
  <c r="M45" i="2"/>
  <c r="G46" i="2"/>
  <c r="M46" i="2"/>
  <c r="G47" i="2"/>
  <c r="M47" i="2"/>
  <c r="G48" i="2"/>
  <c r="M48" i="2"/>
  <c r="G49" i="2"/>
  <c r="M49" i="2"/>
  <c r="G50" i="2"/>
  <c r="M50" i="2"/>
  <c r="G51" i="2"/>
  <c r="M51" i="2"/>
  <c r="G52" i="2"/>
  <c r="M52" i="2"/>
  <c r="G53" i="2"/>
  <c r="M53" i="2"/>
  <c r="G78" i="2"/>
  <c r="M78" i="2"/>
  <c r="G59" i="2"/>
  <c r="M59" i="2"/>
  <c r="G40" i="2"/>
  <c r="M40" i="2"/>
  <c r="G31" i="2"/>
  <c r="M31" i="2"/>
  <c r="G32" i="2"/>
  <c r="M32" i="2"/>
  <c r="G33" i="2"/>
  <c r="M33" i="2"/>
  <c r="G34" i="2"/>
  <c r="M34" i="2"/>
  <c r="G35" i="2"/>
  <c r="M35" i="2"/>
  <c r="G23" i="2"/>
  <c r="M23" i="2"/>
  <c r="G24" i="2"/>
  <c r="M24" i="2"/>
  <c r="G25" i="2"/>
  <c r="M25" i="2"/>
  <c r="G26" i="2"/>
  <c r="M26" i="2"/>
  <c r="G22" i="2"/>
  <c r="M22" i="2"/>
  <c r="I17" i="5"/>
  <c r="E167" i="5"/>
  <c r="H17" i="5"/>
  <c r="D167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K5" i="5"/>
  <c r="K8" i="5"/>
  <c r="C167" i="5"/>
  <c r="E166" i="5"/>
  <c r="D166" i="5"/>
  <c r="C166" i="5"/>
  <c r="E165" i="5"/>
  <c r="D165" i="5"/>
  <c r="C165" i="5"/>
  <c r="E164" i="5"/>
  <c r="D164" i="5"/>
  <c r="C164" i="5"/>
  <c r="E163" i="5"/>
  <c r="D163" i="5"/>
  <c r="C163" i="5"/>
  <c r="E162" i="5"/>
  <c r="H16" i="5"/>
  <c r="D162" i="5"/>
  <c r="C162" i="5"/>
  <c r="E161" i="5"/>
  <c r="D161" i="5"/>
  <c r="C161" i="5"/>
  <c r="E160" i="5"/>
  <c r="D160" i="5"/>
  <c r="C160" i="5"/>
  <c r="E159" i="5"/>
  <c r="D159" i="5"/>
  <c r="C159" i="5"/>
  <c r="E158" i="5"/>
  <c r="D158" i="5"/>
  <c r="C158" i="5"/>
  <c r="E157" i="5"/>
  <c r="H15" i="5"/>
  <c r="D157" i="5"/>
  <c r="C157" i="5"/>
  <c r="E156" i="5"/>
  <c r="D156" i="5"/>
  <c r="C156" i="5"/>
  <c r="E155" i="5"/>
  <c r="D155" i="5"/>
  <c r="C155" i="5"/>
  <c r="E154" i="5"/>
  <c r="D154" i="5"/>
  <c r="C154" i="5"/>
  <c r="E153" i="5"/>
  <c r="D153" i="5"/>
  <c r="C153" i="5"/>
  <c r="E152" i="5"/>
  <c r="H14" i="5"/>
  <c r="D152" i="5"/>
  <c r="C152" i="5"/>
  <c r="E151" i="5"/>
  <c r="D151" i="5"/>
  <c r="C151" i="5"/>
  <c r="E150" i="5"/>
  <c r="D150" i="5"/>
  <c r="C150" i="5"/>
  <c r="E149" i="5"/>
  <c r="D149" i="5"/>
  <c r="C149" i="5"/>
  <c r="E148" i="5"/>
  <c r="D148" i="5"/>
  <c r="C148" i="5"/>
  <c r="E147" i="5"/>
  <c r="H13" i="5"/>
  <c r="D147" i="5"/>
  <c r="C147" i="5"/>
  <c r="E146" i="5"/>
  <c r="D146" i="5"/>
  <c r="C146" i="5"/>
  <c r="E145" i="5"/>
  <c r="D145" i="5"/>
  <c r="C145" i="5"/>
  <c r="E144" i="5"/>
  <c r="D144" i="5"/>
  <c r="C144" i="5"/>
  <c r="E143" i="5"/>
  <c r="H12" i="5"/>
  <c r="D143" i="5"/>
  <c r="C143" i="5"/>
  <c r="E142" i="5"/>
  <c r="D142" i="5"/>
  <c r="C142" i="5"/>
  <c r="E141" i="5"/>
  <c r="D141" i="5"/>
  <c r="C141" i="5"/>
  <c r="E140" i="5"/>
  <c r="H11" i="5"/>
  <c r="D140" i="5"/>
  <c r="C140" i="5"/>
  <c r="E139" i="5"/>
  <c r="D139" i="5"/>
  <c r="C139" i="5"/>
  <c r="E138" i="5"/>
  <c r="D138" i="5"/>
  <c r="C138" i="5"/>
  <c r="E137" i="5"/>
  <c r="H10" i="5"/>
  <c r="D137" i="5"/>
  <c r="C137" i="5"/>
  <c r="E136" i="5"/>
  <c r="D136" i="5"/>
  <c r="C136" i="5"/>
  <c r="E135" i="5"/>
  <c r="D135" i="5"/>
  <c r="C135" i="5"/>
  <c r="E134" i="5"/>
  <c r="H9" i="5"/>
  <c r="D134" i="5"/>
  <c r="C134" i="5"/>
  <c r="E133" i="5"/>
  <c r="D133" i="5"/>
  <c r="C133" i="5"/>
  <c r="E132" i="5"/>
  <c r="D132" i="5"/>
  <c r="C132" i="5"/>
  <c r="E131" i="5"/>
  <c r="H8" i="5"/>
  <c r="D131" i="5"/>
  <c r="C131" i="5"/>
  <c r="E130" i="5"/>
  <c r="D130" i="5"/>
  <c r="C130" i="5"/>
  <c r="E129" i="5"/>
  <c r="D129" i="5"/>
  <c r="C129" i="5"/>
  <c r="E128" i="5"/>
  <c r="D128" i="5"/>
  <c r="C128" i="5"/>
  <c r="E127" i="5"/>
  <c r="H7" i="5"/>
  <c r="D127" i="5"/>
  <c r="C127" i="5"/>
  <c r="E126" i="5"/>
  <c r="D126" i="5"/>
  <c r="C126" i="5"/>
  <c r="E125" i="5"/>
  <c r="D125" i="5"/>
  <c r="C125" i="5"/>
  <c r="E124" i="5"/>
  <c r="D124" i="5"/>
  <c r="C124" i="5"/>
  <c r="E123" i="5"/>
  <c r="D123" i="5"/>
  <c r="C123" i="5"/>
  <c r="E122" i="5"/>
  <c r="H6" i="5"/>
  <c r="D122" i="5"/>
  <c r="C122" i="5"/>
  <c r="E121" i="5"/>
  <c r="D121" i="5"/>
  <c r="C121" i="5"/>
  <c r="E120" i="5"/>
  <c r="D120" i="5"/>
  <c r="C120" i="5"/>
  <c r="E119" i="5"/>
  <c r="D119" i="5"/>
  <c r="C119" i="5"/>
  <c r="E118" i="5"/>
  <c r="D118" i="5"/>
  <c r="C118" i="5"/>
  <c r="E117" i="5"/>
  <c r="H5" i="5"/>
  <c r="D117" i="5"/>
  <c r="C117" i="5"/>
  <c r="E116" i="5"/>
  <c r="D116" i="5"/>
  <c r="C116" i="5"/>
  <c r="E115" i="5"/>
  <c r="D115" i="5"/>
  <c r="C115" i="5"/>
  <c r="E114" i="5"/>
  <c r="D114" i="5"/>
  <c r="C114" i="5"/>
  <c r="E113" i="5"/>
  <c r="D113" i="5"/>
  <c r="C113" i="5"/>
  <c r="E112" i="5"/>
  <c r="H4" i="5"/>
  <c r="D112" i="5"/>
  <c r="C112" i="5"/>
  <c r="E111" i="5"/>
  <c r="D111" i="5"/>
  <c r="C111" i="5"/>
  <c r="E110" i="5"/>
  <c r="D110" i="5"/>
  <c r="C110" i="5"/>
  <c r="E109" i="5"/>
  <c r="D109" i="5"/>
  <c r="C109" i="5"/>
  <c r="E108" i="5"/>
  <c r="D108" i="5"/>
  <c r="C108" i="5"/>
  <c r="E107" i="5"/>
  <c r="D107" i="5"/>
  <c r="C107" i="5"/>
  <c r="E106" i="5"/>
  <c r="D106" i="5"/>
  <c r="C106" i="5"/>
  <c r="E105" i="5"/>
  <c r="D105" i="5"/>
  <c r="C105" i="5"/>
  <c r="E104" i="5"/>
  <c r="D104" i="5"/>
  <c r="C104" i="5"/>
  <c r="E103" i="5"/>
  <c r="D103" i="5"/>
  <c r="C103" i="5"/>
  <c r="E102" i="5"/>
  <c r="D102" i="5"/>
  <c r="C102" i="5"/>
  <c r="E101" i="5"/>
  <c r="D101" i="5"/>
  <c r="C101" i="5"/>
  <c r="E100" i="5"/>
  <c r="D100" i="5"/>
  <c r="C100" i="5"/>
  <c r="E99" i="5"/>
  <c r="D99" i="5"/>
  <c r="C99" i="5"/>
  <c r="E98" i="5"/>
  <c r="D98" i="5"/>
  <c r="C98" i="5"/>
  <c r="E97" i="5"/>
  <c r="D97" i="5"/>
  <c r="C97" i="5"/>
  <c r="E96" i="5"/>
  <c r="D96" i="5"/>
  <c r="C96" i="5"/>
  <c r="E95" i="5"/>
  <c r="D95" i="5"/>
  <c r="C95" i="5"/>
  <c r="E94" i="5"/>
  <c r="D94" i="5"/>
  <c r="C94" i="5"/>
  <c r="E93" i="5"/>
  <c r="D93" i="5"/>
  <c r="C93" i="5"/>
  <c r="E92" i="5"/>
  <c r="D92" i="5"/>
  <c r="C92" i="5"/>
  <c r="E91" i="5"/>
  <c r="D91" i="5"/>
  <c r="C91" i="5"/>
  <c r="E90" i="5"/>
  <c r="D90" i="5"/>
  <c r="C90" i="5"/>
  <c r="E89" i="5"/>
  <c r="D89" i="5"/>
  <c r="C89" i="5"/>
  <c r="E88" i="5"/>
  <c r="D88" i="5"/>
  <c r="C88" i="5"/>
  <c r="E87" i="5"/>
  <c r="D87" i="5"/>
  <c r="C87" i="5"/>
  <c r="E86" i="5"/>
  <c r="D86" i="5"/>
  <c r="C86" i="5"/>
  <c r="E85" i="5"/>
  <c r="D85" i="5"/>
  <c r="C85" i="5"/>
  <c r="E84" i="5"/>
  <c r="D84" i="5"/>
  <c r="C84" i="5"/>
  <c r="E83" i="5"/>
  <c r="D83" i="5"/>
  <c r="C83" i="5"/>
  <c r="E82" i="5"/>
  <c r="D82" i="5"/>
  <c r="C82" i="5"/>
  <c r="E81" i="5"/>
  <c r="D81" i="5"/>
  <c r="C81" i="5"/>
  <c r="E80" i="5"/>
  <c r="D80" i="5"/>
  <c r="C80" i="5"/>
  <c r="E79" i="5"/>
  <c r="D79" i="5"/>
  <c r="C79" i="5"/>
  <c r="E78" i="5"/>
  <c r="D78" i="5"/>
  <c r="C78" i="5"/>
  <c r="E77" i="5"/>
  <c r="D77" i="5"/>
  <c r="C77" i="5"/>
  <c r="E76" i="5"/>
  <c r="D76" i="5"/>
  <c r="C76" i="5"/>
  <c r="E75" i="5"/>
  <c r="D75" i="5"/>
  <c r="C75" i="5"/>
  <c r="E74" i="5"/>
  <c r="D74" i="5"/>
  <c r="C74" i="5"/>
  <c r="E73" i="5"/>
  <c r="D73" i="5"/>
  <c r="C73" i="5"/>
  <c r="E72" i="5"/>
  <c r="D72" i="5"/>
  <c r="C72" i="5"/>
  <c r="E71" i="5"/>
  <c r="D71" i="5"/>
  <c r="C71" i="5"/>
  <c r="E70" i="5"/>
  <c r="D70" i="5"/>
  <c r="C70" i="5"/>
  <c r="E69" i="5"/>
  <c r="D69" i="5"/>
  <c r="C69" i="5"/>
  <c r="E68" i="5"/>
  <c r="D68" i="5"/>
  <c r="C68" i="5"/>
  <c r="E67" i="5"/>
  <c r="D67" i="5"/>
  <c r="C67" i="5"/>
  <c r="E66" i="5"/>
  <c r="D66" i="5"/>
  <c r="C66" i="5"/>
  <c r="E65" i="5"/>
  <c r="D65" i="5"/>
  <c r="C65" i="5"/>
  <c r="E64" i="5"/>
  <c r="D64" i="5"/>
  <c r="C64" i="5"/>
  <c r="E63" i="5"/>
  <c r="D63" i="5"/>
  <c r="C63" i="5"/>
  <c r="E62" i="5"/>
  <c r="D62" i="5"/>
  <c r="C62" i="5"/>
  <c r="E61" i="5"/>
  <c r="D61" i="5"/>
  <c r="C61" i="5"/>
  <c r="E60" i="5"/>
  <c r="D60" i="5"/>
  <c r="C60" i="5"/>
  <c r="E59" i="5"/>
  <c r="D59" i="5"/>
  <c r="C59" i="5"/>
  <c r="E58" i="5"/>
  <c r="D58" i="5"/>
  <c r="C58" i="5"/>
  <c r="E57" i="5"/>
  <c r="D57" i="5"/>
  <c r="C57" i="5"/>
  <c r="E56" i="5"/>
  <c r="D56" i="5"/>
  <c r="C56" i="5"/>
  <c r="E55" i="5"/>
  <c r="D55" i="5"/>
  <c r="C55" i="5"/>
  <c r="E54" i="5"/>
  <c r="D54" i="5"/>
  <c r="C54" i="5"/>
  <c r="E53" i="5"/>
  <c r="D53" i="5"/>
  <c r="C53" i="5"/>
  <c r="E52" i="5"/>
  <c r="D52" i="5"/>
  <c r="C52" i="5"/>
  <c r="E51" i="5"/>
  <c r="D51" i="5"/>
  <c r="C51" i="5"/>
  <c r="E50" i="5"/>
  <c r="D50" i="5"/>
  <c r="C50" i="5"/>
  <c r="E49" i="5"/>
  <c r="D49" i="5"/>
  <c r="C49" i="5"/>
  <c r="E48" i="5"/>
  <c r="D48" i="5"/>
  <c r="C48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N66" i="3"/>
  <c r="O66" i="3"/>
  <c r="S66" i="3"/>
  <c r="Z66" i="3"/>
  <c r="M66" i="3"/>
  <c r="Y66" i="3"/>
  <c r="L66" i="3"/>
  <c r="Q66" i="3"/>
  <c r="X66" i="3"/>
  <c r="K66" i="3"/>
  <c r="W66" i="3"/>
  <c r="J66" i="3"/>
  <c r="V66" i="3"/>
  <c r="I66" i="3"/>
  <c r="U66" i="3"/>
  <c r="N65" i="3"/>
  <c r="O65" i="3"/>
  <c r="S65" i="3"/>
  <c r="Z65" i="3"/>
  <c r="M65" i="3"/>
  <c r="Y65" i="3"/>
  <c r="L65" i="3"/>
  <c r="Q65" i="3"/>
  <c r="X65" i="3"/>
  <c r="K65" i="3"/>
  <c r="W65" i="3"/>
  <c r="J65" i="3"/>
  <c r="V65" i="3"/>
  <c r="I65" i="3"/>
  <c r="U65" i="3"/>
  <c r="N64" i="3"/>
  <c r="O64" i="3"/>
  <c r="S64" i="3"/>
  <c r="Z64" i="3"/>
  <c r="M64" i="3"/>
  <c r="Y64" i="3"/>
  <c r="L64" i="3"/>
  <c r="Q64" i="3"/>
  <c r="X64" i="3"/>
  <c r="K64" i="3"/>
  <c r="W64" i="3"/>
  <c r="J64" i="3"/>
  <c r="V64" i="3"/>
  <c r="I64" i="3"/>
  <c r="U64" i="3"/>
  <c r="N63" i="3"/>
  <c r="O63" i="3"/>
  <c r="S63" i="3"/>
  <c r="Z63" i="3"/>
  <c r="M63" i="3"/>
  <c r="Y63" i="3"/>
  <c r="L63" i="3"/>
  <c r="Q63" i="3"/>
  <c r="X63" i="3"/>
  <c r="K63" i="3"/>
  <c r="W63" i="3"/>
  <c r="J63" i="3"/>
  <c r="V63" i="3"/>
  <c r="I63" i="3"/>
  <c r="U63" i="3"/>
  <c r="N62" i="3"/>
  <c r="O62" i="3"/>
  <c r="S62" i="3"/>
  <c r="Z62" i="3"/>
  <c r="M62" i="3"/>
  <c r="Y62" i="3"/>
  <c r="L62" i="3"/>
  <c r="Q62" i="3"/>
  <c r="X62" i="3"/>
  <c r="K62" i="3"/>
  <c r="W62" i="3"/>
  <c r="J62" i="3"/>
  <c r="V62" i="3"/>
  <c r="I62" i="3"/>
  <c r="U62" i="3"/>
  <c r="N61" i="3"/>
  <c r="O61" i="3"/>
  <c r="S61" i="3"/>
  <c r="Z61" i="3"/>
  <c r="M61" i="3"/>
  <c r="Y61" i="3"/>
  <c r="L61" i="3"/>
  <c r="Q61" i="3"/>
  <c r="X61" i="3"/>
  <c r="K61" i="3"/>
  <c r="W61" i="3"/>
  <c r="J61" i="3"/>
  <c r="V61" i="3"/>
  <c r="I61" i="3"/>
  <c r="U61" i="3"/>
  <c r="N60" i="3"/>
  <c r="O60" i="3"/>
  <c r="S60" i="3"/>
  <c r="Z60" i="3"/>
  <c r="M60" i="3"/>
  <c r="Y60" i="3"/>
  <c r="L60" i="3"/>
  <c r="Q60" i="3"/>
  <c r="X60" i="3"/>
  <c r="K60" i="3"/>
  <c r="W60" i="3"/>
  <c r="J60" i="3"/>
  <c r="V60" i="3"/>
  <c r="I60" i="3"/>
  <c r="U60" i="3"/>
  <c r="N59" i="3"/>
  <c r="O59" i="3"/>
  <c r="S59" i="3"/>
  <c r="Z59" i="3"/>
  <c r="M59" i="3"/>
  <c r="Y59" i="3"/>
  <c r="L59" i="3"/>
  <c r="Q59" i="3"/>
  <c r="X59" i="3"/>
  <c r="K59" i="3"/>
  <c r="W59" i="3"/>
  <c r="J59" i="3"/>
  <c r="V59" i="3"/>
  <c r="I59" i="3"/>
  <c r="U59" i="3"/>
  <c r="N58" i="3"/>
  <c r="O58" i="3"/>
  <c r="S58" i="3"/>
  <c r="Z58" i="3"/>
  <c r="M58" i="3"/>
  <c r="Y58" i="3"/>
  <c r="L58" i="3"/>
  <c r="Q58" i="3"/>
  <c r="X58" i="3"/>
  <c r="K58" i="3"/>
  <c r="W58" i="3"/>
  <c r="J58" i="3"/>
  <c r="V58" i="3"/>
  <c r="I58" i="3"/>
  <c r="U58" i="3"/>
  <c r="N57" i="3"/>
  <c r="O57" i="3"/>
  <c r="S57" i="3"/>
  <c r="Z57" i="3"/>
  <c r="M57" i="3"/>
  <c r="Y57" i="3"/>
  <c r="L57" i="3"/>
  <c r="Q57" i="3"/>
  <c r="X57" i="3"/>
  <c r="K57" i="3"/>
  <c r="W57" i="3"/>
  <c r="J57" i="3"/>
  <c r="V57" i="3"/>
  <c r="I57" i="3"/>
  <c r="U57" i="3"/>
  <c r="N56" i="3"/>
  <c r="O56" i="3"/>
  <c r="S56" i="3"/>
  <c r="Z56" i="3"/>
  <c r="M56" i="3"/>
  <c r="Y56" i="3"/>
  <c r="L56" i="3"/>
  <c r="Q56" i="3"/>
  <c r="X56" i="3"/>
  <c r="K56" i="3"/>
  <c r="W56" i="3"/>
  <c r="J56" i="3"/>
  <c r="V56" i="3"/>
  <c r="I56" i="3"/>
  <c r="U56" i="3"/>
  <c r="N55" i="3"/>
  <c r="O55" i="3"/>
  <c r="S55" i="3"/>
  <c r="Z55" i="3"/>
  <c r="M55" i="3"/>
  <c r="Y55" i="3"/>
  <c r="L55" i="3"/>
  <c r="Q55" i="3"/>
  <c r="X55" i="3"/>
  <c r="K55" i="3"/>
  <c r="W55" i="3"/>
  <c r="J55" i="3"/>
  <c r="V55" i="3"/>
  <c r="I55" i="3"/>
  <c r="U55" i="3"/>
  <c r="N54" i="3"/>
  <c r="S54" i="3"/>
  <c r="Z54" i="3"/>
  <c r="M54" i="3"/>
  <c r="Y54" i="3"/>
  <c r="L54" i="3"/>
  <c r="Q54" i="3"/>
  <c r="X54" i="3"/>
  <c r="K54" i="3"/>
  <c r="W54" i="3"/>
  <c r="J54" i="3"/>
  <c r="V54" i="3"/>
  <c r="I54" i="3"/>
  <c r="U54" i="3"/>
  <c r="N50" i="3"/>
  <c r="O50" i="3"/>
  <c r="S50" i="3"/>
  <c r="Z50" i="3"/>
  <c r="M50" i="3"/>
  <c r="Y50" i="3"/>
  <c r="L50" i="3"/>
  <c r="Q50" i="3"/>
  <c r="X50" i="3"/>
  <c r="K50" i="3"/>
  <c r="W50" i="3"/>
  <c r="J50" i="3"/>
  <c r="V50" i="3"/>
  <c r="I50" i="3"/>
  <c r="U50" i="3"/>
  <c r="N49" i="3"/>
  <c r="O49" i="3"/>
  <c r="S49" i="3"/>
  <c r="Z49" i="3"/>
  <c r="M49" i="3"/>
  <c r="Y49" i="3"/>
  <c r="L49" i="3"/>
  <c r="Q49" i="3"/>
  <c r="X49" i="3"/>
  <c r="K49" i="3"/>
  <c r="W49" i="3"/>
  <c r="J49" i="3"/>
  <c r="V49" i="3"/>
  <c r="I49" i="3"/>
  <c r="U49" i="3"/>
  <c r="N48" i="3"/>
  <c r="O48" i="3"/>
  <c r="S48" i="3"/>
  <c r="Z48" i="3"/>
  <c r="M48" i="3"/>
  <c r="Y48" i="3"/>
  <c r="L48" i="3"/>
  <c r="Q48" i="3"/>
  <c r="X48" i="3"/>
  <c r="K48" i="3"/>
  <c r="W48" i="3"/>
  <c r="J48" i="3"/>
  <c r="V48" i="3"/>
  <c r="I48" i="3"/>
  <c r="U48" i="3"/>
  <c r="N47" i="3"/>
  <c r="O47" i="3"/>
  <c r="S47" i="3"/>
  <c r="Z47" i="3"/>
  <c r="M47" i="3"/>
  <c r="Y47" i="3"/>
  <c r="L47" i="3"/>
  <c r="Q47" i="3"/>
  <c r="X47" i="3"/>
  <c r="K47" i="3"/>
  <c r="W47" i="3"/>
  <c r="J47" i="3"/>
  <c r="V47" i="3"/>
  <c r="I47" i="3"/>
  <c r="U47" i="3"/>
  <c r="N46" i="3"/>
  <c r="O46" i="3"/>
  <c r="S46" i="3"/>
  <c r="Z46" i="3"/>
  <c r="M46" i="3"/>
  <c r="Y46" i="3"/>
  <c r="L46" i="3"/>
  <c r="Q46" i="3"/>
  <c r="X46" i="3"/>
  <c r="K46" i="3"/>
  <c r="W46" i="3"/>
  <c r="J46" i="3"/>
  <c r="V46" i="3"/>
  <c r="I46" i="3"/>
  <c r="U46" i="3"/>
  <c r="N45" i="3"/>
  <c r="O45" i="3"/>
  <c r="S45" i="3"/>
  <c r="Z45" i="3"/>
  <c r="M45" i="3"/>
  <c r="Y45" i="3"/>
  <c r="L45" i="3"/>
  <c r="Q45" i="3"/>
  <c r="X45" i="3"/>
  <c r="K45" i="3"/>
  <c r="W45" i="3"/>
  <c r="J45" i="3"/>
  <c r="V45" i="3"/>
  <c r="I45" i="3"/>
  <c r="U45" i="3"/>
  <c r="N44" i="3"/>
  <c r="O44" i="3"/>
  <c r="S44" i="3"/>
  <c r="Z44" i="3"/>
  <c r="M44" i="3"/>
  <c r="Y44" i="3"/>
  <c r="L44" i="3"/>
  <c r="Q44" i="3"/>
  <c r="X44" i="3"/>
  <c r="K44" i="3"/>
  <c r="W44" i="3"/>
  <c r="J44" i="3"/>
  <c r="V44" i="3"/>
  <c r="I44" i="3"/>
  <c r="U44" i="3"/>
  <c r="N43" i="3"/>
  <c r="O43" i="3"/>
  <c r="S43" i="3"/>
  <c r="Z43" i="3"/>
  <c r="M43" i="3"/>
  <c r="Y43" i="3"/>
  <c r="L43" i="3"/>
  <c r="Q43" i="3"/>
  <c r="X43" i="3"/>
  <c r="K43" i="3"/>
  <c r="W43" i="3"/>
  <c r="J43" i="3"/>
  <c r="V43" i="3"/>
  <c r="I43" i="3"/>
  <c r="U43" i="3"/>
  <c r="N42" i="3"/>
  <c r="O42" i="3"/>
  <c r="S42" i="3"/>
  <c r="Z42" i="3"/>
  <c r="M42" i="3"/>
  <c r="Y42" i="3"/>
  <c r="L42" i="3"/>
  <c r="Q42" i="3"/>
  <c r="X42" i="3"/>
  <c r="K42" i="3"/>
  <c r="W42" i="3"/>
  <c r="J42" i="3"/>
  <c r="V42" i="3"/>
  <c r="I42" i="3"/>
  <c r="U42" i="3"/>
  <c r="N38" i="3"/>
  <c r="O38" i="3"/>
  <c r="S38" i="3"/>
  <c r="Z38" i="3"/>
  <c r="M38" i="3"/>
  <c r="Y38" i="3"/>
  <c r="L38" i="3"/>
  <c r="Q38" i="3"/>
  <c r="X38" i="3"/>
  <c r="K38" i="3"/>
  <c r="W38" i="3"/>
  <c r="J38" i="3"/>
  <c r="V38" i="3"/>
  <c r="I38" i="3"/>
  <c r="U38" i="3"/>
  <c r="N37" i="3"/>
  <c r="O37" i="3"/>
  <c r="S37" i="3"/>
  <c r="Z37" i="3"/>
  <c r="M37" i="3"/>
  <c r="Y37" i="3"/>
  <c r="L37" i="3"/>
  <c r="Q37" i="3"/>
  <c r="X37" i="3"/>
  <c r="K37" i="3"/>
  <c r="W37" i="3"/>
  <c r="J37" i="3"/>
  <c r="V37" i="3"/>
  <c r="I37" i="3"/>
  <c r="U37" i="3"/>
  <c r="N36" i="3"/>
  <c r="O36" i="3"/>
  <c r="S36" i="3"/>
  <c r="Z36" i="3"/>
  <c r="M36" i="3"/>
  <c r="Y36" i="3"/>
  <c r="L36" i="3"/>
  <c r="Q36" i="3"/>
  <c r="X36" i="3"/>
  <c r="K36" i="3"/>
  <c r="W36" i="3"/>
  <c r="J36" i="3"/>
  <c r="V36" i="3"/>
  <c r="I36" i="3"/>
  <c r="U36" i="3"/>
  <c r="N35" i="3"/>
  <c r="O35" i="3"/>
  <c r="S35" i="3"/>
  <c r="Z35" i="3"/>
  <c r="M35" i="3"/>
  <c r="Y35" i="3"/>
  <c r="L35" i="3"/>
  <c r="Q35" i="3"/>
  <c r="X35" i="3"/>
  <c r="K35" i="3"/>
  <c r="W35" i="3"/>
  <c r="J35" i="3"/>
  <c r="V35" i="3"/>
  <c r="I35" i="3"/>
  <c r="U35" i="3"/>
  <c r="N34" i="3"/>
  <c r="O34" i="3"/>
  <c r="S34" i="3"/>
  <c r="Z34" i="3"/>
  <c r="M34" i="3"/>
  <c r="Y34" i="3"/>
  <c r="L34" i="3"/>
  <c r="Q34" i="3"/>
  <c r="X34" i="3"/>
  <c r="K34" i="3"/>
  <c r="W34" i="3"/>
  <c r="J34" i="3"/>
  <c r="V34" i="3"/>
  <c r="I34" i="3"/>
  <c r="U34" i="3"/>
  <c r="N33" i="3"/>
  <c r="O33" i="3"/>
  <c r="S33" i="3"/>
  <c r="Z33" i="3"/>
  <c r="M33" i="3"/>
  <c r="Y33" i="3"/>
  <c r="L33" i="3"/>
  <c r="Q33" i="3"/>
  <c r="X33" i="3"/>
  <c r="K33" i="3"/>
  <c r="W33" i="3"/>
  <c r="J33" i="3"/>
  <c r="V33" i="3"/>
  <c r="I33" i="3"/>
  <c r="U33" i="3"/>
  <c r="N32" i="3"/>
  <c r="O32" i="3"/>
  <c r="S32" i="3"/>
  <c r="Z32" i="3"/>
  <c r="M32" i="3"/>
  <c r="Y32" i="3"/>
  <c r="L32" i="3"/>
  <c r="Q32" i="3"/>
  <c r="X32" i="3"/>
  <c r="K32" i="3"/>
  <c r="W32" i="3"/>
  <c r="J32" i="3"/>
  <c r="V32" i="3"/>
  <c r="I32" i="3"/>
  <c r="U32" i="3"/>
  <c r="N31" i="3"/>
  <c r="O31" i="3"/>
  <c r="S31" i="3"/>
  <c r="Z31" i="3"/>
  <c r="M31" i="3"/>
  <c r="Y31" i="3"/>
  <c r="L31" i="3"/>
  <c r="Q31" i="3"/>
  <c r="X31" i="3"/>
  <c r="K31" i="3"/>
  <c r="W31" i="3"/>
  <c r="J31" i="3"/>
  <c r="V31" i="3"/>
  <c r="I31" i="3"/>
  <c r="U31" i="3"/>
  <c r="N30" i="3"/>
  <c r="O30" i="3"/>
  <c r="S30" i="3"/>
  <c r="Z30" i="3"/>
  <c r="M30" i="3"/>
  <c r="Y30" i="3"/>
  <c r="L30" i="3"/>
  <c r="Q30" i="3"/>
  <c r="X30" i="3"/>
  <c r="K30" i="3"/>
  <c r="W30" i="3"/>
  <c r="J30" i="3"/>
  <c r="V30" i="3"/>
  <c r="I30" i="3"/>
  <c r="U30" i="3"/>
  <c r="N29" i="3"/>
  <c r="O29" i="3"/>
  <c r="S29" i="3"/>
  <c r="Z29" i="3"/>
  <c r="M29" i="3"/>
  <c r="Y29" i="3"/>
  <c r="L29" i="3"/>
  <c r="Q29" i="3"/>
  <c r="X29" i="3"/>
  <c r="K29" i="3"/>
  <c r="W29" i="3"/>
  <c r="J29" i="3"/>
  <c r="V29" i="3"/>
  <c r="I29" i="3"/>
  <c r="U29" i="3"/>
  <c r="N28" i="3"/>
  <c r="O28" i="3"/>
  <c r="S28" i="3"/>
  <c r="Z28" i="3"/>
  <c r="M28" i="3"/>
  <c r="Y28" i="3"/>
  <c r="L28" i="3"/>
  <c r="Q28" i="3"/>
  <c r="X28" i="3"/>
  <c r="K28" i="3"/>
  <c r="W28" i="3"/>
  <c r="J28" i="3"/>
  <c r="V28" i="3"/>
  <c r="I28" i="3"/>
  <c r="U28" i="3"/>
  <c r="N27" i="3"/>
  <c r="O27" i="3"/>
  <c r="S27" i="3"/>
  <c r="Z27" i="3"/>
  <c r="M27" i="3"/>
  <c r="Y27" i="3"/>
  <c r="L27" i="3"/>
  <c r="Q27" i="3"/>
  <c r="X27" i="3"/>
  <c r="K27" i="3"/>
  <c r="W27" i="3"/>
  <c r="J27" i="3"/>
  <c r="V27" i="3"/>
  <c r="I27" i="3"/>
  <c r="U27" i="3"/>
  <c r="N26" i="3"/>
  <c r="O26" i="3"/>
  <c r="S26" i="3"/>
  <c r="Z26" i="3"/>
  <c r="M26" i="3"/>
  <c r="Y26" i="3"/>
  <c r="L26" i="3"/>
  <c r="Q26" i="3"/>
  <c r="X26" i="3"/>
  <c r="K26" i="3"/>
  <c r="W26" i="3"/>
  <c r="J26" i="3"/>
  <c r="V26" i="3"/>
  <c r="I26" i="3"/>
  <c r="U26" i="3"/>
  <c r="N22" i="3"/>
  <c r="S22" i="3"/>
  <c r="Z22" i="3"/>
  <c r="M22" i="3"/>
  <c r="Y22" i="3"/>
  <c r="L22" i="3"/>
  <c r="X22" i="3"/>
  <c r="K22" i="3"/>
  <c r="W22" i="3"/>
  <c r="J22" i="3"/>
  <c r="V22" i="3"/>
  <c r="I22" i="3"/>
  <c r="U22" i="3"/>
  <c r="N21" i="3"/>
  <c r="S21" i="3"/>
  <c r="Z21" i="3"/>
  <c r="M21" i="3"/>
  <c r="Y21" i="3"/>
  <c r="L21" i="3"/>
  <c r="X21" i="3"/>
  <c r="K21" i="3"/>
  <c r="W21" i="3"/>
  <c r="J21" i="3"/>
  <c r="V21" i="3"/>
  <c r="I21" i="3"/>
  <c r="U21" i="3"/>
  <c r="N20" i="3"/>
  <c r="S20" i="3"/>
  <c r="Z20" i="3"/>
  <c r="M20" i="3"/>
  <c r="Y20" i="3"/>
  <c r="L20" i="3"/>
  <c r="X20" i="3"/>
  <c r="K20" i="3"/>
  <c r="W20" i="3"/>
  <c r="J20" i="3"/>
  <c r="V20" i="3"/>
  <c r="I20" i="3"/>
  <c r="U20" i="3"/>
  <c r="N18" i="3"/>
  <c r="S18" i="3"/>
  <c r="Z18" i="3"/>
  <c r="M18" i="3"/>
  <c r="Y18" i="3"/>
  <c r="L18" i="3"/>
  <c r="X18" i="3"/>
  <c r="K18" i="3"/>
  <c r="W18" i="3"/>
  <c r="J18" i="3"/>
  <c r="V18" i="3"/>
  <c r="I18" i="3"/>
  <c r="U18" i="3"/>
  <c r="N17" i="3"/>
  <c r="S17" i="3"/>
  <c r="Z17" i="3"/>
  <c r="M17" i="3"/>
  <c r="Y17" i="3"/>
  <c r="L17" i="3"/>
  <c r="X17" i="3"/>
  <c r="K17" i="3"/>
  <c r="W17" i="3"/>
  <c r="J17" i="3"/>
  <c r="V17" i="3"/>
  <c r="I17" i="3"/>
  <c r="U17" i="3"/>
  <c r="N16" i="3"/>
  <c r="S16" i="3"/>
  <c r="Z16" i="3"/>
  <c r="M16" i="3"/>
  <c r="Y16" i="3"/>
  <c r="L16" i="3"/>
  <c r="X16" i="3"/>
  <c r="K16" i="3"/>
  <c r="W16" i="3"/>
  <c r="J16" i="3"/>
  <c r="V16" i="3"/>
  <c r="I16" i="3"/>
  <c r="U16" i="3"/>
  <c r="N12" i="3"/>
  <c r="S12" i="3"/>
  <c r="Z12" i="3"/>
  <c r="N11" i="3"/>
  <c r="S11" i="3"/>
  <c r="Z11" i="3"/>
  <c r="N10" i="3"/>
  <c r="S10" i="3"/>
  <c r="Z10" i="3"/>
  <c r="N9" i="3"/>
  <c r="S9" i="3"/>
  <c r="Z9" i="3"/>
  <c r="N7" i="3"/>
  <c r="S7" i="3"/>
  <c r="Z7" i="3"/>
  <c r="N6" i="3"/>
  <c r="S6" i="3"/>
  <c r="Z6" i="3"/>
  <c r="N5" i="3"/>
  <c r="S5" i="3"/>
  <c r="Z5" i="3"/>
  <c r="L12" i="3"/>
  <c r="X12" i="3"/>
  <c r="L11" i="3"/>
  <c r="X11" i="3"/>
  <c r="L10" i="3"/>
  <c r="X10" i="3"/>
  <c r="L9" i="3"/>
  <c r="X9" i="3"/>
  <c r="L7" i="3"/>
  <c r="X7" i="3"/>
  <c r="L6" i="3"/>
  <c r="X6" i="3"/>
  <c r="L5" i="3"/>
  <c r="X5" i="3"/>
  <c r="J5" i="3"/>
  <c r="V5" i="3"/>
  <c r="J6" i="3"/>
  <c r="V6" i="3"/>
  <c r="J7" i="3"/>
  <c r="V7" i="3"/>
  <c r="J9" i="3"/>
  <c r="V9" i="3"/>
  <c r="J10" i="3"/>
  <c r="V10" i="3"/>
  <c r="J11" i="3"/>
  <c r="V11" i="3"/>
  <c r="J12" i="3"/>
  <c r="V12" i="3"/>
  <c r="AA55" i="3"/>
  <c r="AB55" i="3"/>
  <c r="AC55" i="3"/>
  <c r="AD55" i="3"/>
  <c r="AE55" i="3"/>
  <c r="AF55" i="3"/>
  <c r="AA56" i="3"/>
  <c r="AB56" i="3"/>
  <c r="AC56" i="3"/>
  <c r="AD56" i="3"/>
  <c r="AE56" i="3"/>
  <c r="AF56" i="3"/>
  <c r="AA57" i="3"/>
  <c r="AB57" i="3"/>
  <c r="AC57" i="3"/>
  <c r="AD57" i="3"/>
  <c r="AE57" i="3"/>
  <c r="AF57" i="3"/>
  <c r="AA58" i="3"/>
  <c r="AB58" i="3"/>
  <c r="AC58" i="3"/>
  <c r="AD58" i="3"/>
  <c r="AE58" i="3"/>
  <c r="AF58" i="3"/>
  <c r="AA59" i="3"/>
  <c r="AB59" i="3"/>
  <c r="AC59" i="3"/>
  <c r="AD59" i="3"/>
  <c r="AE59" i="3"/>
  <c r="AF59" i="3"/>
  <c r="AA60" i="3"/>
  <c r="AB60" i="3"/>
  <c r="AC60" i="3"/>
  <c r="AD60" i="3"/>
  <c r="AE60" i="3"/>
  <c r="AF60" i="3"/>
  <c r="AA61" i="3"/>
  <c r="AB61" i="3"/>
  <c r="AC61" i="3"/>
  <c r="AD61" i="3"/>
  <c r="AE61" i="3"/>
  <c r="AF61" i="3"/>
  <c r="AA62" i="3"/>
  <c r="AB62" i="3"/>
  <c r="AC62" i="3"/>
  <c r="AD62" i="3"/>
  <c r="AE62" i="3"/>
  <c r="AF62" i="3"/>
  <c r="AA63" i="3"/>
  <c r="AB63" i="3"/>
  <c r="AC63" i="3"/>
  <c r="AD63" i="3"/>
  <c r="AE63" i="3"/>
  <c r="AF63" i="3"/>
  <c r="AA64" i="3"/>
  <c r="AB64" i="3"/>
  <c r="AC64" i="3"/>
  <c r="AD64" i="3"/>
  <c r="AE64" i="3"/>
  <c r="AF64" i="3"/>
  <c r="AA65" i="3"/>
  <c r="AB65" i="3"/>
  <c r="AC65" i="3"/>
  <c r="AD65" i="3"/>
  <c r="AE65" i="3"/>
  <c r="AF65" i="3"/>
  <c r="AA66" i="3"/>
  <c r="AB66" i="3"/>
  <c r="AC66" i="3"/>
  <c r="AD66" i="3"/>
  <c r="AE66" i="3"/>
  <c r="AF66" i="3"/>
  <c r="AA43" i="3"/>
  <c r="AB43" i="3"/>
  <c r="AC43" i="3"/>
  <c r="AD43" i="3"/>
  <c r="AE43" i="3"/>
  <c r="AF43" i="3"/>
  <c r="AA44" i="3"/>
  <c r="AB44" i="3"/>
  <c r="AC44" i="3"/>
  <c r="AD44" i="3"/>
  <c r="AE44" i="3"/>
  <c r="AF44" i="3"/>
  <c r="AA45" i="3"/>
  <c r="AB45" i="3"/>
  <c r="AC45" i="3"/>
  <c r="AD45" i="3"/>
  <c r="AE45" i="3"/>
  <c r="AF45" i="3"/>
  <c r="AA46" i="3"/>
  <c r="AB46" i="3"/>
  <c r="AC46" i="3"/>
  <c r="AD46" i="3"/>
  <c r="AE46" i="3"/>
  <c r="AF46" i="3"/>
  <c r="AA47" i="3"/>
  <c r="AB47" i="3"/>
  <c r="AC47" i="3"/>
  <c r="AD47" i="3"/>
  <c r="AE47" i="3"/>
  <c r="AF47" i="3"/>
  <c r="AA48" i="3"/>
  <c r="AB48" i="3"/>
  <c r="AC48" i="3"/>
  <c r="AD48" i="3"/>
  <c r="AE48" i="3"/>
  <c r="AF48" i="3"/>
  <c r="AA49" i="3"/>
  <c r="AB49" i="3"/>
  <c r="AC49" i="3"/>
  <c r="AD49" i="3"/>
  <c r="AE49" i="3"/>
  <c r="AF49" i="3"/>
  <c r="AA50" i="3"/>
  <c r="AB50" i="3"/>
  <c r="AC50" i="3"/>
  <c r="AD50" i="3"/>
  <c r="AE50" i="3"/>
  <c r="AF50" i="3"/>
  <c r="AA27" i="3"/>
  <c r="AB27" i="3"/>
  <c r="AC27" i="3"/>
  <c r="AD27" i="3"/>
  <c r="AE27" i="3"/>
  <c r="AF27" i="3"/>
  <c r="AA28" i="3"/>
  <c r="AB28" i="3"/>
  <c r="AC28" i="3"/>
  <c r="AD28" i="3"/>
  <c r="AE28" i="3"/>
  <c r="AF28" i="3"/>
  <c r="AA29" i="3"/>
  <c r="AB29" i="3"/>
  <c r="AC29" i="3"/>
  <c r="AD29" i="3"/>
  <c r="AE29" i="3"/>
  <c r="AF29" i="3"/>
  <c r="AA30" i="3"/>
  <c r="AB30" i="3"/>
  <c r="AC30" i="3"/>
  <c r="AD30" i="3"/>
  <c r="AE30" i="3"/>
  <c r="AF30" i="3"/>
  <c r="AA31" i="3"/>
  <c r="AB31" i="3"/>
  <c r="AC31" i="3"/>
  <c r="AD31" i="3"/>
  <c r="AE31" i="3"/>
  <c r="AF31" i="3"/>
  <c r="AA32" i="3"/>
  <c r="AB32" i="3"/>
  <c r="AC32" i="3"/>
  <c r="AD32" i="3"/>
  <c r="AE32" i="3"/>
  <c r="AF32" i="3"/>
  <c r="AA33" i="3"/>
  <c r="AB33" i="3"/>
  <c r="AC33" i="3"/>
  <c r="AD33" i="3"/>
  <c r="AE33" i="3"/>
  <c r="AF33" i="3"/>
  <c r="AA34" i="3"/>
  <c r="AB34" i="3"/>
  <c r="AC34" i="3"/>
  <c r="AD34" i="3"/>
  <c r="AE34" i="3"/>
  <c r="AF34" i="3"/>
  <c r="AA35" i="3"/>
  <c r="AB35" i="3"/>
  <c r="AC35" i="3"/>
  <c r="AD35" i="3"/>
  <c r="AE35" i="3"/>
  <c r="AF35" i="3"/>
  <c r="AA36" i="3"/>
  <c r="AB36" i="3"/>
  <c r="AC36" i="3"/>
  <c r="AD36" i="3"/>
  <c r="AE36" i="3"/>
  <c r="AF36" i="3"/>
  <c r="AA37" i="3"/>
  <c r="AB37" i="3"/>
  <c r="AC37" i="3"/>
  <c r="AD37" i="3"/>
  <c r="AE37" i="3"/>
  <c r="AF37" i="3"/>
  <c r="AA38" i="3"/>
  <c r="AB38" i="3"/>
  <c r="AC38" i="3"/>
  <c r="AD38" i="3"/>
  <c r="AE38" i="3"/>
  <c r="AF38" i="3"/>
  <c r="AF54" i="3"/>
  <c r="AE54" i="3"/>
  <c r="AD54" i="3"/>
  <c r="AC54" i="3"/>
  <c r="AB54" i="3"/>
  <c r="AA54" i="3"/>
  <c r="AF42" i="3"/>
  <c r="AE42" i="3"/>
  <c r="AD42" i="3"/>
  <c r="AC42" i="3"/>
  <c r="AB42" i="3"/>
  <c r="AA42" i="3"/>
  <c r="AF26" i="3"/>
  <c r="AE26" i="3"/>
  <c r="AD26" i="3"/>
  <c r="AC26" i="3"/>
  <c r="AB26" i="3"/>
  <c r="AA26" i="3"/>
  <c r="AA17" i="3"/>
  <c r="AB17" i="3"/>
  <c r="AC17" i="3"/>
  <c r="AD17" i="3"/>
  <c r="AE17" i="3"/>
  <c r="AF17" i="3"/>
  <c r="AA18" i="3"/>
  <c r="AB18" i="3"/>
  <c r="AC18" i="3"/>
  <c r="AD18" i="3"/>
  <c r="AE18" i="3"/>
  <c r="AF18" i="3"/>
  <c r="AA20" i="3"/>
  <c r="AB20" i="3"/>
  <c r="AC20" i="3"/>
  <c r="AD20" i="3"/>
  <c r="AE20" i="3"/>
  <c r="AF20" i="3"/>
  <c r="AA21" i="3"/>
  <c r="AB21" i="3"/>
  <c r="AC21" i="3"/>
  <c r="AD21" i="3"/>
  <c r="AE21" i="3"/>
  <c r="AF21" i="3"/>
  <c r="AA22" i="3"/>
  <c r="AB22" i="3"/>
  <c r="AC22" i="3"/>
  <c r="AD22" i="3"/>
  <c r="AE22" i="3"/>
  <c r="AF22" i="3"/>
  <c r="AF16" i="3"/>
  <c r="AE16" i="3"/>
  <c r="AD16" i="3"/>
  <c r="AC16" i="3"/>
  <c r="AB16" i="3"/>
  <c r="AA16" i="3"/>
  <c r="I5" i="3"/>
  <c r="U5" i="3"/>
  <c r="K5" i="3"/>
  <c r="W5" i="3"/>
  <c r="M5" i="3"/>
  <c r="Y5" i="3"/>
  <c r="AA5" i="3"/>
  <c r="AB5" i="3"/>
  <c r="AC5" i="3"/>
  <c r="AD5" i="3"/>
  <c r="AE5" i="3"/>
  <c r="AF5" i="3"/>
  <c r="I6" i="3"/>
  <c r="U6" i="3"/>
  <c r="K6" i="3"/>
  <c r="W6" i="3"/>
  <c r="M6" i="3"/>
  <c r="Y6" i="3"/>
  <c r="AA6" i="3"/>
  <c r="AB6" i="3"/>
  <c r="AC6" i="3"/>
  <c r="AD6" i="3"/>
  <c r="AE6" i="3"/>
  <c r="AF6" i="3"/>
  <c r="I7" i="3"/>
  <c r="U7" i="3"/>
  <c r="K7" i="3"/>
  <c r="W7" i="3"/>
  <c r="M7" i="3"/>
  <c r="Y7" i="3"/>
  <c r="AA7" i="3"/>
  <c r="AB7" i="3"/>
  <c r="AC7" i="3"/>
  <c r="AD7" i="3"/>
  <c r="AE7" i="3"/>
  <c r="AF7" i="3"/>
  <c r="I9" i="3"/>
  <c r="U9" i="3"/>
  <c r="K9" i="3"/>
  <c r="W9" i="3"/>
  <c r="M9" i="3"/>
  <c r="Y9" i="3"/>
  <c r="AA9" i="3"/>
  <c r="AB9" i="3"/>
  <c r="AC9" i="3"/>
  <c r="AD9" i="3"/>
  <c r="AE9" i="3"/>
  <c r="AF9" i="3"/>
  <c r="I10" i="3"/>
  <c r="U10" i="3"/>
  <c r="K10" i="3"/>
  <c r="W10" i="3"/>
  <c r="M10" i="3"/>
  <c r="Y10" i="3"/>
  <c r="AA10" i="3"/>
  <c r="AB10" i="3"/>
  <c r="AC10" i="3"/>
  <c r="AD10" i="3"/>
  <c r="AE10" i="3"/>
  <c r="AF10" i="3"/>
  <c r="I11" i="3"/>
  <c r="U11" i="3"/>
  <c r="K11" i="3"/>
  <c r="W11" i="3"/>
  <c r="M11" i="3"/>
  <c r="Y11" i="3"/>
  <c r="AA11" i="3"/>
  <c r="AB11" i="3"/>
  <c r="AC11" i="3"/>
  <c r="AD11" i="3"/>
  <c r="AE11" i="3"/>
  <c r="AF11" i="3"/>
  <c r="I12" i="3"/>
  <c r="U12" i="3"/>
  <c r="K12" i="3"/>
  <c r="W12" i="3"/>
  <c r="M12" i="3"/>
  <c r="Y12" i="3"/>
  <c r="AA12" i="3"/>
  <c r="AB12" i="3"/>
  <c r="AC12" i="3"/>
  <c r="AD12" i="3"/>
  <c r="AE12" i="3"/>
  <c r="AF12" i="3"/>
  <c r="AD4" i="3"/>
  <c r="AC4" i="3"/>
  <c r="AB4" i="3"/>
  <c r="AA4" i="3"/>
  <c r="E47" i="2"/>
  <c r="F47" i="2"/>
  <c r="H47" i="2"/>
  <c r="I47" i="2"/>
  <c r="J47" i="2"/>
  <c r="K47" i="2"/>
  <c r="E66" i="2"/>
  <c r="F66" i="2"/>
  <c r="H66" i="2"/>
  <c r="I66" i="2"/>
  <c r="J66" i="2"/>
  <c r="K66" i="2"/>
  <c r="E85" i="2"/>
  <c r="F85" i="2"/>
  <c r="H85" i="2"/>
  <c r="I85" i="2"/>
  <c r="J85" i="2"/>
  <c r="K85" i="2"/>
  <c r="K91" i="2"/>
  <c r="J91" i="2"/>
  <c r="K90" i="2"/>
  <c r="J90" i="2"/>
  <c r="K89" i="2"/>
  <c r="J89" i="2"/>
  <c r="K88" i="2"/>
  <c r="J88" i="2"/>
  <c r="K87" i="2"/>
  <c r="J87" i="2"/>
  <c r="K86" i="2"/>
  <c r="J86" i="2"/>
  <c r="K84" i="2"/>
  <c r="J84" i="2"/>
  <c r="K83" i="2"/>
  <c r="J83" i="2"/>
  <c r="K82" i="2"/>
  <c r="J82" i="2"/>
  <c r="K81" i="2"/>
  <c r="J81" i="2"/>
  <c r="K80" i="2"/>
  <c r="J80" i="2"/>
  <c r="K79" i="2"/>
  <c r="J79" i="2"/>
  <c r="K78" i="2"/>
  <c r="J78" i="2"/>
  <c r="K72" i="2"/>
  <c r="J72" i="2"/>
  <c r="K71" i="2"/>
  <c r="J71" i="2"/>
  <c r="K70" i="2"/>
  <c r="J70" i="2"/>
  <c r="K69" i="2"/>
  <c r="J69" i="2"/>
  <c r="K68" i="2"/>
  <c r="J68" i="2"/>
  <c r="K67" i="2"/>
  <c r="J67" i="2"/>
  <c r="K65" i="2"/>
  <c r="J65" i="2"/>
  <c r="K64" i="2"/>
  <c r="J64" i="2"/>
  <c r="K63" i="2"/>
  <c r="J63" i="2"/>
  <c r="K62" i="2"/>
  <c r="J62" i="2"/>
  <c r="K61" i="2"/>
  <c r="J61" i="2"/>
  <c r="K60" i="2"/>
  <c r="J60" i="2"/>
  <c r="K59" i="2"/>
  <c r="J59" i="2"/>
  <c r="K53" i="2"/>
  <c r="J53" i="2"/>
  <c r="K52" i="2"/>
  <c r="J52" i="2"/>
  <c r="K51" i="2"/>
  <c r="J51" i="2"/>
  <c r="K50" i="2"/>
  <c r="J50" i="2"/>
  <c r="K49" i="2"/>
  <c r="J49" i="2"/>
  <c r="K48" i="2"/>
  <c r="J48" i="2"/>
  <c r="K46" i="2"/>
  <c r="J46" i="2"/>
  <c r="K45" i="2"/>
  <c r="J45" i="2"/>
  <c r="K44" i="2"/>
  <c r="J44" i="2"/>
  <c r="K43" i="2"/>
  <c r="J43" i="2"/>
  <c r="K42" i="2"/>
  <c r="J42" i="2"/>
  <c r="K41" i="2"/>
  <c r="J41" i="2"/>
  <c r="K40" i="2"/>
  <c r="J40" i="2"/>
  <c r="K35" i="2"/>
  <c r="J35" i="2"/>
  <c r="K34" i="2"/>
  <c r="J34" i="2"/>
  <c r="K33" i="2"/>
  <c r="J33" i="2"/>
  <c r="K32" i="2"/>
  <c r="J32" i="2"/>
  <c r="K31" i="2"/>
  <c r="J31" i="2"/>
  <c r="K26" i="2"/>
  <c r="J26" i="2"/>
  <c r="K25" i="2"/>
  <c r="J25" i="2"/>
  <c r="K24" i="2"/>
  <c r="J24" i="2"/>
  <c r="K23" i="2"/>
  <c r="J23" i="2"/>
  <c r="K22" i="2"/>
  <c r="J22" i="2"/>
  <c r="J5" i="2"/>
  <c r="K5" i="2"/>
  <c r="K6" i="2"/>
  <c r="J7" i="2"/>
  <c r="K7" i="2"/>
  <c r="J14" i="2"/>
  <c r="K14" i="2"/>
  <c r="J15" i="2"/>
  <c r="K15" i="2"/>
  <c r="J16" i="2"/>
  <c r="K16" i="2"/>
  <c r="J17" i="2"/>
  <c r="K17" i="2"/>
  <c r="K4" i="2"/>
  <c r="J4" i="2"/>
  <c r="I91" i="2"/>
  <c r="H91" i="2"/>
  <c r="F91" i="2"/>
  <c r="E91" i="2"/>
  <c r="I90" i="2"/>
  <c r="H90" i="2"/>
  <c r="F90" i="2"/>
  <c r="E90" i="2"/>
  <c r="I89" i="2"/>
  <c r="H89" i="2"/>
  <c r="F89" i="2"/>
  <c r="E89" i="2"/>
  <c r="I88" i="2"/>
  <c r="H88" i="2"/>
  <c r="F88" i="2"/>
  <c r="E88" i="2"/>
  <c r="I87" i="2"/>
  <c r="H87" i="2"/>
  <c r="F87" i="2"/>
  <c r="E87" i="2"/>
  <c r="I86" i="2"/>
  <c r="H86" i="2"/>
  <c r="F86" i="2"/>
  <c r="E86" i="2"/>
  <c r="I72" i="2"/>
  <c r="H72" i="2"/>
  <c r="F72" i="2"/>
  <c r="E72" i="2"/>
  <c r="I71" i="2"/>
  <c r="H71" i="2"/>
  <c r="F71" i="2"/>
  <c r="E71" i="2"/>
  <c r="I70" i="2"/>
  <c r="H70" i="2"/>
  <c r="F70" i="2"/>
  <c r="E70" i="2"/>
  <c r="I69" i="2"/>
  <c r="H69" i="2"/>
  <c r="F69" i="2"/>
  <c r="E69" i="2"/>
  <c r="I68" i="2"/>
  <c r="H68" i="2"/>
  <c r="F68" i="2"/>
  <c r="E68" i="2"/>
  <c r="I67" i="2"/>
  <c r="H67" i="2"/>
  <c r="F67" i="2"/>
  <c r="E67" i="2"/>
  <c r="I53" i="2"/>
  <c r="H53" i="2"/>
  <c r="F53" i="2"/>
  <c r="E53" i="2"/>
  <c r="I52" i="2"/>
  <c r="H52" i="2"/>
  <c r="F52" i="2"/>
  <c r="E52" i="2"/>
  <c r="I51" i="2"/>
  <c r="H51" i="2"/>
  <c r="F51" i="2"/>
  <c r="E51" i="2"/>
  <c r="I50" i="2"/>
  <c r="H50" i="2"/>
  <c r="F50" i="2"/>
  <c r="E50" i="2"/>
  <c r="I49" i="2"/>
  <c r="H49" i="2"/>
  <c r="F49" i="2"/>
  <c r="E49" i="2"/>
  <c r="I48" i="2"/>
  <c r="H48" i="2"/>
  <c r="F48" i="2"/>
  <c r="E48" i="2"/>
  <c r="I35" i="2"/>
  <c r="H35" i="2"/>
  <c r="F35" i="2"/>
  <c r="E35" i="2"/>
  <c r="I34" i="2"/>
  <c r="H34" i="2"/>
  <c r="F34" i="2"/>
  <c r="E34" i="2"/>
  <c r="I33" i="2"/>
  <c r="H33" i="2"/>
  <c r="F33" i="2"/>
  <c r="E33" i="2"/>
  <c r="I32" i="2"/>
  <c r="H32" i="2"/>
  <c r="F32" i="2"/>
  <c r="E32" i="2"/>
  <c r="I31" i="2"/>
  <c r="H31" i="2"/>
  <c r="F31" i="2"/>
  <c r="E31" i="2"/>
  <c r="I17" i="2"/>
  <c r="H17" i="2"/>
  <c r="F17" i="2"/>
  <c r="E17" i="2"/>
  <c r="I16" i="2"/>
  <c r="H16" i="2"/>
  <c r="F16" i="2"/>
  <c r="E16" i="2"/>
  <c r="I15" i="2"/>
  <c r="H15" i="2"/>
  <c r="F15" i="2"/>
  <c r="E15" i="2"/>
  <c r="I14" i="2"/>
  <c r="H14" i="2"/>
  <c r="F14" i="2"/>
  <c r="E14" i="2"/>
  <c r="E80" i="2"/>
  <c r="F80" i="2"/>
  <c r="H80" i="2"/>
  <c r="I80" i="2"/>
  <c r="E81" i="2"/>
  <c r="F81" i="2"/>
  <c r="H81" i="2"/>
  <c r="I81" i="2"/>
  <c r="E82" i="2"/>
  <c r="F82" i="2"/>
  <c r="H82" i="2"/>
  <c r="I82" i="2"/>
  <c r="E83" i="2"/>
  <c r="F83" i="2"/>
  <c r="H83" i="2"/>
  <c r="I83" i="2"/>
  <c r="E84" i="2"/>
  <c r="F84" i="2"/>
  <c r="H84" i="2"/>
  <c r="I84" i="2"/>
  <c r="I79" i="2"/>
  <c r="H79" i="2"/>
  <c r="F79" i="2"/>
  <c r="E79" i="2"/>
  <c r="I78" i="2"/>
  <c r="H78" i="2"/>
  <c r="F78" i="2"/>
  <c r="E78" i="2"/>
  <c r="E61" i="2"/>
  <c r="F61" i="2"/>
  <c r="H61" i="2"/>
  <c r="I61" i="2"/>
  <c r="E62" i="2"/>
  <c r="F62" i="2"/>
  <c r="H62" i="2"/>
  <c r="I62" i="2"/>
  <c r="E63" i="2"/>
  <c r="F63" i="2"/>
  <c r="H63" i="2"/>
  <c r="I63" i="2"/>
  <c r="E64" i="2"/>
  <c r="F64" i="2"/>
  <c r="H64" i="2"/>
  <c r="I64" i="2"/>
  <c r="E65" i="2"/>
  <c r="F65" i="2"/>
  <c r="H65" i="2"/>
  <c r="I65" i="2"/>
  <c r="I60" i="2"/>
  <c r="H60" i="2"/>
  <c r="F60" i="2"/>
  <c r="E60" i="2"/>
  <c r="I59" i="2"/>
  <c r="H59" i="2"/>
  <c r="F59" i="2"/>
  <c r="E59" i="2"/>
  <c r="E42" i="2"/>
  <c r="F42" i="2"/>
  <c r="H42" i="2"/>
  <c r="I42" i="2"/>
  <c r="E43" i="2"/>
  <c r="F43" i="2"/>
  <c r="H43" i="2"/>
  <c r="I43" i="2"/>
  <c r="E44" i="2"/>
  <c r="F44" i="2"/>
  <c r="H44" i="2"/>
  <c r="I44" i="2"/>
  <c r="E45" i="2"/>
  <c r="F45" i="2"/>
  <c r="H45" i="2"/>
  <c r="I45" i="2"/>
  <c r="E46" i="2"/>
  <c r="F46" i="2"/>
  <c r="H46" i="2"/>
  <c r="I46" i="2"/>
  <c r="I41" i="2"/>
  <c r="H41" i="2"/>
  <c r="F41" i="2"/>
  <c r="E41" i="2"/>
  <c r="I40" i="2"/>
  <c r="H40" i="2"/>
  <c r="F40" i="2"/>
  <c r="E40" i="2"/>
  <c r="E24" i="2"/>
  <c r="F24" i="2"/>
  <c r="H24" i="2"/>
  <c r="I24" i="2"/>
  <c r="E25" i="2"/>
  <c r="F25" i="2"/>
  <c r="H25" i="2"/>
  <c r="I25" i="2"/>
  <c r="E26" i="2"/>
  <c r="F26" i="2"/>
  <c r="H26" i="2"/>
  <c r="I26" i="2"/>
  <c r="I23" i="2"/>
  <c r="H23" i="2"/>
  <c r="F23" i="2"/>
  <c r="E23" i="2"/>
  <c r="I22" i="2"/>
  <c r="H22" i="2"/>
  <c r="F22" i="2"/>
  <c r="E22" i="2"/>
  <c r="E6" i="2"/>
  <c r="F6" i="2"/>
  <c r="H6" i="2"/>
  <c r="I6" i="2"/>
  <c r="E7" i="2"/>
  <c r="F7" i="2"/>
  <c r="H7" i="2"/>
  <c r="I7" i="2"/>
  <c r="I5" i="2"/>
  <c r="I4" i="2"/>
  <c r="H5" i="2"/>
  <c r="H4" i="2"/>
  <c r="E5" i="2"/>
  <c r="F5" i="2"/>
  <c r="F4" i="2"/>
  <c r="E4" i="2"/>
</calcChain>
</file>

<file path=xl/sharedStrings.xml><?xml version="1.0" encoding="utf-8"?>
<sst xmlns="http://schemas.openxmlformats.org/spreadsheetml/2006/main" count="2530" uniqueCount="264">
  <si>
    <t>Run No.</t>
  </si>
  <si>
    <t>Title</t>
  </si>
  <si>
    <t>Details</t>
  </si>
  <si>
    <t>xscan</t>
  </si>
  <si>
    <t>yscan</t>
  </si>
  <si>
    <t>not in journal</t>
  </si>
  <si>
    <t>CeO2</t>
  </si>
  <si>
    <t>CombC3Pass</t>
  </si>
  <si>
    <t>C2 Weld First point test</t>
  </si>
  <si>
    <t>C2</t>
  </si>
  <si>
    <t>C2 long</t>
  </si>
  <si>
    <t>Normal and transverse</t>
  </si>
  <si>
    <t xml:space="preserve">Longitudinal </t>
  </si>
  <si>
    <t>a1</t>
  </si>
  <si>
    <t>a2</t>
  </si>
  <si>
    <t>err_a1</t>
  </si>
  <si>
    <t>err_a2</t>
  </si>
  <si>
    <t>Calibration</t>
  </si>
  <si>
    <t>Comb C_1st data set</t>
  </si>
  <si>
    <t>C2Comb2nd</t>
  </si>
  <si>
    <t>Comb C_2nd data set</t>
  </si>
  <si>
    <t>Comb A2</t>
  </si>
  <si>
    <t>Comb A full data set</t>
  </si>
  <si>
    <t>WABtn</t>
  </si>
  <si>
    <t>weld A off-axis 1</t>
  </si>
  <si>
    <t>weld A off-axis 2</t>
  </si>
  <si>
    <t>Weld A normal and transverse</t>
  </si>
  <si>
    <t>Weld B normal and transverse</t>
  </si>
  <si>
    <t>Off-axis 2</t>
  </si>
  <si>
    <t>Off axis-1</t>
  </si>
  <si>
    <t>X</t>
  </si>
  <si>
    <t>Y</t>
  </si>
  <si>
    <t>Z</t>
  </si>
  <si>
    <t>W</t>
  </si>
  <si>
    <t>Microamps</t>
  </si>
  <si>
    <t>cmb1</t>
  </si>
  <si>
    <t>Comb B_1st data set</t>
  </si>
  <si>
    <t>Top (2.5mm below top surface)</t>
  </si>
  <si>
    <t xml:space="preserve">Run1 </t>
  </si>
  <si>
    <t>Run2</t>
  </si>
  <si>
    <t>a1err</t>
  </si>
  <si>
    <t>a2err</t>
  </si>
  <si>
    <t>5mm below top surface</t>
  </si>
  <si>
    <t>7.5mm below top surface</t>
  </si>
  <si>
    <t>10mm below top surface</t>
  </si>
  <si>
    <t>12.5mm below top surface</t>
  </si>
  <si>
    <t>depth</t>
  </si>
  <si>
    <t>dist from cl</t>
  </si>
  <si>
    <t>Sample X</t>
  </si>
  <si>
    <t>Sample Y</t>
  </si>
  <si>
    <t>Sample Z</t>
  </si>
  <si>
    <t>Long Run</t>
  </si>
  <si>
    <t>a Tran</t>
  </si>
  <si>
    <t>aerr Tran</t>
  </si>
  <si>
    <t>a Long</t>
  </si>
  <si>
    <t>aerr Long</t>
  </si>
  <si>
    <t>a Norm</t>
  </si>
  <si>
    <t>aerr Norm</t>
  </si>
  <si>
    <t>d0 Tran</t>
  </si>
  <si>
    <t>d0err Tran</t>
  </si>
  <si>
    <t>d0 Norm</t>
  </si>
  <si>
    <t>d0err Norm</t>
  </si>
  <si>
    <t>d0 Long</t>
  </si>
  <si>
    <t>d0err Long</t>
  </si>
  <si>
    <t>Tran/Norm Run</t>
  </si>
  <si>
    <t>Dist from cl</t>
  </si>
  <si>
    <t>e Tran</t>
  </si>
  <si>
    <t>e err Tran</t>
  </si>
  <si>
    <t>e Norm</t>
  </si>
  <si>
    <t>e err Norm</t>
  </si>
  <si>
    <t>e Long</t>
  </si>
  <si>
    <t>e err Long</t>
  </si>
  <si>
    <t>σ Tran</t>
  </si>
  <si>
    <t>σ err Tran</t>
  </si>
  <si>
    <t>σ Norm</t>
  </si>
  <si>
    <t>σ err Norm</t>
  </si>
  <si>
    <t>σ Long</t>
  </si>
  <si>
    <t>σ err Long</t>
  </si>
  <si>
    <t>E</t>
  </si>
  <si>
    <t>nu</t>
  </si>
  <si>
    <t>Gpa</t>
  </si>
  <si>
    <t>λ</t>
  </si>
  <si>
    <t>μ</t>
  </si>
  <si>
    <t>wAlon</t>
  </si>
  <si>
    <t>Weld_A2_long</t>
  </si>
  <si>
    <t>x_scan</t>
  </si>
  <si>
    <t>cmbB2</t>
  </si>
  <si>
    <t>Comb B_2nd data set</t>
  </si>
  <si>
    <t>cmbB3</t>
  </si>
  <si>
    <t>cmbB4</t>
  </si>
  <si>
    <t>cmbB5</t>
  </si>
  <si>
    <t>cmbB6</t>
  </si>
  <si>
    <t>cmbB7</t>
  </si>
  <si>
    <t>cmbB8</t>
  </si>
  <si>
    <t>cmbB9</t>
  </si>
  <si>
    <t>cmbB10</t>
  </si>
  <si>
    <t>cmbB11</t>
  </si>
  <si>
    <t>cmbB12</t>
  </si>
  <si>
    <t>cmbB13</t>
  </si>
  <si>
    <t>cmbB14</t>
  </si>
  <si>
    <t>cmbB15</t>
  </si>
  <si>
    <t>cmbB16</t>
  </si>
  <si>
    <t>cmbB17</t>
  </si>
  <si>
    <t>cmbB18</t>
  </si>
  <si>
    <t>cmbB19</t>
  </si>
  <si>
    <t>cmbB20</t>
  </si>
  <si>
    <t>cmbB21</t>
  </si>
  <si>
    <t>cmbB22</t>
  </si>
  <si>
    <t>cmbB23</t>
  </si>
  <si>
    <t>cmbB24</t>
  </si>
  <si>
    <t>cmbB25</t>
  </si>
  <si>
    <t>cmbB26</t>
  </si>
  <si>
    <t>cmbB27</t>
  </si>
  <si>
    <t>cmbB28</t>
  </si>
  <si>
    <t>cmbB29</t>
  </si>
  <si>
    <t>cmbB30</t>
  </si>
  <si>
    <t>cmbB31</t>
  </si>
  <si>
    <t>cmbB32</t>
  </si>
  <si>
    <t>cmbB33</t>
  </si>
  <si>
    <t>cmbB34</t>
  </si>
  <si>
    <t>cmbB35</t>
  </si>
  <si>
    <t>cmbB36</t>
  </si>
  <si>
    <t>cmbB37</t>
  </si>
  <si>
    <t>cmbB38</t>
  </si>
  <si>
    <t>cmbB39</t>
  </si>
  <si>
    <t>cmbB40</t>
  </si>
  <si>
    <t>cmbB41</t>
  </si>
  <si>
    <t>cmbB42</t>
  </si>
  <si>
    <t>cmbB43</t>
  </si>
  <si>
    <t>cmbB44</t>
  </si>
  <si>
    <t>cmbB45</t>
  </si>
  <si>
    <t>cmbB46</t>
  </si>
  <si>
    <t>cmbB47</t>
  </si>
  <si>
    <t>cmbB48</t>
  </si>
  <si>
    <t>cmbB49</t>
  </si>
  <si>
    <t>cmbB50</t>
  </si>
  <si>
    <t>cmbB51</t>
  </si>
  <si>
    <t>cmbB52</t>
  </si>
  <si>
    <t>cmbB53</t>
  </si>
  <si>
    <t>cmbB54</t>
  </si>
  <si>
    <t>cmbB55</t>
  </si>
  <si>
    <t>cmbB56</t>
  </si>
  <si>
    <t>cmbB57</t>
  </si>
  <si>
    <t>cmbB58</t>
  </si>
  <si>
    <t>cmbB59</t>
  </si>
  <si>
    <t>cmbB60</t>
  </si>
  <si>
    <t>cmbB61</t>
  </si>
  <si>
    <t>cmbB62</t>
  </si>
  <si>
    <t>cmbB63</t>
  </si>
  <si>
    <t>cmbB64</t>
  </si>
  <si>
    <t>cmbB65</t>
  </si>
  <si>
    <t>tooth</t>
  </si>
  <si>
    <t>CombC_singleTooth</t>
  </si>
  <si>
    <t>W_coef</t>
  </si>
  <si>
    <t>FROM IGOR</t>
  </si>
  <si>
    <t>Box width</t>
  </si>
  <si>
    <t>Gau width</t>
  </si>
  <si>
    <t>x0</t>
  </si>
  <si>
    <t>C</t>
  </si>
  <si>
    <t>Amp</t>
  </si>
  <si>
    <t>Bank1</t>
  </si>
  <si>
    <t>Bank2</t>
  </si>
  <si>
    <t>MAX</t>
  </si>
  <si>
    <t>Weld C comb</t>
  </si>
  <si>
    <t>1 pass weld</t>
  </si>
  <si>
    <t>REFERENCE POSITIONS (GREEN)</t>
  </si>
  <si>
    <t>THEODOLITE POSITIONS (BLUE)</t>
  </si>
  <si>
    <t>Tooth width</t>
  </si>
  <si>
    <t>Tooth</t>
  </si>
  <si>
    <t>X from Xscan</t>
  </si>
  <si>
    <t>Y top of weld (from Theo)</t>
  </si>
  <si>
    <t>Z (from Theo)</t>
  </si>
  <si>
    <t>#1 (between tooth +14 &amp; +13; top surface)</t>
  </si>
  <si>
    <t>+13</t>
  </si>
  <si>
    <t>Slope</t>
  </si>
  <si>
    <t>#2 (between tooth +13 &amp; +12; top surface)</t>
  </si>
  <si>
    <t>+9</t>
  </si>
  <si>
    <t>#3 (between tooth +10 &amp; +9; top surface)</t>
  </si>
  <si>
    <t>+5</t>
  </si>
  <si>
    <t>#4 (between tooth +9 &amp; +8; top surface)</t>
  </si>
  <si>
    <t>+4</t>
  </si>
  <si>
    <t>Intercept</t>
  </si>
  <si>
    <t>#5 (between tooth +6 &amp; +5; top surface)</t>
  </si>
  <si>
    <t>+3</t>
  </si>
  <si>
    <t>#6 (between tooth +5 &amp; +4; top surface)</t>
  </si>
  <si>
    <t>+2</t>
  </si>
  <si>
    <t>#7 (between tooth +4 &amp; +3; top surface)</t>
  </si>
  <si>
    <t>+1</t>
  </si>
  <si>
    <t>#8</t>
  </si>
  <si>
    <t>-1</t>
  </si>
  <si>
    <t>#9 (between tooth +3 &amp; +2; top surface)</t>
  </si>
  <si>
    <t>-2</t>
  </si>
  <si>
    <t>#10</t>
  </si>
  <si>
    <t>-3</t>
  </si>
  <si>
    <t>#11 (between tooth +2 &amp; +1; top surface)</t>
  </si>
  <si>
    <t>-4</t>
  </si>
  <si>
    <t>#12 (between tooth +1 &amp; -1; top surface)</t>
  </si>
  <si>
    <t>-5</t>
  </si>
  <si>
    <t>#13 (between tooth -1 &amp; -2; top surface)</t>
  </si>
  <si>
    <t>-9</t>
  </si>
  <si>
    <t>#14</t>
  </si>
  <si>
    <t>-13</t>
  </si>
  <si>
    <t>#15 (between tooth -2 &amp; -3; top surface)</t>
  </si>
  <si>
    <t>#16</t>
  </si>
  <si>
    <t>#17 (between tooth -3 &amp; -4; top surface)</t>
  </si>
  <si>
    <t>#18 (between tooth -4 &amp; -5; top surface)</t>
  </si>
  <si>
    <t>#19 (between tooth -5 &amp; -6; top surface)</t>
  </si>
  <si>
    <t>#20 (between tooth -8 &amp; -9; top surface)</t>
  </si>
  <si>
    <t>#21 (between tooth -9 &amp; +10; top surface)</t>
  </si>
  <si>
    <t>#22 (between tooth -12 &amp; -13; top surface)</t>
  </si>
  <si>
    <t>#23 (between tooth -13 &amp; -14; top surface)</t>
  </si>
  <si>
    <t>#24 (between tooth +14 &amp; +13; bottom of tooth)</t>
  </si>
  <si>
    <t>#25 (between tooth +13 &amp; +12; bottom of tooth)</t>
  </si>
  <si>
    <t>#26 (between tooth +10 &amp; +9; bottom of tooth)</t>
  </si>
  <si>
    <t>#27 (between tooth +9 &amp; +8; bottom of tooth)</t>
  </si>
  <si>
    <t>#28 (between tooth +6 &amp; +5; bottom of tooth)</t>
  </si>
  <si>
    <t>#29 (between tooth +5 &amp; +4; bottom of tooth)</t>
  </si>
  <si>
    <t>#30 (between tooth +4 &amp; +3; bottom of tooth)</t>
  </si>
  <si>
    <t>#31 (between tooth +3 &amp; +2; bottom of tooth)</t>
  </si>
  <si>
    <t>#32 (between tooth +2 &amp; +1; bottom of tooth)</t>
  </si>
  <si>
    <t>#33 (between tooth +1 &amp; -1; bottom of tooth)</t>
  </si>
  <si>
    <t>#34 (between tooth -1 &amp; -2; bottom of tooth)</t>
  </si>
  <si>
    <t>#35 (between tooth -2 &amp; -3; bottom of tooth)</t>
  </si>
  <si>
    <t>#36 (between tooth -3 &amp; -4; bottom of tooth)</t>
  </si>
  <si>
    <t>#37 (between tooth -4 &amp; -5; bottom of tooth)</t>
  </si>
  <si>
    <t>#38 (between tooth -5 &amp; -6; bottom of tooth)</t>
  </si>
  <si>
    <t>#39 (between tooth -8 &amp; -9; bottom of tooth)</t>
  </si>
  <si>
    <t>#40 (between tooth -9 &amp; +10; bottom of tooth)</t>
  </si>
  <si>
    <t>#41 (between tooth -12 &amp; -13; bottom of tooth)</t>
  </si>
  <si>
    <t>#42 (between tooth -13 &amp; -14; bottom of tooth)</t>
  </si>
  <si>
    <t>Measurement positions (RED)</t>
  </si>
  <si>
    <t>Depth</t>
  </si>
  <si>
    <t>Counts (uA hrs)</t>
  </si>
  <si>
    <t>Tooth +13</t>
  </si>
  <si>
    <t>Tooth +9</t>
  </si>
  <si>
    <t>Tooth +5</t>
  </si>
  <si>
    <t>Tooth +4</t>
  </si>
  <si>
    <t>Tooth +3</t>
  </si>
  <si>
    <t>Tooth +2</t>
  </si>
  <si>
    <t>Tooth +1</t>
  </si>
  <si>
    <t>Tooth -1</t>
  </si>
  <si>
    <t>Tooth -2</t>
  </si>
  <si>
    <t>Tooth -3</t>
  </si>
  <si>
    <t>Tooth -4</t>
  </si>
  <si>
    <t>Tooth -5</t>
  </si>
  <si>
    <t>Tooth -9</t>
  </si>
  <si>
    <t>Tooth -13</t>
  </si>
  <si>
    <t>Motor X</t>
  </si>
  <si>
    <t>Motor Y</t>
  </si>
  <si>
    <t>Motor Z</t>
  </si>
  <si>
    <t>13+</t>
  </si>
  <si>
    <t>9+</t>
  </si>
  <si>
    <t>5+</t>
  </si>
  <si>
    <t>4+</t>
  </si>
  <si>
    <t>4-</t>
  </si>
  <si>
    <t>5-</t>
  </si>
  <si>
    <t>9-</t>
  </si>
  <si>
    <t>13-</t>
  </si>
  <si>
    <t>3+</t>
  </si>
  <si>
    <t>2+</t>
  </si>
  <si>
    <t>1+</t>
  </si>
  <si>
    <t>3-</t>
  </si>
  <si>
    <t>2-</t>
  </si>
  <si>
    <t>a 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</si>
</sst>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32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0" fillId="0" borderId="0" xfId="0" applyFill="1"/>
    <xf numFmtId="11" fontId="0" fillId="0" borderId="0" xfId="0" applyNumberFormat="1"/>
    <xf numFmtId="1" fontId="0" fillId="0" borderId="0" xfId="0" applyNumberFormat="1"/>
    <xf numFmtId="0" fontId="6" fillId="0" borderId="0" xfId="0" applyFont="1"/>
    <xf numFmtId="0" fontId="7" fillId="0" borderId="0" xfId="249" applyFont="1"/>
    <xf numFmtId="0" fontId="1" fillId="0" borderId="0" xfId="249"/>
    <xf numFmtId="164" fontId="1" fillId="0" borderId="0" xfId="249" applyNumberFormat="1"/>
    <xf numFmtId="164" fontId="7" fillId="0" borderId="0" xfId="249" applyNumberFormat="1" applyFont="1"/>
    <xf numFmtId="0" fontId="1" fillId="0" borderId="0" xfId="249" quotePrefix="1"/>
    <xf numFmtId="0" fontId="1" fillId="2" borderId="0" xfId="249" applyFill="1"/>
    <xf numFmtId="2" fontId="1" fillId="0" borderId="0" xfId="249" applyNumberFormat="1"/>
    <xf numFmtId="0" fontId="1" fillId="0" borderId="0" xfId="249" applyFill="1"/>
    <xf numFmtId="164" fontId="1" fillId="0" borderId="0" xfId="249" applyNumberFormat="1" applyFill="1"/>
    <xf numFmtId="2" fontId="1" fillId="0" borderId="0" xfId="249" applyNumberFormat="1" applyFill="1"/>
    <xf numFmtId="0" fontId="0" fillId="0" borderId="0" xfId="0" applyAlignment="1"/>
    <xf numFmtId="165" fontId="0" fillId="0" borderId="0" xfId="0" applyNumberFormat="1"/>
    <xf numFmtId="2" fontId="0" fillId="0" borderId="0" xfId="0" applyNumberFormat="1" applyFill="1"/>
    <xf numFmtId="166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5" fillId="0" borderId="0" xfId="0" applyFont="1" applyBorder="1"/>
    <xf numFmtId="0" fontId="2" fillId="0" borderId="0" xfId="0" applyFont="1" applyBorder="1"/>
    <xf numFmtId="2" fontId="2" fillId="0" borderId="0" xfId="0" applyNumberFormat="1" applyFont="1" applyFill="1"/>
    <xf numFmtId="2" fontId="0" fillId="0" borderId="2" xfId="0" applyNumberFormat="1" applyFill="1" applyBorder="1"/>
    <xf numFmtId="2" fontId="0" fillId="0" borderId="0" xfId="0" applyNumberFormat="1" applyFill="1" applyBorder="1"/>
    <xf numFmtId="2" fontId="0" fillId="0" borderId="7" xfId="0" applyNumberFormat="1" applyFill="1" applyBorder="1"/>
    <xf numFmtId="0" fontId="2" fillId="0" borderId="4" xfId="0" applyFont="1" applyBorder="1"/>
  </cellXfs>
  <cellStyles count="43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Normal" xfId="0" builtinId="0"/>
    <cellStyle name="Normal 2" xfId="2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chartsheet" Target="chartsheets/sheet5.xml"/><Relationship Id="rId12" Type="http://schemas.openxmlformats.org/officeDocument/2006/relationships/worksheet" Target="worksheets/sheet7.xml"/><Relationship Id="rId13" Type="http://schemas.openxmlformats.org/officeDocument/2006/relationships/worksheet" Target="worksheets/sheet8.xml"/><Relationship Id="rId14" Type="http://schemas.openxmlformats.org/officeDocument/2006/relationships/worksheet" Target="worksheets/sheet9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chartsheet" Target="chartsheets/sheet1.xml"/><Relationship Id="rId8" Type="http://schemas.openxmlformats.org/officeDocument/2006/relationships/chartsheet" Target="chartsheets/sheet2.xml"/><Relationship Id="rId9" Type="http://schemas.openxmlformats.org/officeDocument/2006/relationships/chartsheet" Target="chartsheets/sheet3.xml"/><Relationship Id="rId10" Type="http://schemas.openxmlformats.org/officeDocument/2006/relationships/chartsheet" Target="chart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2.5mm Bank1</c:v>
          </c:tx>
          <c:spPr>
            <a:ln w="47625">
              <a:noFill/>
            </a:ln>
          </c:spPr>
          <c:xVal>
            <c:numRef>
              <c:f>d0_values!$M$4:$M$18</c:f>
              <c:numCache>
                <c:formatCode>General</c:formatCode>
                <c:ptCount val="15"/>
                <c:pt idx="0">
                  <c:v>41.25599999999997</c:v>
                </c:pt>
                <c:pt idx="1">
                  <c:v>28.00799999999998</c:v>
                </c:pt>
                <c:pt idx="2">
                  <c:v>14.928</c:v>
                </c:pt>
                <c:pt idx="3">
                  <c:v>11.596</c:v>
                </c:pt>
                <c:pt idx="10">
                  <c:v>-11.452</c:v>
                </c:pt>
                <c:pt idx="11">
                  <c:v>-14.73900000000003</c:v>
                </c:pt>
                <c:pt idx="12">
                  <c:v>-27.93600000000004</c:v>
                </c:pt>
                <c:pt idx="13">
                  <c:v>-41.37100000000004</c:v>
                </c:pt>
              </c:numCache>
            </c:numRef>
          </c:xVal>
          <c:yVal>
            <c:numRef>
              <c:f>d0_values!$H$4:$H$18</c:f>
              <c:numCache>
                <c:formatCode>General</c:formatCode>
                <c:ptCount val="15"/>
                <c:pt idx="0">
                  <c:v>2.867395</c:v>
                </c:pt>
                <c:pt idx="1">
                  <c:v>2.868495</c:v>
                </c:pt>
                <c:pt idx="2">
                  <c:v>2.867455</c:v>
                </c:pt>
                <c:pt idx="3">
                  <c:v>2.86792</c:v>
                </c:pt>
                <c:pt idx="10">
                  <c:v>2.867485</c:v>
                </c:pt>
                <c:pt idx="11">
                  <c:v>2.867455</c:v>
                </c:pt>
                <c:pt idx="12">
                  <c:v>2.867155</c:v>
                </c:pt>
                <c:pt idx="13">
                  <c:v>2.86741</c:v>
                </c:pt>
              </c:numCache>
            </c:numRef>
          </c:yVal>
          <c:smooth val="0"/>
        </c:ser>
        <c:ser>
          <c:idx val="1"/>
          <c:order val="1"/>
          <c:tx>
            <c:v>2.5mm Bank2</c:v>
          </c:tx>
          <c:spPr>
            <a:ln w="47625">
              <a:noFill/>
            </a:ln>
          </c:spPr>
          <c:xVal>
            <c:numRef>
              <c:f>d0_values!$M$4:$M$18</c:f>
              <c:numCache>
                <c:formatCode>General</c:formatCode>
                <c:ptCount val="15"/>
                <c:pt idx="0">
                  <c:v>41.25599999999997</c:v>
                </c:pt>
                <c:pt idx="1">
                  <c:v>28.00799999999998</c:v>
                </c:pt>
                <c:pt idx="2">
                  <c:v>14.928</c:v>
                </c:pt>
                <c:pt idx="3">
                  <c:v>11.596</c:v>
                </c:pt>
                <c:pt idx="10">
                  <c:v>-11.452</c:v>
                </c:pt>
                <c:pt idx="11">
                  <c:v>-14.73900000000003</c:v>
                </c:pt>
                <c:pt idx="12">
                  <c:v>-27.93600000000004</c:v>
                </c:pt>
                <c:pt idx="13">
                  <c:v>-41.37100000000004</c:v>
                </c:pt>
              </c:numCache>
            </c:numRef>
          </c:xVal>
          <c:yVal>
            <c:numRef>
              <c:f>d0_values!$J$4:$J$18</c:f>
              <c:numCache>
                <c:formatCode>General</c:formatCode>
                <c:ptCount val="15"/>
                <c:pt idx="0">
                  <c:v>2.866465</c:v>
                </c:pt>
                <c:pt idx="1">
                  <c:v>2.867025</c:v>
                </c:pt>
                <c:pt idx="2">
                  <c:v>2.867075</c:v>
                </c:pt>
                <c:pt idx="3">
                  <c:v>2.867085</c:v>
                </c:pt>
                <c:pt idx="10">
                  <c:v>2.86713</c:v>
                </c:pt>
                <c:pt idx="11">
                  <c:v>2.8672</c:v>
                </c:pt>
                <c:pt idx="12">
                  <c:v>2.86712</c:v>
                </c:pt>
                <c:pt idx="13">
                  <c:v>2.866955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380936"/>
        <c:axId val="2095379224"/>
      </c:scatterChart>
      <c:valAx>
        <c:axId val="2095380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379224"/>
        <c:crossesAt val="2.866"/>
        <c:crossBetween val="midCat"/>
      </c:valAx>
      <c:valAx>
        <c:axId val="2095379224"/>
        <c:scaling>
          <c:orientation val="minMax"/>
          <c:max val="2.871999999999999"/>
          <c:min val="2.866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380936"/>
        <c:crosses val="autoZero"/>
        <c:crossBetween val="midCat"/>
        <c:majorUnit val="0.001"/>
        <c:minorUnit val="0.000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Stress_Calculation!$E$54:$E$66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Stress_Calculation!$AE$54:$AE$66</c:f>
              <c:numCache>
                <c:formatCode>General</c:formatCode>
                <c:ptCount val="13"/>
                <c:pt idx="0">
                  <c:v>-48.72688223159569</c:v>
                </c:pt>
                <c:pt idx="1">
                  <c:v>-49.29059805705954</c:v>
                </c:pt>
                <c:pt idx="2">
                  <c:v>-31.54549503432519</c:v>
                </c:pt>
                <c:pt idx="3">
                  <c:v>-47.3200684149876</c:v>
                </c:pt>
                <c:pt idx="4">
                  <c:v>218.7149599794658</c:v>
                </c:pt>
                <c:pt idx="5">
                  <c:v>753.6022961284807</c:v>
                </c:pt>
                <c:pt idx="6">
                  <c:v>765.4301160067255</c:v>
                </c:pt>
                <c:pt idx="7">
                  <c:v>746.4210777745882</c:v>
                </c:pt>
                <c:pt idx="8">
                  <c:v>178.5777810476672</c:v>
                </c:pt>
                <c:pt idx="9">
                  <c:v>-33.09555882022372</c:v>
                </c:pt>
                <c:pt idx="10">
                  <c:v>-32.10896328511036</c:v>
                </c:pt>
                <c:pt idx="11">
                  <c:v>1.69158073217349</c:v>
                </c:pt>
                <c:pt idx="12">
                  <c:v>11.55004694812394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Stress_Calculation!$E$54:$E$66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Stress_Calculation!$AA$54:$AA$66</c:f>
              <c:numCache>
                <c:formatCode>General</c:formatCode>
                <c:ptCount val="13"/>
                <c:pt idx="0">
                  <c:v>52.11177671882813</c:v>
                </c:pt>
                <c:pt idx="1">
                  <c:v>44.78792733248087</c:v>
                </c:pt>
                <c:pt idx="2">
                  <c:v>49.01276323335877</c:v>
                </c:pt>
                <c:pt idx="3">
                  <c:v>33.80153431607938</c:v>
                </c:pt>
                <c:pt idx="4">
                  <c:v>42.9514873954215</c:v>
                </c:pt>
                <c:pt idx="5">
                  <c:v>160.4005761573403</c:v>
                </c:pt>
                <c:pt idx="6">
                  <c:v>333.9082570343718</c:v>
                </c:pt>
                <c:pt idx="7">
                  <c:v>164.4862470716823</c:v>
                </c:pt>
                <c:pt idx="8">
                  <c:v>96.8928338531275</c:v>
                </c:pt>
                <c:pt idx="9">
                  <c:v>23.23888752082392</c:v>
                </c:pt>
                <c:pt idx="10">
                  <c:v>5.635115763382415</c:v>
                </c:pt>
                <c:pt idx="11">
                  <c:v>51.82923797570285</c:v>
                </c:pt>
                <c:pt idx="12">
                  <c:v>67.88449328915365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Stress_Calculation!$E$54:$E$66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Stress_Calculation!$AC$54:$AC$66</c:f>
              <c:numCache>
                <c:formatCode>General</c:formatCode>
                <c:ptCount val="13"/>
                <c:pt idx="0">
                  <c:v>29.58121665364833</c:v>
                </c:pt>
                <c:pt idx="1">
                  <c:v>22.82021658127289</c:v>
                </c:pt>
                <c:pt idx="2">
                  <c:v>26.48137791916626</c:v>
                </c:pt>
                <c:pt idx="3">
                  <c:v>6.198810957633524</c:v>
                </c:pt>
                <c:pt idx="4">
                  <c:v>36.74999437839802</c:v>
                </c:pt>
                <c:pt idx="5">
                  <c:v>135.034395572248</c:v>
                </c:pt>
                <c:pt idx="6">
                  <c:v>162.0692974913522</c:v>
                </c:pt>
                <c:pt idx="7">
                  <c:v>150.9521982909836</c:v>
                </c:pt>
                <c:pt idx="8">
                  <c:v>54.07543616273651</c:v>
                </c:pt>
                <c:pt idx="9">
                  <c:v>8.029824882283625</c:v>
                </c:pt>
                <c:pt idx="10">
                  <c:v>11.83413303329601</c:v>
                </c:pt>
                <c:pt idx="11">
                  <c:v>34.36762273253552</c:v>
                </c:pt>
                <c:pt idx="12">
                  <c:v>41.4092841065583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755144"/>
        <c:axId val="2051759832"/>
      </c:scatterChart>
      <c:valAx>
        <c:axId val="2051755144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51759832"/>
        <c:crosses val="autoZero"/>
        <c:crossBetween val="midCat"/>
      </c:valAx>
      <c:valAx>
        <c:axId val="2051759832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1755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2.5 mm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/>
          </c:spP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Stress_Calculation!$E$4:$E$12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xVal>
          <c:yVal>
            <c:numRef>
              <c:f>Stress_Calculation!$AE$4:$AE$12</c:f>
              <c:numCache>
                <c:formatCode>General</c:formatCode>
                <c:ptCount val="9"/>
                <c:pt idx="0">
                  <c:v>-34.36442293830273</c:v>
                </c:pt>
                <c:pt idx="1">
                  <c:v>-35.3512743853763</c:v>
                </c:pt>
                <c:pt idx="2">
                  <c:v>-24.36768718777135</c:v>
                </c:pt>
                <c:pt idx="3">
                  <c:v>45.7712833019189</c:v>
                </c:pt>
                <c:pt idx="5">
                  <c:v>-19.43749719443705</c:v>
                </c:pt>
                <c:pt idx="6">
                  <c:v>3.097027996148333</c:v>
                </c:pt>
                <c:pt idx="7">
                  <c:v>-20.84715024328033</c:v>
                </c:pt>
                <c:pt idx="8">
                  <c:v>1.123619829694717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Stress_Calculation!$E$4:$E$12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xVal>
          <c:yVal>
            <c:numRef>
              <c:f>Stress_Calculation!$AA$4:$AA$12</c:f>
              <c:numCache>
                <c:formatCode>General</c:formatCode>
                <c:ptCount val="9"/>
                <c:pt idx="0">
                  <c:v>22.53316944316015</c:v>
                </c:pt>
                <c:pt idx="1">
                  <c:v>14.78620801016824</c:v>
                </c:pt>
                <c:pt idx="2">
                  <c:v>16.19297272772073</c:v>
                </c:pt>
                <c:pt idx="3">
                  <c:v>34.50443332541823</c:v>
                </c:pt>
                <c:pt idx="5">
                  <c:v>-7.607304719084441</c:v>
                </c:pt>
                <c:pt idx="6">
                  <c:v>29.57412544100561</c:v>
                </c:pt>
                <c:pt idx="7">
                  <c:v>9.010002194491278</c:v>
                </c:pt>
                <c:pt idx="8">
                  <c:v>5.630359820294983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Stress_Calculation!$E$4:$E$12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xVal>
          <c:yVal>
            <c:numRef>
              <c:f>Stress_Calculation!$AC$4:$AC$12</c:f>
              <c:numCache>
                <c:formatCode>General</c:formatCode>
                <c:ptCount val="9"/>
                <c:pt idx="0">
                  <c:v>-10.14140283520648</c:v>
                </c:pt>
                <c:pt idx="1">
                  <c:v>-25.21315285180536</c:v>
                </c:pt>
                <c:pt idx="2">
                  <c:v>-41.27212763720262</c:v>
                </c:pt>
                <c:pt idx="3">
                  <c:v>20.42047788448354</c:v>
                </c:pt>
                <c:pt idx="5">
                  <c:v>-35.21399514141282</c:v>
                </c:pt>
                <c:pt idx="6">
                  <c:v>-7.044944645852201</c:v>
                </c:pt>
                <c:pt idx="7">
                  <c:v>-46.7655422382433</c:v>
                </c:pt>
                <c:pt idx="8">
                  <c:v>-36.06107198344233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678856"/>
        <c:axId val="2095683448"/>
      </c:scatterChart>
      <c:valAx>
        <c:axId val="2095678856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5683448"/>
        <c:crosses val="autoZero"/>
        <c:crossBetween val="midCat"/>
      </c:valAx>
      <c:valAx>
        <c:axId val="2095683448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678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5.0 mm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Stress_Calculation!$E$16:$E$22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xVal>
          <c:yVal>
            <c:numRef>
              <c:f>Stress_Calculation!$AE$16:$AE$22</c:f>
              <c:numCache>
                <c:formatCode>General</c:formatCode>
                <c:ptCount val="7"/>
                <c:pt idx="0">
                  <c:v>-53.23560109689019</c:v>
                </c:pt>
                <c:pt idx="1">
                  <c:v>-10.84673518152852</c:v>
                </c:pt>
                <c:pt idx="2">
                  <c:v>415.4420581264104</c:v>
                </c:pt>
                <c:pt idx="4">
                  <c:v>359.8152230310027</c:v>
                </c:pt>
                <c:pt idx="5">
                  <c:v>-18.59142241617796</c:v>
                </c:pt>
                <c:pt idx="6">
                  <c:v>-35.91407170007593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Stress_Calculation!$E$16:$E$22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xVal>
          <c:yVal>
            <c:numRef>
              <c:f>Stress_Calculation!$AA$16:$AA$22</c:f>
              <c:numCache>
                <c:formatCode>General</c:formatCode>
                <c:ptCount val="7"/>
                <c:pt idx="0">
                  <c:v>-1.973221406553119</c:v>
                </c:pt>
                <c:pt idx="1">
                  <c:v>-11.9733808890049</c:v>
                </c:pt>
                <c:pt idx="2">
                  <c:v>-54.93252474641643</c:v>
                </c:pt>
                <c:pt idx="4">
                  <c:v>-18.73773468224738</c:v>
                </c:pt>
                <c:pt idx="5">
                  <c:v>-15.2114852937488</c:v>
                </c:pt>
                <c:pt idx="6">
                  <c:v>-0.424731914444161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Stress_Calculation!$E$16:$E$22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xVal>
          <c:yVal>
            <c:numRef>
              <c:f>Stress_Calculation!$AC$16:$AC$22</c:f>
              <c:numCache>
                <c:formatCode>General</c:formatCode>
                <c:ptCount val="7"/>
                <c:pt idx="0">
                  <c:v>-36.338037376025</c:v>
                </c:pt>
                <c:pt idx="1">
                  <c:v>-41.2698629461487</c:v>
                </c:pt>
                <c:pt idx="2">
                  <c:v>1.951688138981553</c:v>
                </c:pt>
                <c:pt idx="4">
                  <c:v>12.23535587963193</c:v>
                </c:pt>
                <c:pt idx="5">
                  <c:v>-32.11352856298468</c:v>
                </c:pt>
                <c:pt idx="6">
                  <c:v>-38.73367233434737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697224"/>
        <c:axId val="2051833944"/>
      </c:scatterChart>
      <c:valAx>
        <c:axId val="2051697224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51833944"/>
        <c:crosses val="autoZero"/>
        <c:crossBetween val="midCat"/>
      </c:valAx>
      <c:valAx>
        <c:axId val="2051833944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1697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7.5 mm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Stress_Calculation!$E$26:$E$38</c:f>
              <c:numCache>
                <c:formatCode>0.00</c:formatCode>
                <c:ptCount val="13"/>
                <c:pt idx="0">
                  <c:v>-40.662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Stress_Calculation!$AE$26:$AE$38</c:f>
              <c:numCache>
                <c:formatCode>General</c:formatCode>
                <c:ptCount val="13"/>
                <c:pt idx="0">
                  <c:v>-30.98425005422937</c:v>
                </c:pt>
                <c:pt idx="1">
                  <c:v>-33.66042165137545</c:v>
                </c:pt>
                <c:pt idx="2">
                  <c:v>-30.56221474439918</c:v>
                </c:pt>
                <c:pt idx="3">
                  <c:v>3.658295489615442</c:v>
                </c:pt>
                <c:pt idx="4">
                  <c:v>513.3237557900641</c:v>
                </c:pt>
                <c:pt idx="5">
                  <c:v>301.450588460379</c:v>
                </c:pt>
                <c:pt idx="6">
                  <c:v>-309.1005287787569</c:v>
                </c:pt>
                <c:pt idx="7">
                  <c:v>94.92120801741136</c:v>
                </c:pt>
                <c:pt idx="8">
                  <c:v>422.2431847678552</c:v>
                </c:pt>
                <c:pt idx="9">
                  <c:v>-12.25475498614028</c:v>
                </c:pt>
                <c:pt idx="10">
                  <c:v>-13.09830255329103</c:v>
                </c:pt>
                <c:pt idx="11">
                  <c:v>23.09698350631187</c:v>
                </c:pt>
                <c:pt idx="12">
                  <c:v>18.02536843292683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Stress_Calculation!$E$26:$E$38</c:f>
              <c:numCache>
                <c:formatCode>0.00</c:formatCode>
                <c:ptCount val="13"/>
                <c:pt idx="0">
                  <c:v>-40.662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Stress_Calculation!$AA$26:$AA$38</c:f>
              <c:numCache>
                <c:formatCode>General</c:formatCode>
                <c:ptCount val="13"/>
                <c:pt idx="0">
                  <c:v>46.19367228495263</c:v>
                </c:pt>
                <c:pt idx="1">
                  <c:v>33.37733570895596</c:v>
                </c:pt>
                <c:pt idx="2">
                  <c:v>40.41894010773436</c:v>
                </c:pt>
                <c:pt idx="3">
                  <c:v>48.7256953945241</c:v>
                </c:pt>
                <c:pt idx="4">
                  <c:v>133.0681381489035</c:v>
                </c:pt>
                <c:pt idx="5">
                  <c:v>239.5061651445658</c:v>
                </c:pt>
                <c:pt idx="6">
                  <c:v>-86.89246162564577</c:v>
                </c:pt>
                <c:pt idx="7">
                  <c:v>-121.8014750879199</c:v>
                </c:pt>
                <c:pt idx="8">
                  <c:v>118.6059579639401</c:v>
                </c:pt>
                <c:pt idx="9">
                  <c:v>8.02557494602238</c:v>
                </c:pt>
                <c:pt idx="10">
                  <c:v>14.50547988919838</c:v>
                </c:pt>
                <c:pt idx="11">
                  <c:v>61.96761592533782</c:v>
                </c:pt>
                <c:pt idx="12">
                  <c:v>47.88252087069844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Stress_Calculation!$E$26:$E$38</c:f>
              <c:numCache>
                <c:formatCode>0.00</c:formatCode>
                <c:ptCount val="13"/>
                <c:pt idx="0">
                  <c:v>-40.662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Stress_Calculation!$AC$26:$AC$38</c:f>
              <c:numCache>
                <c:formatCode>General</c:formatCode>
                <c:ptCount val="13"/>
                <c:pt idx="0">
                  <c:v>-0.564305275950362</c:v>
                </c:pt>
                <c:pt idx="1">
                  <c:v>-8.874294831610786</c:v>
                </c:pt>
                <c:pt idx="2">
                  <c:v>-8.029693702082308</c:v>
                </c:pt>
                <c:pt idx="3">
                  <c:v>-26.76675548337678</c:v>
                </c:pt>
                <c:pt idx="4">
                  <c:v>58.22393221474447</c:v>
                </c:pt>
                <c:pt idx="5">
                  <c:v>144.618609344056</c:v>
                </c:pt>
                <c:pt idx="6">
                  <c:v>-75.84049011956725</c:v>
                </c:pt>
                <c:pt idx="7">
                  <c:v>-114.9592366070403</c:v>
                </c:pt>
                <c:pt idx="8">
                  <c:v>10.05985708268035</c:v>
                </c:pt>
                <c:pt idx="9">
                  <c:v>-19.58006547381592</c:v>
                </c:pt>
                <c:pt idx="10">
                  <c:v>-6.902321006663002</c:v>
                </c:pt>
                <c:pt idx="11">
                  <c:v>24.78693240874672</c:v>
                </c:pt>
                <c:pt idx="12">
                  <c:v>-0.00371356885691057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667800"/>
        <c:axId val="2051672488"/>
      </c:scatterChart>
      <c:valAx>
        <c:axId val="2051667800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51672488"/>
        <c:crosses val="autoZero"/>
        <c:crossBetween val="midCat"/>
      </c:valAx>
      <c:valAx>
        <c:axId val="2051672488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1667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10.0 mm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Stress_Calculation!$E$42:$E$50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Stress_Calculation!$AE$42:$AE$50</c:f>
              <c:numCache>
                <c:formatCode>General</c:formatCode>
                <c:ptCount val="9"/>
                <c:pt idx="0">
                  <c:v>-37.60325916566579</c:v>
                </c:pt>
                <c:pt idx="1">
                  <c:v>-10.00190836080161</c:v>
                </c:pt>
                <c:pt idx="2">
                  <c:v>374.2891452893464</c:v>
                </c:pt>
                <c:pt idx="3">
                  <c:v>626.8271368361418</c:v>
                </c:pt>
                <c:pt idx="4">
                  <c:v>185.6935426442838</c:v>
                </c:pt>
                <c:pt idx="5">
                  <c:v>635.421524517735</c:v>
                </c:pt>
                <c:pt idx="6">
                  <c:v>327.8265516495227</c:v>
                </c:pt>
                <c:pt idx="7">
                  <c:v>-8.733651310478923</c:v>
                </c:pt>
                <c:pt idx="8">
                  <c:v>-5.351532685373822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Stress_Calculation!$E$42:$E$50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Stress_Calculation!$AA$42:$AA$50</c:f>
              <c:numCache>
                <c:formatCode>General</c:formatCode>
                <c:ptCount val="9"/>
                <c:pt idx="0">
                  <c:v>48.5881431547885</c:v>
                </c:pt>
                <c:pt idx="1">
                  <c:v>67.73935647725027</c:v>
                </c:pt>
                <c:pt idx="2">
                  <c:v>149.5155044980278</c:v>
                </c:pt>
                <c:pt idx="3">
                  <c:v>274.205664429318</c:v>
                </c:pt>
                <c:pt idx="4">
                  <c:v>241.438522241917</c:v>
                </c:pt>
                <c:pt idx="5">
                  <c:v>221.987199991309</c:v>
                </c:pt>
                <c:pt idx="6">
                  <c:v>181.3575558707935</c:v>
                </c:pt>
                <c:pt idx="7">
                  <c:v>42.53051608266188</c:v>
                </c:pt>
                <c:pt idx="8">
                  <c:v>17.74550976651532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Stress_Calculation!$E$42:$E$50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Stress_Calculation!$AC$42:$AC$50</c:f>
              <c:numCache>
                <c:formatCode>General</c:formatCode>
                <c:ptCount val="9"/>
                <c:pt idx="0">
                  <c:v>1.830519260202244</c:v>
                </c:pt>
                <c:pt idx="1">
                  <c:v>-8.315319485277313</c:v>
                </c:pt>
                <c:pt idx="2">
                  <c:v>43.58847476124929</c:v>
                </c:pt>
                <c:pt idx="3">
                  <c:v>94.73274822687911</c:v>
                </c:pt>
                <c:pt idx="4">
                  <c:v>-148.5969740380476</c:v>
                </c:pt>
                <c:pt idx="5">
                  <c:v>87.37583064074191</c:v>
                </c:pt>
                <c:pt idx="6">
                  <c:v>37.723615757132</c:v>
                </c:pt>
                <c:pt idx="7">
                  <c:v>-8.172764840110142</c:v>
                </c:pt>
                <c:pt idx="8">
                  <c:v>5.915612029132642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910488"/>
        <c:axId val="2078915080"/>
      </c:scatterChart>
      <c:valAx>
        <c:axId val="207891048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78915080"/>
        <c:crosses val="autoZero"/>
        <c:crossBetween val="midCat"/>
      </c:valAx>
      <c:valAx>
        <c:axId val="2078915080"/>
        <c:scaling>
          <c:orientation val="minMax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910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12.5 mm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Stress_Calculation!$E$54:$E$66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Stress_Calculation!$AE$54:$AE$66</c:f>
              <c:numCache>
                <c:formatCode>General</c:formatCode>
                <c:ptCount val="13"/>
                <c:pt idx="0">
                  <c:v>-48.72688223159569</c:v>
                </c:pt>
                <c:pt idx="1">
                  <c:v>-49.29059805705954</c:v>
                </c:pt>
                <c:pt idx="2">
                  <c:v>-31.54549503432519</c:v>
                </c:pt>
                <c:pt idx="3">
                  <c:v>-47.3200684149876</c:v>
                </c:pt>
                <c:pt idx="4">
                  <c:v>218.7149599794658</c:v>
                </c:pt>
                <c:pt idx="5">
                  <c:v>753.6022961284807</c:v>
                </c:pt>
                <c:pt idx="6">
                  <c:v>765.4301160067255</c:v>
                </c:pt>
                <c:pt idx="7">
                  <c:v>746.4210777745882</c:v>
                </c:pt>
                <c:pt idx="8">
                  <c:v>178.5777810476672</c:v>
                </c:pt>
                <c:pt idx="9">
                  <c:v>-33.09555882022372</c:v>
                </c:pt>
                <c:pt idx="10">
                  <c:v>-32.10896328511036</c:v>
                </c:pt>
                <c:pt idx="11">
                  <c:v>1.69158073217349</c:v>
                </c:pt>
                <c:pt idx="12">
                  <c:v>11.55004694812394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Stress_Calculation!$E$54:$E$66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Stress_Calculation!$AA$54:$AA$66</c:f>
              <c:numCache>
                <c:formatCode>General</c:formatCode>
                <c:ptCount val="13"/>
                <c:pt idx="0">
                  <c:v>52.11177671882813</c:v>
                </c:pt>
                <c:pt idx="1">
                  <c:v>44.78792733248087</c:v>
                </c:pt>
                <c:pt idx="2">
                  <c:v>49.01276323335877</c:v>
                </c:pt>
                <c:pt idx="3">
                  <c:v>33.80153431607938</c:v>
                </c:pt>
                <c:pt idx="4">
                  <c:v>42.9514873954215</c:v>
                </c:pt>
                <c:pt idx="5">
                  <c:v>160.4005761573403</c:v>
                </c:pt>
                <c:pt idx="6">
                  <c:v>333.9082570343718</c:v>
                </c:pt>
                <c:pt idx="7">
                  <c:v>164.4862470716823</c:v>
                </c:pt>
                <c:pt idx="8">
                  <c:v>96.8928338531275</c:v>
                </c:pt>
                <c:pt idx="9">
                  <c:v>23.23888752082392</c:v>
                </c:pt>
                <c:pt idx="10">
                  <c:v>5.635115763382415</c:v>
                </c:pt>
                <c:pt idx="11">
                  <c:v>51.82923797570285</c:v>
                </c:pt>
                <c:pt idx="12">
                  <c:v>67.88449328915365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Stress_Calculation!$E$54:$E$66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Stress_Calculation!$AC$54:$AC$66</c:f>
              <c:numCache>
                <c:formatCode>General</c:formatCode>
                <c:ptCount val="13"/>
                <c:pt idx="0">
                  <c:v>29.58121665364833</c:v>
                </c:pt>
                <c:pt idx="1">
                  <c:v>22.82021658127289</c:v>
                </c:pt>
                <c:pt idx="2">
                  <c:v>26.48137791916626</c:v>
                </c:pt>
                <c:pt idx="3">
                  <c:v>6.198810957633524</c:v>
                </c:pt>
                <c:pt idx="4">
                  <c:v>36.74999437839802</c:v>
                </c:pt>
                <c:pt idx="5">
                  <c:v>135.034395572248</c:v>
                </c:pt>
                <c:pt idx="6">
                  <c:v>162.0692974913522</c:v>
                </c:pt>
                <c:pt idx="7">
                  <c:v>150.9521982909836</c:v>
                </c:pt>
                <c:pt idx="8">
                  <c:v>54.07543616273651</c:v>
                </c:pt>
                <c:pt idx="9">
                  <c:v>8.029824882283625</c:v>
                </c:pt>
                <c:pt idx="10">
                  <c:v>11.83413303329601</c:v>
                </c:pt>
                <c:pt idx="11">
                  <c:v>34.36762273253552</c:v>
                </c:pt>
                <c:pt idx="12">
                  <c:v>41.4092841065583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950056"/>
        <c:axId val="2078954728"/>
      </c:scatterChart>
      <c:valAx>
        <c:axId val="2078950056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78954728"/>
        <c:crosses val="autoZero"/>
        <c:crossBetween val="midCat"/>
      </c:valAx>
      <c:valAx>
        <c:axId val="2078954728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950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Ref from theo</c:v>
          </c:tx>
          <c:spPr>
            <a:ln w="47625">
              <a:solidFill>
                <a:schemeClr val="tx2"/>
              </a:solidFill>
            </a:ln>
          </c:spPr>
          <c:dPt>
            <c:idx val="23"/>
            <c:bubble3D val="0"/>
            <c:spPr>
              <a:ln w="47625">
                <a:noFill/>
              </a:ln>
            </c:spPr>
          </c:dPt>
          <c:xVal>
            <c:numRef>
              <c:f>Comb_Positions!$B$4:$B$46</c:f>
              <c:numCache>
                <c:formatCode>General</c:formatCode>
                <c:ptCount val="43"/>
                <c:pt idx="0">
                  <c:v>-223.966</c:v>
                </c:pt>
                <c:pt idx="1">
                  <c:v>-224.019</c:v>
                </c:pt>
                <c:pt idx="2">
                  <c:v>-224.544</c:v>
                </c:pt>
                <c:pt idx="3">
                  <c:v>-224.591</c:v>
                </c:pt>
                <c:pt idx="4">
                  <c:v>-224.906</c:v>
                </c:pt>
                <c:pt idx="5">
                  <c:v>-225.012</c:v>
                </c:pt>
                <c:pt idx="6">
                  <c:v>-225.164</c:v>
                </c:pt>
                <c:pt idx="7">
                  <c:v>-225.164</c:v>
                </c:pt>
                <c:pt idx="8">
                  <c:v>-228.333</c:v>
                </c:pt>
                <c:pt idx="9">
                  <c:v>-229.721</c:v>
                </c:pt>
                <c:pt idx="10">
                  <c:v>-230.094</c:v>
                </c:pt>
                <c:pt idx="11">
                  <c:v>-230.416</c:v>
                </c:pt>
                <c:pt idx="12">
                  <c:v>-230.416</c:v>
                </c:pt>
                <c:pt idx="13">
                  <c:v>-230.134</c:v>
                </c:pt>
                <c:pt idx="14">
                  <c:v>-227.565</c:v>
                </c:pt>
                <c:pt idx="15">
                  <c:v>-225.276</c:v>
                </c:pt>
                <c:pt idx="16">
                  <c:v>-225.214</c:v>
                </c:pt>
                <c:pt idx="17">
                  <c:v>-225.156</c:v>
                </c:pt>
                <c:pt idx="18">
                  <c:v>-225.009</c:v>
                </c:pt>
                <c:pt idx="19">
                  <c:v>-224.778</c:v>
                </c:pt>
                <c:pt idx="20">
                  <c:v>-224.574</c:v>
                </c:pt>
                <c:pt idx="21">
                  <c:v>-224.386</c:v>
                </c:pt>
                <c:pt idx="22">
                  <c:v>-224.347</c:v>
                </c:pt>
                <c:pt idx="23">
                  <c:v>-237.352</c:v>
                </c:pt>
                <c:pt idx="24">
                  <c:v>-237.62</c:v>
                </c:pt>
                <c:pt idx="25">
                  <c:v>-238.014</c:v>
                </c:pt>
                <c:pt idx="26">
                  <c:v>-238.014</c:v>
                </c:pt>
                <c:pt idx="27">
                  <c:v>-238.416</c:v>
                </c:pt>
                <c:pt idx="28">
                  <c:v>-238.488</c:v>
                </c:pt>
                <c:pt idx="29">
                  <c:v>-238.795</c:v>
                </c:pt>
                <c:pt idx="30">
                  <c:v>-239.497</c:v>
                </c:pt>
                <c:pt idx="31">
                  <c:v>-238.787</c:v>
                </c:pt>
                <c:pt idx="32">
                  <c:v>-238.787</c:v>
                </c:pt>
                <c:pt idx="33">
                  <c:v>-238.869</c:v>
                </c:pt>
                <c:pt idx="34">
                  <c:v>-238.869</c:v>
                </c:pt>
                <c:pt idx="35">
                  <c:v>-238.869</c:v>
                </c:pt>
                <c:pt idx="36">
                  <c:v>-238.719</c:v>
                </c:pt>
                <c:pt idx="37">
                  <c:v>-238.455</c:v>
                </c:pt>
                <c:pt idx="38">
                  <c:v>-238.147</c:v>
                </c:pt>
                <c:pt idx="39">
                  <c:v>-238.93</c:v>
                </c:pt>
                <c:pt idx="40">
                  <c:v>-237.849</c:v>
                </c:pt>
                <c:pt idx="41">
                  <c:v>-237.567</c:v>
                </c:pt>
              </c:numCache>
            </c:numRef>
          </c:xVal>
          <c:yVal>
            <c:numRef>
              <c:f>Comb_Positions!$C$4:$C$46</c:f>
              <c:numCache>
                <c:formatCode>General</c:formatCode>
                <c:ptCount val="43"/>
                <c:pt idx="0">
                  <c:v>310.4</c:v>
                </c:pt>
                <c:pt idx="1">
                  <c:v>313.676</c:v>
                </c:pt>
                <c:pt idx="2">
                  <c:v>323.658</c:v>
                </c:pt>
                <c:pt idx="3">
                  <c:v>326.914</c:v>
                </c:pt>
                <c:pt idx="4">
                  <c:v>336.715</c:v>
                </c:pt>
                <c:pt idx="5">
                  <c:v>340.017</c:v>
                </c:pt>
                <c:pt idx="6">
                  <c:v>343.378</c:v>
                </c:pt>
                <c:pt idx="7">
                  <c:v>345.081</c:v>
                </c:pt>
                <c:pt idx="8">
                  <c:v>346.508</c:v>
                </c:pt>
                <c:pt idx="9">
                  <c:v>347.383</c:v>
                </c:pt>
                <c:pt idx="10">
                  <c:v>349.935</c:v>
                </c:pt>
                <c:pt idx="11">
                  <c:v>353.211</c:v>
                </c:pt>
                <c:pt idx="12">
                  <c:v>356.53</c:v>
                </c:pt>
                <c:pt idx="13">
                  <c:v>358.398</c:v>
                </c:pt>
                <c:pt idx="14">
                  <c:v>359.786</c:v>
                </c:pt>
                <c:pt idx="15">
                  <c:v>361.058</c:v>
                </c:pt>
                <c:pt idx="16">
                  <c:v>363.105</c:v>
                </c:pt>
                <c:pt idx="17">
                  <c:v>366.386</c:v>
                </c:pt>
                <c:pt idx="18">
                  <c:v>369.68</c:v>
                </c:pt>
                <c:pt idx="19">
                  <c:v>379.563</c:v>
                </c:pt>
                <c:pt idx="20">
                  <c:v>382.897</c:v>
                </c:pt>
                <c:pt idx="21">
                  <c:v>393.104</c:v>
                </c:pt>
                <c:pt idx="22">
                  <c:v>396.226</c:v>
                </c:pt>
                <c:pt idx="23">
                  <c:v>310.211</c:v>
                </c:pt>
                <c:pt idx="24">
                  <c:v>313.558</c:v>
                </c:pt>
                <c:pt idx="25">
                  <c:v>323.414</c:v>
                </c:pt>
                <c:pt idx="26">
                  <c:v>326.746</c:v>
                </c:pt>
                <c:pt idx="27">
                  <c:v>336.632</c:v>
                </c:pt>
                <c:pt idx="28">
                  <c:v>339.988</c:v>
                </c:pt>
                <c:pt idx="29">
                  <c:v>343.275</c:v>
                </c:pt>
                <c:pt idx="30">
                  <c:v>346.555</c:v>
                </c:pt>
                <c:pt idx="31">
                  <c:v>349.871</c:v>
                </c:pt>
                <c:pt idx="32">
                  <c:v>353.294</c:v>
                </c:pt>
                <c:pt idx="33">
                  <c:v>356.554</c:v>
                </c:pt>
                <c:pt idx="34">
                  <c:v>359.856</c:v>
                </c:pt>
                <c:pt idx="35">
                  <c:v>363.188</c:v>
                </c:pt>
                <c:pt idx="36">
                  <c:v>366.429</c:v>
                </c:pt>
                <c:pt idx="37">
                  <c:v>369.733</c:v>
                </c:pt>
                <c:pt idx="38">
                  <c:v>379.65</c:v>
                </c:pt>
                <c:pt idx="39">
                  <c:v>382.902</c:v>
                </c:pt>
                <c:pt idx="40">
                  <c:v>392.93</c:v>
                </c:pt>
                <c:pt idx="41">
                  <c:v>396.205</c:v>
                </c:pt>
              </c:numCache>
            </c:numRef>
          </c:yVal>
          <c:smooth val="0"/>
        </c:ser>
        <c:ser>
          <c:idx val="1"/>
          <c:order val="1"/>
          <c:tx>
            <c:v>Measurement positions</c:v>
          </c:tx>
          <c:spPr>
            <a:ln w="47625">
              <a:noFill/>
            </a:ln>
          </c:spPr>
          <c:xVal>
            <c:numRef>
              <c:f>Comb_Positions!$D$48:$D$107</c:f>
              <c:numCache>
                <c:formatCode>General</c:formatCode>
                <c:ptCount val="60"/>
                <c:pt idx="0">
                  <c:v>-226.4925</c:v>
                </c:pt>
                <c:pt idx="1">
                  <c:v>-228.9925</c:v>
                </c:pt>
                <c:pt idx="2">
                  <c:v>-231.4925</c:v>
                </c:pt>
                <c:pt idx="3">
                  <c:v>-233.9925</c:v>
                </c:pt>
                <c:pt idx="4">
                  <c:v>-236.4925</c:v>
                </c:pt>
                <c:pt idx="5">
                  <c:v>-227.0675</c:v>
                </c:pt>
                <c:pt idx="6">
                  <c:v>-229.5675</c:v>
                </c:pt>
                <c:pt idx="7">
                  <c:v>-232.0675</c:v>
                </c:pt>
                <c:pt idx="8">
                  <c:v>-234.5675</c:v>
                </c:pt>
                <c:pt idx="9">
                  <c:v>-237.0675</c:v>
                </c:pt>
                <c:pt idx="10">
                  <c:v>-227.459</c:v>
                </c:pt>
                <c:pt idx="11">
                  <c:v>-229.959</c:v>
                </c:pt>
                <c:pt idx="12">
                  <c:v>-232.459</c:v>
                </c:pt>
                <c:pt idx="13">
                  <c:v>-234.959</c:v>
                </c:pt>
                <c:pt idx="14">
                  <c:v>-237.459</c:v>
                </c:pt>
                <c:pt idx="15">
                  <c:v>-227.588</c:v>
                </c:pt>
                <c:pt idx="16">
                  <c:v>-230.088</c:v>
                </c:pt>
                <c:pt idx="17">
                  <c:v>-232.588</c:v>
                </c:pt>
                <c:pt idx="18">
                  <c:v>-235.088</c:v>
                </c:pt>
                <c:pt idx="19">
                  <c:v>-237.588</c:v>
                </c:pt>
                <c:pt idx="20">
                  <c:v>-230.189</c:v>
                </c:pt>
                <c:pt idx="21">
                  <c:v>-232.689</c:v>
                </c:pt>
                <c:pt idx="22">
                  <c:v>-235.189</c:v>
                </c:pt>
                <c:pt idx="23">
                  <c:v>-237.689</c:v>
                </c:pt>
                <c:pt idx="24">
                  <c:v>-232.689</c:v>
                </c:pt>
                <c:pt idx="25">
                  <c:v>-235.189</c:v>
                </c:pt>
                <c:pt idx="26">
                  <c:v>-237.689</c:v>
                </c:pt>
                <c:pt idx="27">
                  <c:v>-232.689</c:v>
                </c:pt>
                <c:pt idx="28">
                  <c:v>-235.189</c:v>
                </c:pt>
                <c:pt idx="29">
                  <c:v>-237.689</c:v>
                </c:pt>
                <c:pt idx="30">
                  <c:v>-232.689</c:v>
                </c:pt>
                <c:pt idx="31">
                  <c:v>-235.189</c:v>
                </c:pt>
                <c:pt idx="32">
                  <c:v>-237.689</c:v>
                </c:pt>
                <c:pt idx="33">
                  <c:v>-232.689</c:v>
                </c:pt>
                <c:pt idx="34">
                  <c:v>-235.189</c:v>
                </c:pt>
                <c:pt idx="35">
                  <c:v>-237.689</c:v>
                </c:pt>
                <c:pt idx="36">
                  <c:v>-230.189</c:v>
                </c:pt>
                <c:pt idx="37">
                  <c:v>-232.689</c:v>
                </c:pt>
                <c:pt idx="38">
                  <c:v>-235.189</c:v>
                </c:pt>
                <c:pt idx="39">
                  <c:v>-237.689</c:v>
                </c:pt>
                <c:pt idx="40">
                  <c:v>-227.685</c:v>
                </c:pt>
                <c:pt idx="41">
                  <c:v>-230.185</c:v>
                </c:pt>
                <c:pt idx="42">
                  <c:v>-232.685</c:v>
                </c:pt>
                <c:pt idx="43">
                  <c:v>-235.185</c:v>
                </c:pt>
                <c:pt idx="44">
                  <c:v>-237.685</c:v>
                </c:pt>
                <c:pt idx="45">
                  <c:v>-227.5825</c:v>
                </c:pt>
                <c:pt idx="46">
                  <c:v>-230.0825</c:v>
                </c:pt>
                <c:pt idx="47">
                  <c:v>-232.5825</c:v>
                </c:pt>
                <c:pt idx="48">
                  <c:v>-235.0825</c:v>
                </c:pt>
                <c:pt idx="49">
                  <c:v>-237.5825</c:v>
                </c:pt>
                <c:pt idx="50">
                  <c:v>-227.176</c:v>
                </c:pt>
                <c:pt idx="51">
                  <c:v>-229.676</c:v>
                </c:pt>
                <c:pt idx="52">
                  <c:v>-232.176</c:v>
                </c:pt>
                <c:pt idx="53">
                  <c:v>-234.676</c:v>
                </c:pt>
                <c:pt idx="54">
                  <c:v>-237.176</c:v>
                </c:pt>
                <c:pt idx="55">
                  <c:v>-226.8665</c:v>
                </c:pt>
                <c:pt idx="56">
                  <c:v>-229.3665</c:v>
                </c:pt>
                <c:pt idx="57">
                  <c:v>-231.8665</c:v>
                </c:pt>
                <c:pt idx="58">
                  <c:v>-234.3665</c:v>
                </c:pt>
                <c:pt idx="59">
                  <c:v>-236.8665</c:v>
                </c:pt>
              </c:numCache>
            </c:numRef>
          </c:xVal>
          <c:yVal>
            <c:numRef>
              <c:f>Comb_Positions!$E$48:$E$107</c:f>
              <c:numCache>
                <c:formatCode>0.000</c:formatCode>
                <c:ptCount val="60"/>
                <c:pt idx="0">
                  <c:v>312.038</c:v>
                </c:pt>
                <c:pt idx="1">
                  <c:v>312.038</c:v>
                </c:pt>
                <c:pt idx="2">
                  <c:v>312.038</c:v>
                </c:pt>
                <c:pt idx="3">
                  <c:v>312.038</c:v>
                </c:pt>
                <c:pt idx="4">
                  <c:v>312.038</c:v>
                </c:pt>
                <c:pt idx="5">
                  <c:v>325.286</c:v>
                </c:pt>
                <c:pt idx="6">
                  <c:v>325.286</c:v>
                </c:pt>
                <c:pt idx="7">
                  <c:v>325.286</c:v>
                </c:pt>
                <c:pt idx="8">
                  <c:v>325.286</c:v>
                </c:pt>
                <c:pt idx="9">
                  <c:v>325.286</c:v>
                </c:pt>
                <c:pt idx="10">
                  <c:v>338.366</c:v>
                </c:pt>
                <c:pt idx="11">
                  <c:v>338.366</c:v>
                </c:pt>
                <c:pt idx="12">
                  <c:v>338.366</c:v>
                </c:pt>
                <c:pt idx="13">
                  <c:v>338.366</c:v>
                </c:pt>
                <c:pt idx="14">
                  <c:v>338.366</c:v>
                </c:pt>
                <c:pt idx="15">
                  <c:v>341.6975</c:v>
                </c:pt>
                <c:pt idx="16">
                  <c:v>341.6975</c:v>
                </c:pt>
                <c:pt idx="17">
                  <c:v>341.6975</c:v>
                </c:pt>
                <c:pt idx="18">
                  <c:v>341.6975</c:v>
                </c:pt>
                <c:pt idx="19">
                  <c:v>341.6975</c:v>
                </c:pt>
                <c:pt idx="20">
                  <c:v>344.943</c:v>
                </c:pt>
                <c:pt idx="21">
                  <c:v>344.943</c:v>
                </c:pt>
                <c:pt idx="22">
                  <c:v>344.943</c:v>
                </c:pt>
                <c:pt idx="23">
                  <c:v>344.943</c:v>
                </c:pt>
                <c:pt idx="24">
                  <c:v>348.2215</c:v>
                </c:pt>
                <c:pt idx="25">
                  <c:v>348.2215</c:v>
                </c:pt>
                <c:pt idx="26">
                  <c:v>348.2215</c:v>
                </c:pt>
                <c:pt idx="27">
                  <c:v>351.573</c:v>
                </c:pt>
                <c:pt idx="28">
                  <c:v>351.573</c:v>
                </c:pt>
                <c:pt idx="29">
                  <c:v>351.573</c:v>
                </c:pt>
                <c:pt idx="30">
                  <c:v>354.8705</c:v>
                </c:pt>
                <c:pt idx="31">
                  <c:v>354.8705</c:v>
                </c:pt>
                <c:pt idx="32">
                  <c:v>354.8705</c:v>
                </c:pt>
                <c:pt idx="33">
                  <c:v>358.158</c:v>
                </c:pt>
                <c:pt idx="34">
                  <c:v>358.158</c:v>
                </c:pt>
                <c:pt idx="35">
                  <c:v>358.158</c:v>
                </c:pt>
                <c:pt idx="36">
                  <c:v>361.4455</c:v>
                </c:pt>
                <c:pt idx="37">
                  <c:v>361.4455</c:v>
                </c:pt>
                <c:pt idx="38">
                  <c:v>361.4455</c:v>
                </c:pt>
                <c:pt idx="39">
                  <c:v>361.4455</c:v>
                </c:pt>
                <c:pt idx="40">
                  <c:v>364.7455</c:v>
                </c:pt>
                <c:pt idx="41">
                  <c:v>364.7455</c:v>
                </c:pt>
                <c:pt idx="42">
                  <c:v>364.7455</c:v>
                </c:pt>
                <c:pt idx="43">
                  <c:v>364.7455</c:v>
                </c:pt>
                <c:pt idx="44">
                  <c:v>364.7455</c:v>
                </c:pt>
                <c:pt idx="45">
                  <c:v>368.033</c:v>
                </c:pt>
                <c:pt idx="46">
                  <c:v>368.033</c:v>
                </c:pt>
                <c:pt idx="47">
                  <c:v>368.033</c:v>
                </c:pt>
                <c:pt idx="48">
                  <c:v>368.033</c:v>
                </c:pt>
                <c:pt idx="49">
                  <c:v>368.033</c:v>
                </c:pt>
                <c:pt idx="50">
                  <c:v>381.23</c:v>
                </c:pt>
                <c:pt idx="51">
                  <c:v>381.23</c:v>
                </c:pt>
                <c:pt idx="52">
                  <c:v>381.23</c:v>
                </c:pt>
                <c:pt idx="53">
                  <c:v>381.23</c:v>
                </c:pt>
                <c:pt idx="54">
                  <c:v>381.23</c:v>
                </c:pt>
                <c:pt idx="55">
                  <c:v>394.665</c:v>
                </c:pt>
                <c:pt idx="56">
                  <c:v>394.665</c:v>
                </c:pt>
                <c:pt idx="57">
                  <c:v>394.665</c:v>
                </c:pt>
                <c:pt idx="58">
                  <c:v>394.665</c:v>
                </c:pt>
                <c:pt idx="59">
                  <c:v>394.665</c:v>
                </c:pt>
              </c:numCache>
            </c:numRef>
          </c:yVal>
          <c:smooth val="0"/>
        </c:ser>
        <c:ser>
          <c:idx val="2"/>
          <c:order val="2"/>
          <c:tx>
            <c:v>Surface reference</c:v>
          </c:tx>
          <c:spPr>
            <a:ln w="47625">
              <a:noFill/>
            </a:ln>
          </c:spPr>
          <c:xVal>
            <c:numRef>
              <c:f>Comb_Positions!$H$4:$H$17</c:f>
              <c:numCache>
                <c:formatCode>General</c:formatCode>
                <c:ptCount val="14"/>
                <c:pt idx="0">
                  <c:v>-223.9925</c:v>
                </c:pt>
                <c:pt idx="1">
                  <c:v>-224.5675</c:v>
                </c:pt>
                <c:pt idx="2">
                  <c:v>-224.959</c:v>
                </c:pt>
                <c:pt idx="3">
                  <c:v>-225.088</c:v>
                </c:pt>
                <c:pt idx="4">
                  <c:v>-225.189</c:v>
                </c:pt>
                <c:pt idx="5">
                  <c:v>-225.189</c:v>
                </c:pt>
                <c:pt idx="6">
                  <c:v>-225.189</c:v>
                </c:pt>
                <c:pt idx="7">
                  <c:v>-225.189</c:v>
                </c:pt>
                <c:pt idx="8">
                  <c:v>-225.189</c:v>
                </c:pt>
                <c:pt idx="9">
                  <c:v>-225.189</c:v>
                </c:pt>
                <c:pt idx="10">
                  <c:v>-225.185</c:v>
                </c:pt>
                <c:pt idx="11">
                  <c:v>-225.0825</c:v>
                </c:pt>
                <c:pt idx="12">
                  <c:v>-224.676</c:v>
                </c:pt>
                <c:pt idx="13">
                  <c:v>-224.3665</c:v>
                </c:pt>
              </c:numCache>
            </c:numRef>
          </c:xVal>
          <c:yVal>
            <c:numRef>
              <c:f>Comb_Positions!$I$4:$I$17</c:f>
              <c:numCache>
                <c:formatCode>0.000</c:formatCode>
                <c:ptCount val="14"/>
                <c:pt idx="0">
                  <c:v>312.038</c:v>
                </c:pt>
                <c:pt idx="1">
                  <c:v>325.286</c:v>
                </c:pt>
                <c:pt idx="2">
                  <c:v>338.366</c:v>
                </c:pt>
                <c:pt idx="3" formatCode="General">
                  <c:v>341.6975</c:v>
                </c:pt>
                <c:pt idx="4" formatCode="General">
                  <c:v>344.943</c:v>
                </c:pt>
                <c:pt idx="5" formatCode="General">
                  <c:v>348.2215</c:v>
                </c:pt>
                <c:pt idx="6" formatCode="General">
                  <c:v>351.573</c:v>
                </c:pt>
                <c:pt idx="7" formatCode="General">
                  <c:v>354.8705</c:v>
                </c:pt>
                <c:pt idx="8" formatCode="General">
                  <c:v>358.158</c:v>
                </c:pt>
                <c:pt idx="9" formatCode="General">
                  <c:v>361.4455</c:v>
                </c:pt>
                <c:pt idx="10" formatCode="General">
                  <c:v>364.7455</c:v>
                </c:pt>
                <c:pt idx="11" formatCode="General">
                  <c:v>368.033</c:v>
                </c:pt>
                <c:pt idx="12" formatCode="General">
                  <c:v>381.23</c:v>
                </c:pt>
                <c:pt idx="13" formatCode="General">
                  <c:v>394.665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962520"/>
        <c:axId val="2051953688"/>
      </c:scatterChart>
      <c:valAx>
        <c:axId val="2051962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1953688"/>
        <c:crosses val="autoZero"/>
        <c:crossBetween val="midCat"/>
      </c:valAx>
      <c:valAx>
        <c:axId val="2051953688"/>
        <c:scaling>
          <c:orientation val="minMax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1962520"/>
        <c:crosses val="autoZero"/>
        <c:crossBetween val="midCat"/>
        <c:majorUnit val="3.3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258848172824551"/>
                  <c:y val="-0.144253543307087"/>
                </c:manualLayout>
              </c:layout>
              <c:numFmt formatCode="General" sourceLinked="0"/>
            </c:trendlineLbl>
          </c:trendline>
          <c:xVal>
            <c:numRef>
              <c:f>Comb_Positions!$I$4:$I$17</c:f>
              <c:numCache>
                <c:formatCode>0.000</c:formatCode>
                <c:ptCount val="14"/>
                <c:pt idx="0">
                  <c:v>312.038</c:v>
                </c:pt>
                <c:pt idx="1">
                  <c:v>325.286</c:v>
                </c:pt>
                <c:pt idx="2">
                  <c:v>338.366</c:v>
                </c:pt>
                <c:pt idx="3" formatCode="General">
                  <c:v>341.6975</c:v>
                </c:pt>
                <c:pt idx="4" formatCode="General">
                  <c:v>344.943</c:v>
                </c:pt>
                <c:pt idx="5" formatCode="General">
                  <c:v>348.2215</c:v>
                </c:pt>
                <c:pt idx="6" formatCode="General">
                  <c:v>351.573</c:v>
                </c:pt>
                <c:pt idx="7" formatCode="General">
                  <c:v>354.8705</c:v>
                </c:pt>
                <c:pt idx="8" formatCode="General">
                  <c:v>358.158</c:v>
                </c:pt>
                <c:pt idx="9" formatCode="General">
                  <c:v>361.4455</c:v>
                </c:pt>
                <c:pt idx="10" formatCode="General">
                  <c:v>364.7455</c:v>
                </c:pt>
                <c:pt idx="11" formatCode="General">
                  <c:v>368.033</c:v>
                </c:pt>
                <c:pt idx="12" formatCode="General">
                  <c:v>381.23</c:v>
                </c:pt>
                <c:pt idx="13" formatCode="General">
                  <c:v>394.665</c:v>
                </c:pt>
              </c:numCache>
            </c:numRef>
          </c:xVal>
          <c:yVal>
            <c:numRef>
              <c:f>Comb_Positions!$G$4:$G$17</c:f>
              <c:numCache>
                <c:formatCode>General</c:formatCode>
                <c:ptCount val="14"/>
                <c:pt idx="0">
                  <c:v>209.688</c:v>
                </c:pt>
                <c:pt idx="3">
                  <c:v>209.889</c:v>
                </c:pt>
                <c:pt idx="10">
                  <c:v>209.79</c:v>
                </c:pt>
                <c:pt idx="13">
                  <c:v>209.633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474072"/>
        <c:axId val="2078477144"/>
      </c:scatterChart>
      <c:valAx>
        <c:axId val="2078474072"/>
        <c:scaling>
          <c:orientation val="minMax"/>
          <c:min val="300.0"/>
        </c:scaling>
        <c:delete val="0"/>
        <c:axPos val="b"/>
        <c:numFmt formatCode="0.000" sourceLinked="1"/>
        <c:majorTickMark val="out"/>
        <c:minorTickMark val="none"/>
        <c:tickLblPos val="nextTo"/>
        <c:crossAx val="2078477144"/>
        <c:crosses val="autoZero"/>
        <c:crossBetween val="midCat"/>
      </c:valAx>
      <c:valAx>
        <c:axId val="2078477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474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2.5 mm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/>
          </c:spP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Stress_Calculation!$E$4:$E$12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xVal>
          <c:yVal>
            <c:numRef>
              <c:f>Stress_Calculation!$AE$4:$AE$12</c:f>
              <c:numCache>
                <c:formatCode>General</c:formatCode>
                <c:ptCount val="9"/>
                <c:pt idx="0">
                  <c:v>-34.36442293830273</c:v>
                </c:pt>
                <c:pt idx="1">
                  <c:v>-35.3512743853763</c:v>
                </c:pt>
                <c:pt idx="2">
                  <c:v>-24.36768718777135</c:v>
                </c:pt>
                <c:pt idx="3">
                  <c:v>45.7712833019189</c:v>
                </c:pt>
                <c:pt idx="5">
                  <c:v>-19.43749719443705</c:v>
                </c:pt>
                <c:pt idx="6">
                  <c:v>3.097027996148333</c:v>
                </c:pt>
                <c:pt idx="7">
                  <c:v>-20.84715024328033</c:v>
                </c:pt>
                <c:pt idx="8">
                  <c:v>1.123619829694717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Stress_Calculation!$E$4:$E$12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xVal>
          <c:yVal>
            <c:numRef>
              <c:f>Stress_Calculation!$AA$4:$AA$12</c:f>
              <c:numCache>
                <c:formatCode>General</c:formatCode>
                <c:ptCount val="9"/>
                <c:pt idx="0">
                  <c:v>22.53316944316015</c:v>
                </c:pt>
                <c:pt idx="1">
                  <c:v>14.78620801016824</c:v>
                </c:pt>
                <c:pt idx="2">
                  <c:v>16.19297272772073</c:v>
                </c:pt>
                <c:pt idx="3">
                  <c:v>34.50443332541823</c:v>
                </c:pt>
                <c:pt idx="5">
                  <c:v>-7.607304719084441</c:v>
                </c:pt>
                <c:pt idx="6">
                  <c:v>29.57412544100561</c:v>
                </c:pt>
                <c:pt idx="7">
                  <c:v>9.010002194491278</c:v>
                </c:pt>
                <c:pt idx="8">
                  <c:v>5.630359820294983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Stress_Calculation!$E$4:$E$12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xVal>
          <c:yVal>
            <c:numRef>
              <c:f>Stress_Calculation!$AC$4:$AC$12</c:f>
              <c:numCache>
                <c:formatCode>General</c:formatCode>
                <c:ptCount val="9"/>
                <c:pt idx="0">
                  <c:v>-10.14140283520648</c:v>
                </c:pt>
                <c:pt idx="1">
                  <c:v>-25.21315285180536</c:v>
                </c:pt>
                <c:pt idx="2">
                  <c:v>-41.27212763720262</c:v>
                </c:pt>
                <c:pt idx="3">
                  <c:v>20.42047788448354</c:v>
                </c:pt>
                <c:pt idx="5">
                  <c:v>-35.21399514141282</c:v>
                </c:pt>
                <c:pt idx="6">
                  <c:v>-7.044944645852201</c:v>
                </c:pt>
                <c:pt idx="7">
                  <c:v>-46.7655422382433</c:v>
                </c:pt>
                <c:pt idx="8">
                  <c:v>-36.06107198344233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692792"/>
        <c:axId val="2078697384"/>
      </c:scatterChart>
      <c:valAx>
        <c:axId val="2078692792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78697384"/>
        <c:crosses val="autoZero"/>
        <c:crossBetween val="midCat"/>
      </c:valAx>
      <c:valAx>
        <c:axId val="2078697384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692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5.0 mm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Stress_Calculation!$E$16:$E$22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xVal>
          <c:yVal>
            <c:numRef>
              <c:f>Stress_Calculation!$AE$16:$AE$22</c:f>
              <c:numCache>
                <c:formatCode>General</c:formatCode>
                <c:ptCount val="7"/>
                <c:pt idx="0">
                  <c:v>-53.23560109689019</c:v>
                </c:pt>
                <c:pt idx="1">
                  <c:v>-10.84673518152852</c:v>
                </c:pt>
                <c:pt idx="2">
                  <c:v>415.4420581264104</c:v>
                </c:pt>
                <c:pt idx="4">
                  <c:v>359.8152230310027</c:v>
                </c:pt>
                <c:pt idx="5">
                  <c:v>-18.59142241617796</c:v>
                </c:pt>
                <c:pt idx="6">
                  <c:v>-35.91407170007593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Stress_Calculation!$E$16:$E$22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xVal>
          <c:yVal>
            <c:numRef>
              <c:f>Stress_Calculation!$AA$16:$AA$22</c:f>
              <c:numCache>
                <c:formatCode>General</c:formatCode>
                <c:ptCount val="7"/>
                <c:pt idx="0">
                  <c:v>-1.973221406553119</c:v>
                </c:pt>
                <c:pt idx="1">
                  <c:v>-11.9733808890049</c:v>
                </c:pt>
                <c:pt idx="2">
                  <c:v>-54.93252474641643</c:v>
                </c:pt>
                <c:pt idx="4">
                  <c:v>-18.73773468224738</c:v>
                </c:pt>
                <c:pt idx="5">
                  <c:v>-15.2114852937488</c:v>
                </c:pt>
                <c:pt idx="6">
                  <c:v>-0.424731914444161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Stress_Calculation!$E$16:$E$22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xVal>
          <c:yVal>
            <c:numRef>
              <c:f>Stress_Calculation!$AC$16:$AC$22</c:f>
              <c:numCache>
                <c:formatCode>General</c:formatCode>
                <c:ptCount val="7"/>
                <c:pt idx="0">
                  <c:v>-36.338037376025</c:v>
                </c:pt>
                <c:pt idx="1">
                  <c:v>-41.2698629461487</c:v>
                </c:pt>
                <c:pt idx="2">
                  <c:v>1.951688138981553</c:v>
                </c:pt>
                <c:pt idx="4">
                  <c:v>12.23535587963193</c:v>
                </c:pt>
                <c:pt idx="5">
                  <c:v>-32.11352856298468</c:v>
                </c:pt>
                <c:pt idx="6">
                  <c:v>-38.73367233434737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589432"/>
        <c:axId val="2091593976"/>
      </c:scatterChart>
      <c:valAx>
        <c:axId val="2091589432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1593976"/>
        <c:crosses val="autoZero"/>
        <c:crossBetween val="midCat"/>
      </c:valAx>
      <c:valAx>
        <c:axId val="2091593976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589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5mm Bank1</c:v>
          </c:tx>
          <c:spPr>
            <a:ln w="47625">
              <a:noFill/>
            </a:ln>
          </c:spPr>
          <c:xVal>
            <c:numRef>
              <c:f>d0_values!$M$22:$M$36</c:f>
              <c:numCache>
                <c:formatCode>General</c:formatCode>
                <c:ptCount val="15"/>
                <c:pt idx="0">
                  <c:v>41.25599999999997</c:v>
                </c:pt>
                <c:pt idx="1">
                  <c:v>28.00799999999998</c:v>
                </c:pt>
                <c:pt idx="2">
                  <c:v>14.928</c:v>
                </c:pt>
                <c:pt idx="3">
                  <c:v>11.596</c:v>
                </c:pt>
                <c:pt idx="4">
                  <c:v>8.351</c:v>
                </c:pt>
                <c:pt idx="9">
                  <c:v>-8.152000000000043</c:v>
                </c:pt>
                <c:pt idx="10">
                  <c:v>-11.452</c:v>
                </c:pt>
                <c:pt idx="11">
                  <c:v>-14.73900000000003</c:v>
                </c:pt>
                <c:pt idx="12">
                  <c:v>-27.93600000000004</c:v>
                </c:pt>
                <c:pt idx="13">
                  <c:v>-41.37100000000004</c:v>
                </c:pt>
              </c:numCache>
            </c:numRef>
          </c:xVal>
          <c:yVal>
            <c:numRef>
              <c:f>d0_values!$H$22:$H$36</c:f>
              <c:numCache>
                <c:formatCode>General</c:formatCode>
                <c:ptCount val="15"/>
                <c:pt idx="0">
                  <c:v>2.86737</c:v>
                </c:pt>
                <c:pt idx="1">
                  <c:v>2.867585</c:v>
                </c:pt>
                <c:pt idx="2">
                  <c:v>2.867945</c:v>
                </c:pt>
                <c:pt idx="3">
                  <c:v>2.8676</c:v>
                </c:pt>
                <c:pt idx="4">
                  <c:v>2.867355</c:v>
                </c:pt>
                <c:pt idx="9">
                  <c:v>2.867615</c:v>
                </c:pt>
                <c:pt idx="10">
                  <c:v>2.86746</c:v>
                </c:pt>
                <c:pt idx="11">
                  <c:v>2.867535</c:v>
                </c:pt>
                <c:pt idx="12">
                  <c:v>2.867625</c:v>
                </c:pt>
                <c:pt idx="13">
                  <c:v>2.86756</c:v>
                </c:pt>
              </c:numCache>
            </c:numRef>
          </c:yVal>
          <c:smooth val="0"/>
        </c:ser>
        <c:ser>
          <c:idx val="1"/>
          <c:order val="1"/>
          <c:tx>
            <c:v>5mm Bank2</c:v>
          </c:tx>
          <c:spPr>
            <a:ln w="47625">
              <a:noFill/>
            </a:ln>
          </c:spPr>
          <c:xVal>
            <c:numRef>
              <c:f>d0_values!$M$22:$M$36</c:f>
              <c:numCache>
                <c:formatCode>General</c:formatCode>
                <c:ptCount val="15"/>
                <c:pt idx="0">
                  <c:v>41.25599999999997</c:v>
                </c:pt>
                <c:pt idx="1">
                  <c:v>28.00799999999998</c:v>
                </c:pt>
                <c:pt idx="2">
                  <c:v>14.928</c:v>
                </c:pt>
                <c:pt idx="3">
                  <c:v>11.596</c:v>
                </c:pt>
                <c:pt idx="4">
                  <c:v>8.351</c:v>
                </c:pt>
                <c:pt idx="9">
                  <c:v>-8.152000000000043</c:v>
                </c:pt>
                <c:pt idx="10">
                  <c:v>-11.452</c:v>
                </c:pt>
                <c:pt idx="11">
                  <c:v>-14.73900000000003</c:v>
                </c:pt>
                <c:pt idx="12">
                  <c:v>-27.93600000000004</c:v>
                </c:pt>
                <c:pt idx="13">
                  <c:v>-41.37100000000004</c:v>
                </c:pt>
              </c:numCache>
            </c:numRef>
          </c:xVal>
          <c:yVal>
            <c:numRef>
              <c:f>d0_values!$J$22:$J$36</c:f>
              <c:numCache>
                <c:formatCode>General</c:formatCode>
                <c:ptCount val="15"/>
                <c:pt idx="0">
                  <c:v>2.867005</c:v>
                </c:pt>
                <c:pt idx="1">
                  <c:v>2.867055</c:v>
                </c:pt>
                <c:pt idx="2">
                  <c:v>2.867265</c:v>
                </c:pt>
                <c:pt idx="3">
                  <c:v>2.867095</c:v>
                </c:pt>
                <c:pt idx="4">
                  <c:v>2.867375</c:v>
                </c:pt>
                <c:pt idx="9">
                  <c:v>2.867275</c:v>
                </c:pt>
                <c:pt idx="10">
                  <c:v>2.867505</c:v>
                </c:pt>
                <c:pt idx="11">
                  <c:v>2.867125</c:v>
                </c:pt>
                <c:pt idx="12">
                  <c:v>2.867095</c:v>
                </c:pt>
                <c:pt idx="13">
                  <c:v>2.866875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485016"/>
        <c:axId val="2095488008"/>
      </c:scatterChart>
      <c:valAx>
        <c:axId val="209548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488008"/>
        <c:crossesAt val="2.866"/>
        <c:crossBetween val="midCat"/>
      </c:valAx>
      <c:valAx>
        <c:axId val="2095488008"/>
        <c:scaling>
          <c:orientation val="minMax"/>
          <c:max val="2.871999999999999"/>
          <c:min val="2.866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485016"/>
        <c:crosses val="autoZero"/>
        <c:crossBetween val="midCat"/>
        <c:majorUnit val="0.001"/>
        <c:minorUnit val="4.0E-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7.5 mm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Stress_Calculation!$E$26:$E$38</c:f>
              <c:numCache>
                <c:formatCode>0.00</c:formatCode>
                <c:ptCount val="13"/>
                <c:pt idx="0">
                  <c:v>-40.662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Stress_Calculation!$AE$26:$AE$38</c:f>
              <c:numCache>
                <c:formatCode>General</c:formatCode>
                <c:ptCount val="13"/>
                <c:pt idx="0">
                  <c:v>-30.98425005422937</c:v>
                </c:pt>
                <c:pt idx="1">
                  <c:v>-33.66042165137545</c:v>
                </c:pt>
                <c:pt idx="2">
                  <c:v>-30.56221474439918</c:v>
                </c:pt>
                <c:pt idx="3">
                  <c:v>3.658295489615442</c:v>
                </c:pt>
                <c:pt idx="4">
                  <c:v>513.3237557900641</c:v>
                </c:pt>
                <c:pt idx="5">
                  <c:v>301.450588460379</c:v>
                </c:pt>
                <c:pt idx="6">
                  <c:v>-309.1005287787569</c:v>
                </c:pt>
                <c:pt idx="7">
                  <c:v>94.92120801741136</c:v>
                </c:pt>
                <c:pt idx="8">
                  <c:v>422.2431847678552</c:v>
                </c:pt>
                <c:pt idx="9">
                  <c:v>-12.25475498614028</c:v>
                </c:pt>
                <c:pt idx="10">
                  <c:v>-13.09830255329103</c:v>
                </c:pt>
                <c:pt idx="11">
                  <c:v>23.09698350631187</c:v>
                </c:pt>
                <c:pt idx="12">
                  <c:v>18.02536843292683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Stress_Calculation!$E$26:$E$38</c:f>
              <c:numCache>
                <c:formatCode>0.00</c:formatCode>
                <c:ptCount val="13"/>
                <c:pt idx="0">
                  <c:v>-40.662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Stress_Calculation!$AA$26:$AA$38</c:f>
              <c:numCache>
                <c:formatCode>General</c:formatCode>
                <c:ptCount val="13"/>
                <c:pt idx="0">
                  <c:v>46.19367228495263</c:v>
                </c:pt>
                <c:pt idx="1">
                  <c:v>33.37733570895596</c:v>
                </c:pt>
                <c:pt idx="2">
                  <c:v>40.41894010773436</c:v>
                </c:pt>
                <c:pt idx="3">
                  <c:v>48.7256953945241</c:v>
                </c:pt>
                <c:pt idx="4">
                  <c:v>133.0681381489035</c:v>
                </c:pt>
                <c:pt idx="5">
                  <c:v>239.5061651445658</c:v>
                </c:pt>
                <c:pt idx="6">
                  <c:v>-86.89246162564577</c:v>
                </c:pt>
                <c:pt idx="7">
                  <c:v>-121.8014750879199</c:v>
                </c:pt>
                <c:pt idx="8">
                  <c:v>118.6059579639401</c:v>
                </c:pt>
                <c:pt idx="9">
                  <c:v>8.02557494602238</c:v>
                </c:pt>
                <c:pt idx="10">
                  <c:v>14.50547988919838</c:v>
                </c:pt>
                <c:pt idx="11">
                  <c:v>61.96761592533782</c:v>
                </c:pt>
                <c:pt idx="12">
                  <c:v>47.88252087069844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Stress_Calculation!$E$26:$E$38</c:f>
              <c:numCache>
                <c:formatCode>0.00</c:formatCode>
                <c:ptCount val="13"/>
                <c:pt idx="0">
                  <c:v>-40.662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Stress_Calculation!$AC$26:$AC$38</c:f>
              <c:numCache>
                <c:formatCode>General</c:formatCode>
                <c:ptCount val="13"/>
                <c:pt idx="0">
                  <c:v>-0.564305275950362</c:v>
                </c:pt>
                <c:pt idx="1">
                  <c:v>-8.874294831610786</c:v>
                </c:pt>
                <c:pt idx="2">
                  <c:v>-8.029693702082308</c:v>
                </c:pt>
                <c:pt idx="3">
                  <c:v>-26.76675548337678</c:v>
                </c:pt>
                <c:pt idx="4">
                  <c:v>58.22393221474447</c:v>
                </c:pt>
                <c:pt idx="5">
                  <c:v>144.618609344056</c:v>
                </c:pt>
                <c:pt idx="6">
                  <c:v>-75.84049011956725</c:v>
                </c:pt>
                <c:pt idx="7">
                  <c:v>-114.9592366070403</c:v>
                </c:pt>
                <c:pt idx="8">
                  <c:v>10.05985708268035</c:v>
                </c:pt>
                <c:pt idx="9">
                  <c:v>-19.58006547381592</c:v>
                </c:pt>
                <c:pt idx="10">
                  <c:v>-6.902321006663002</c:v>
                </c:pt>
                <c:pt idx="11">
                  <c:v>24.78693240874672</c:v>
                </c:pt>
                <c:pt idx="12">
                  <c:v>-0.00371356885691057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639304"/>
        <c:axId val="2091643992"/>
      </c:scatterChart>
      <c:valAx>
        <c:axId val="2091639304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1643992"/>
        <c:crossesAt val="0.0"/>
        <c:crossBetween val="midCat"/>
      </c:valAx>
      <c:valAx>
        <c:axId val="2091643992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639304"/>
        <c:crosses val="autoZero"/>
        <c:crossBetween val="midCat"/>
        <c:majorUnit val="200.0"/>
        <c:minorUnit val="20.0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10.0 mm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Stress_Calculation!$E$42:$E$50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Stress_Calculation!$AE$42:$AE$50</c:f>
              <c:numCache>
                <c:formatCode>General</c:formatCode>
                <c:ptCount val="9"/>
                <c:pt idx="0">
                  <c:v>-37.60325916566579</c:v>
                </c:pt>
                <c:pt idx="1">
                  <c:v>-10.00190836080161</c:v>
                </c:pt>
                <c:pt idx="2">
                  <c:v>374.2891452893464</c:v>
                </c:pt>
                <c:pt idx="3">
                  <c:v>626.8271368361418</c:v>
                </c:pt>
                <c:pt idx="4">
                  <c:v>185.6935426442838</c:v>
                </c:pt>
                <c:pt idx="5">
                  <c:v>635.421524517735</c:v>
                </c:pt>
                <c:pt idx="6">
                  <c:v>327.8265516495227</c:v>
                </c:pt>
                <c:pt idx="7">
                  <c:v>-8.733651310478923</c:v>
                </c:pt>
                <c:pt idx="8">
                  <c:v>-5.351532685373822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Stress_Calculation!$E$42:$E$50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Stress_Calculation!$AA$42:$AA$50</c:f>
              <c:numCache>
                <c:formatCode>General</c:formatCode>
                <c:ptCount val="9"/>
                <c:pt idx="0">
                  <c:v>48.5881431547885</c:v>
                </c:pt>
                <c:pt idx="1">
                  <c:v>67.73935647725027</c:v>
                </c:pt>
                <c:pt idx="2">
                  <c:v>149.5155044980278</c:v>
                </c:pt>
                <c:pt idx="3">
                  <c:v>274.205664429318</c:v>
                </c:pt>
                <c:pt idx="4">
                  <c:v>241.438522241917</c:v>
                </c:pt>
                <c:pt idx="5">
                  <c:v>221.987199991309</c:v>
                </c:pt>
                <c:pt idx="6">
                  <c:v>181.3575558707935</c:v>
                </c:pt>
                <c:pt idx="7">
                  <c:v>42.53051608266188</c:v>
                </c:pt>
                <c:pt idx="8">
                  <c:v>17.74550976651532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Stress_Calculation!$E$42:$E$50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Stress_Calculation!$AC$42:$AC$50</c:f>
              <c:numCache>
                <c:formatCode>General</c:formatCode>
                <c:ptCount val="9"/>
                <c:pt idx="0">
                  <c:v>1.830519260202244</c:v>
                </c:pt>
                <c:pt idx="1">
                  <c:v>-8.315319485277313</c:v>
                </c:pt>
                <c:pt idx="2">
                  <c:v>43.58847476124929</c:v>
                </c:pt>
                <c:pt idx="3">
                  <c:v>94.73274822687911</c:v>
                </c:pt>
                <c:pt idx="4">
                  <c:v>-148.5969740380476</c:v>
                </c:pt>
                <c:pt idx="5">
                  <c:v>87.37583064074191</c:v>
                </c:pt>
                <c:pt idx="6">
                  <c:v>37.723615757132</c:v>
                </c:pt>
                <c:pt idx="7">
                  <c:v>-8.172764840110142</c:v>
                </c:pt>
                <c:pt idx="8">
                  <c:v>5.915612029132642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687368"/>
        <c:axId val="2091691944"/>
      </c:scatterChart>
      <c:valAx>
        <c:axId val="209168736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1691944"/>
        <c:crossesAt val="0.0"/>
        <c:crossBetween val="midCat"/>
      </c:valAx>
      <c:valAx>
        <c:axId val="2091691944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687368"/>
        <c:crosses val="autoZero"/>
        <c:crossBetween val="midCat"/>
        <c:majorUnit val="200.0"/>
        <c:minorUnit val="40.0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12.5 mm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Stress_Calculation!$E$54:$E$66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Stress_Calculation!$AE$54:$AE$66</c:f>
              <c:numCache>
                <c:formatCode>General</c:formatCode>
                <c:ptCount val="13"/>
                <c:pt idx="0">
                  <c:v>-48.72688223159569</c:v>
                </c:pt>
                <c:pt idx="1">
                  <c:v>-49.29059805705954</c:v>
                </c:pt>
                <c:pt idx="2">
                  <c:v>-31.54549503432519</c:v>
                </c:pt>
                <c:pt idx="3">
                  <c:v>-47.3200684149876</c:v>
                </c:pt>
                <c:pt idx="4">
                  <c:v>218.7149599794658</c:v>
                </c:pt>
                <c:pt idx="5">
                  <c:v>753.6022961284807</c:v>
                </c:pt>
                <c:pt idx="6">
                  <c:v>765.4301160067255</c:v>
                </c:pt>
                <c:pt idx="7">
                  <c:v>746.4210777745882</c:v>
                </c:pt>
                <c:pt idx="8">
                  <c:v>178.5777810476672</c:v>
                </c:pt>
                <c:pt idx="9">
                  <c:v>-33.09555882022372</c:v>
                </c:pt>
                <c:pt idx="10">
                  <c:v>-32.10896328511036</c:v>
                </c:pt>
                <c:pt idx="11">
                  <c:v>1.69158073217349</c:v>
                </c:pt>
                <c:pt idx="12">
                  <c:v>11.55004694812394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Stress_Calculation!$E$54:$E$66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Stress_Calculation!$AA$54:$AA$66</c:f>
              <c:numCache>
                <c:formatCode>General</c:formatCode>
                <c:ptCount val="13"/>
                <c:pt idx="0">
                  <c:v>52.11177671882813</c:v>
                </c:pt>
                <c:pt idx="1">
                  <c:v>44.78792733248087</c:v>
                </c:pt>
                <c:pt idx="2">
                  <c:v>49.01276323335877</c:v>
                </c:pt>
                <c:pt idx="3">
                  <c:v>33.80153431607938</c:v>
                </c:pt>
                <c:pt idx="4">
                  <c:v>42.9514873954215</c:v>
                </c:pt>
                <c:pt idx="5">
                  <c:v>160.4005761573403</c:v>
                </c:pt>
                <c:pt idx="6">
                  <c:v>333.9082570343718</c:v>
                </c:pt>
                <c:pt idx="7">
                  <c:v>164.4862470716823</c:v>
                </c:pt>
                <c:pt idx="8">
                  <c:v>96.8928338531275</c:v>
                </c:pt>
                <c:pt idx="9">
                  <c:v>23.23888752082392</c:v>
                </c:pt>
                <c:pt idx="10">
                  <c:v>5.635115763382415</c:v>
                </c:pt>
                <c:pt idx="11">
                  <c:v>51.82923797570285</c:v>
                </c:pt>
                <c:pt idx="12">
                  <c:v>67.88449328915365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Stress_Calculation!$E$54:$E$66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Stress_Calculation!$AC$54:$AC$66</c:f>
              <c:numCache>
                <c:formatCode>General</c:formatCode>
                <c:ptCount val="13"/>
                <c:pt idx="0">
                  <c:v>29.58121665364833</c:v>
                </c:pt>
                <c:pt idx="1">
                  <c:v>22.82021658127289</c:v>
                </c:pt>
                <c:pt idx="2">
                  <c:v>26.48137791916626</c:v>
                </c:pt>
                <c:pt idx="3">
                  <c:v>6.198810957633524</c:v>
                </c:pt>
                <c:pt idx="4">
                  <c:v>36.74999437839802</c:v>
                </c:pt>
                <c:pt idx="5">
                  <c:v>135.034395572248</c:v>
                </c:pt>
                <c:pt idx="6">
                  <c:v>162.0692974913522</c:v>
                </c:pt>
                <c:pt idx="7">
                  <c:v>150.9521982909836</c:v>
                </c:pt>
                <c:pt idx="8">
                  <c:v>54.07543616273651</c:v>
                </c:pt>
                <c:pt idx="9">
                  <c:v>8.029824882283625</c:v>
                </c:pt>
                <c:pt idx="10">
                  <c:v>11.83413303329601</c:v>
                </c:pt>
                <c:pt idx="11">
                  <c:v>34.36762273253552</c:v>
                </c:pt>
                <c:pt idx="12">
                  <c:v>41.4092841065583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736712"/>
        <c:axId val="2091741400"/>
      </c:scatterChart>
      <c:valAx>
        <c:axId val="2091736712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91741400"/>
        <c:crossesAt val="0.0"/>
        <c:crossBetween val="midCat"/>
      </c:valAx>
      <c:valAx>
        <c:axId val="2091741400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736712"/>
        <c:crosses val="autoZero"/>
        <c:crossBetween val="midCat"/>
        <c:majorUnit val="200.0"/>
        <c:minorUnit val="40.0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long!$D$6:$D$14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xVal>
          <c:yVal>
            <c:numRef>
              <c:f>long!$E$6:$E$14</c:f>
              <c:numCache>
                <c:formatCode>General</c:formatCode>
                <c:ptCount val="9"/>
                <c:pt idx="0">
                  <c:v>2.86698</c:v>
                </c:pt>
                <c:pt idx="1">
                  <c:v>2.86706</c:v>
                </c:pt>
                <c:pt idx="2">
                  <c:v>2.86727</c:v>
                </c:pt>
                <c:pt idx="3">
                  <c:v>2.8679</c:v>
                </c:pt>
                <c:pt idx="5">
                  <c:v>2.86741</c:v>
                </c:pt>
                <c:pt idx="6">
                  <c:v>2.86745</c:v>
                </c:pt>
                <c:pt idx="7">
                  <c:v>2.86737</c:v>
                </c:pt>
                <c:pt idx="8">
                  <c:v>2.86764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long!$D$18:$D$24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xVal>
          <c:yVal>
            <c:numRef>
              <c:f>long!$E$18:$E$24</c:f>
              <c:numCache>
                <c:formatCode>General</c:formatCode>
                <c:ptCount val="7"/>
                <c:pt idx="0">
                  <c:v>2.86703</c:v>
                </c:pt>
                <c:pt idx="1">
                  <c:v>2.86767</c:v>
                </c:pt>
                <c:pt idx="2">
                  <c:v>2.87349</c:v>
                </c:pt>
                <c:pt idx="4">
                  <c:v>2.87254</c:v>
                </c:pt>
                <c:pt idx="5">
                  <c:v>2.86754</c:v>
                </c:pt>
                <c:pt idx="6">
                  <c:v>2.86727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long!$D$28:$D$40</c:f>
              <c:numCache>
                <c:formatCode>0.00</c:formatCode>
                <c:ptCount val="13"/>
                <c:pt idx="0">
                  <c:v>-40.112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long!$E$28:$E$40</c:f>
              <c:numCache>
                <c:formatCode>General</c:formatCode>
                <c:ptCount val="13"/>
                <c:pt idx="0">
                  <c:v>2.86689</c:v>
                </c:pt>
                <c:pt idx="1">
                  <c:v>2.86694</c:v>
                </c:pt>
                <c:pt idx="2">
                  <c:v>2.86695</c:v>
                </c:pt>
                <c:pt idx="3">
                  <c:v>2.86746</c:v>
                </c:pt>
                <c:pt idx="4">
                  <c:v>2.87373</c:v>
                </c:pt>
                <c:pt idx="5">
                  <c:v>2.87112</c:v>
                </c:pt>
                <c:pt idx="6">
                  <c:v>2.86797</c:v>
                </c:pt>
                <c:pt idx="7">
                  <c:v>2.87194</c:v>
                </c:pt>
                <c:pt idx="8">
                  <c:v>2.87278</c:v>
                </c:pt>
                <c:pt idx="9">
                  <c:v>2.86738</c:v>
                </c:pt>
                <c:pt idx="10">
                  <c:v>2.86729</c:v>
                </c:pt>
                <c:pt idx="11">
                  <c:v>2.86746</c:v>
                </c:pt>
                <c:pt idx="12">
                  <c:v>2.86755</c:v>
                </c:pt>
              </c:numCache>
            </c:numRef>
          </c:yVal>
          <c:smooth val="0"/>
        </c:ser>
        <c:ser>
          <c:idx val="3"/>
          <c:order val="3"/>
          <c:xVal>
            <c:numRef>
              <c:f>long!$D$44:$D$52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long!$E$44:$E$52</c:f>
              <c:numCache>
                <c:formatCode>General</c:formatCode>
                <c:ptCount val="9"/>
                <c:pt idx="0">
                  <c:v>2.86678</c:v>
                </c:pt>
                <c:pt idx="1">
                  <c:v>2.86712</c:v>
                </c:pt>
                <c:pt idx="2">
                  <c:v>2.87182</c:v>
                </c:pt>
                <c:pt idx="3">
                  <c:v>2.8748</c:v>
                </c:pt>
                <c:pt idx="4">
                  <c:v>2.87099</c:v>
                </c:pt>
                <c:pt idx="5">
                  <c:v>2.87532</c:v>
                </c:pt>
                <c:pt idx="6">
                  <c:v>2.87108</c:v>
                </c:pt>
                <c:pt idx="7">
                  <c:v>2.86724</c:v>
                </c:pt>
                <c:pt idx="8">
                  <c:v>2.86733</c:v>
                </c:pt>
              </c:numCache>
            </c:numRef>
          </c:yVal>
          <c:smooth val="0"/>
        </c:ser>
        <c:ser>
          <c:idx val="4"/>
          <c:order val="4"/>
          <c:xVal>
            <c:numRef>
              <c:f>long!$D$56:$D$68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long!$E$56:$E$68</c:f>
              <c:numCache>
                <c:formatCode>General</c:formatCode>
                <c:ptCount val="13"/>
                <c:pt idx="0">
                  <c:v>2.86649</c:v>
                </c:pt>
                <c:pt idx="1">
                  <c:v>2.86654</c:v>
                </c:pt>
                <c:pt idx="2">
                  <c:v>2.86675</c:v>
                </c:pt>
                <c:pt idx="3">
                  <c:v>2.86668</c:v>
                </c:pt>
                <c:pt idx="4">
                  <c:v>2.87015</c:v>
                </c:pt>
                <c:pt idx="5">
                  <c:v>2.87657</c:v>
                </c:pt>
                <c:pt idx="6">
                  <c:v>2.87591</c:v>
                </c:pt>
                <c:pt idx="7">
                  <c:v>2.87639</c:v>
                </c:pt>
                <c:pt idx="8">
                  <c:v>2.86931</c:v>
                </c:pt>
                <c:pt idx="9">
                  <c:v>2.86691</c:v>
                </c:pt>
                <c:pt idx="10">
                  <c:v>2.86698</c:v>
                </c:pt>
                <c:pt idx="11">
                  <c:v>2.86716</c:v>
                </c:pt>
                <c:pt idx="12">
                  <c:v>2.8672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063800"/>
        <c:axId val="2101480536"/>
      </c:scatterChart>
      <c:valAx>
        <c:axId val="211106380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101480536"/>
        <c:crosses val="autoZero"/>
        <c:crossBetween val="midCat"/>
      </c:valAx>
      <c:valAx>
        <c:axId val="2101480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063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tran!$D$6:$D$14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xVal>
          <c:yVal>
            <c:numRef>
              <c:f>tran!$E$6:$E$14</c:f>
              <c:numCache>
                <c:formatCode>General</c:formatCode>
                <c:ptCount val="9"/>
                <c:pt idx="0">
                  <c:v>2.86799</c:v>
                </c:pt>
                <c:pt idx="1">
                  <c:v>2.86795</c:v>
                </c:pt>
                <c:pt idx="2">
                  <c:v>2.86799</c:v>
                </c:pt>
                <c:pt idx="3">
                  <c:v>2.8677</c:v>
                </c:pt>
                <c:pt idx="5">
                  <c:v>2.86762</c:v>
                </c:pt>
                <c:pt idx="6">
                  <c:v>2.86792</c:v>
                </c:pt>
                <c:pt idx="7">
                  <c:v>2.8679</c:v>
                </c:pt>
                <c:pt idx="8">
                  <c:v>2.86772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tran!$D$18:$D$24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xVal>
          <c:yVal>
            <c:numRef>
              <c:f>tran!$E$18:$E$24</c:f>
              <c:numCache>
                <c:formatCode>General</c:formatCode>
                <c:ptCount val="7"/>
                <c:pt idx="0">
                  <c:v>2.86794</c:v>
                </c:pt>
                <c:pt idx="1">
                  <c:v>2.86765</c:v>
                </c:pt>
                <c:pt idx="2">
                  <c:v>2.86514</c:v>
                </c:pt>
                <c:pt idx="4">
                  <c:v>2.86582</c:v>
                </c:pt>
                <c:pt idx="5">
                  <c:v>2.8676</c:v>
                </c:pt>
                <c:pt idx="6">
                  <c:v>2.8679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tran!$D$28:$D$40</c:f>
              <c:numCache>
                <c:formatCode>0.00</c:formatCode>
                <c:ptCount val="13"/>
                <c:pt idx="0">
                  <c:v>-40.112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tran!$E$28:$E$40</c:f>
              <c:numCache>
                <c:formatCode>General</c:formatCode>
                <c:ptCount val="13"/>
                <c:pt idx="0">
                  <c:v>2.86826</c:v>
                </c:pt>
                <c:pt idx="1">
                  <c:v>2.86813</c:v>
                </c:pt>
                <c:pt idx="2">
                  <c:v>2.86821</c:v>
                </c:pt>
                <c:pt idx="3">
                  <c:v>2.86826</c:v>
                </c:pt>
                <c:pt idx="4">
                  <c:v>2.86698</c:v>
                </c:pt>
                <c:pt idx="5">
                  <c:v>2.87002</c:v>
                </c:pt>
                <c:pt idx="6">
                  <c:v>2.87192</c:v>
                </c:pt>
                <c:pt idx="7">
                  <c:v>2.86809</c:v>
                </c:pt>
                <c:pt idx="8">
                  <c:v>2.86739</c:v>
                </c:pt>
                <c:pt idx="9">
                  <c:v>2.86774</c:v>
                </c:pt>
                <c:pt idx="10">
                  <c:v>2.86778</c:v>
                </c:pt>
                <c:pt idx="11">
                  <c:v>2.86815</c:v>
                </c:pt>
                <c:pt idx="12">
                  <c:v>2.86808</c:v>
                </c:pt>
              </c:numCache>
            </c:numRef>
          </c:yVal>
          <c:smooth val="0"/>
        </c:ser>
        <c:ser>
          <c:idx val="3"/>
          <c:order val="3"/>
          <c:xVal>
            <c:numRef>
              <c:f>tran!$D$44:$D$52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tran!$E$44:$E$52</c:f>
              <c:numCache>
                <c:formatCode>General</c:formatCode>
                <c:ptCount val="9"/>
                <c:pt idx="0">
                  <c:v>2.86831</c:v>
                </c:pt>
                <c:pt idx="1">
                  <c:v>2.8685</c:v>
                </c:pt>
                <c:pt idx="2">
                  <c:v>2.86783</c:v>
                </c:pt>
                <c:pt idx="3">
                  <c:v>2.86854</c:v>
                </c:pt>
                <c:pt idx="4">
                  <c:v>2.87198</c:v>
                </c:pt>
                <c:pt idx="5">
                  <c:v>2.86798</c:v>
                </c:pt>
                <c:pt idx="6">
                  <c:v>2.86848</c:v>
                </c:pt>
                <c:pt idx="7">
                  <c:v>2.86815</c:v>
                </c:pt>
                <c:pt idx="8">
                  <c:v>2.86774</c:v>
                </c:pt>
              </c:numCache>
            </c:numRef>
          </c:yVal>
          <c:smooth val="0"/>
        </c:ser>
        <c:ser>
          <c:idx val="4"/>
          <c:order val="4"/>
          <c:xVal>
            <c:numRef>
              <c:f>tran!$D$56:$D$68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tran!$E$56:$E$68</c:f>
              <c:numCache>
                <c:formatCode>General</c:formatCode>
                <c:ptCount val="13"/>
                <c:pt idx="0">
                  <c:v>2.86828</c:v>
                </c:pt>
                <c:pt idx="1">
                  <c:v>2.86821</c:v>
                </c:pt>
                <c:pt idx="2">
                  <c:v>2.86818</c:v>
                </c:pt>
                <c:pt idx="3">
                  <c:v>2.86812</c:v>
                </c:pt>
                <c:pt idx="4">
                  <c:v>2.86703</c:v>
                </c:pt>
                <c:pt idx="5">
                  <c:v>2.86604</c:v>
                </c:pt>
                <c:pt idx="6">
                  <c:v>2.86825</c:v>
                </c:pt>
                <c:pt idx="7">
                  <c:v>2.86606</c:v>
                </c:pt>
                <c:pt idx="8">
                  <c:v>2.86786</c:v>
                </c:pt>
                <c:pt idx="9">
                  <c:v>2.86791</c:v>
                </c:pt>
                <c:pt idx="10">
                  <c:v>2.86765</c:v>
                </c:pt>
                <c:pt idx="11">
                  <c:v>2.86805</c:v>
                </c:pt>
                <c:pt idx="12">
                  <c:v>2.8682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696616"/>
        <c:axId val="2110699752"/>
      </c:scatterChart>
      <c:valAx>
        <c:axId val="211069661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110699752"/>
        <c:crosses val="autoZero"/>
        <c:crossBetween val="midCat"/>
      </c:valAx>
      <c:valAx>
        <c:axId val="2110699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696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norm!$D$6:$D$14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xVal>
          <c:yVal>
            <c:numRef>
              <c:f>norm!$E$6:$E$14</c:f>
              <c:numCache>
                <c:formatCode>General</c:formatCode>
                <c:ptCount val="9"/>
                <c:pt idx="0">
                  <c:v>2.86701</c:v>
                </c:pt>
                <c:pt idx="1">
                  <c:v>2.86684</c:v>
                </c:pt>
                <c:pt idx="2">
                  <c:v>2.86657</c:v>
                </c:pt>
                <c:pt idx="3">
                  <c:v>2.86705</c:v>
                </c:pt>
                <c:pt idx="5">
                  <c:v>2.86673</c:v>
                </c:pt>
                <c:pt idx="6">
                  <c:v>2.86687</c:v>
                </c:pt>
                <c:pt idx="7">
                  <c:v>2.86651</c:v>
                </c:pt>
                <c:pt idx="8">
                  <c:v>2.86658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norm!$D$18:$D$24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xVal>
          <c:yVal>
            <c:numRef>
              <c:f>norm!$E$18:$E$24</c:f>
              <c:numCache>
                <c:formatCode>General</c:formatCode>
                <c:ptCount val="7"/>
                <c:pt idx="0">
                  <c:v>2.86693</c:v>
                </c:pt>
                <c:pt idx="1">
                  <c:v>2.86673</c:v>
                </c:pt>
                <c:pt idx="2">
                  <c:v>2.86575</c:v>
                </c:pt>
                <c:pt idx="4">
                  <c:v>2.86597</c:v>
                </c:pt>
                <c:pt idx="5">
                  <c:v>2.8669</c:v>
                </c:pt>
                <c:pt idx="6">
                  <c:v>2.86682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norm!$D$28:$D$40</c:f>
              <c:numCache>
                <c:formatCode>0.00</c:formatCode>
                <c:ptCount val="13"/>
                <c:pt idx="0">
                  <c:v>-40.112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norm!$E$28:$E$40</c:f>
              <c:numCache>
                <c:formatCode>General</c:formatCode>
                <c:ptCount val="13"/>
                <c:pt idx="0">
                  <c:v>2.86703</c:v>
                </c:pt>
                <c:pt idx="1">
                  <c:v>2.86698</c:v>
                </c:pt>
                <c:pt idx="2">
                  <c:v>2.86695</c:v>
                </c:pt>
                <c:pt idx="3">
                  <c:v>2.86652</c:v>
                </c:pt>
                <c:pt idx="4">
                  <c:v>2.86525</c:v>
                </c:pt>
                <c:pt idx="5">
                  <c:v>2.86776</c:v>
                </c:pt>
                <c:pt idx="6">
                  <c:v>2.87173</c:v>
                </c:pt>
                <c:pt idx="7">
                  <c:v>2.8676</c:v>
                </c:pt>
                <c:pt idx="8">
                  <c:v>2.86505</c:v>
                </c:pt>
                <c:pt idx="9">
                  <c:v>2.86685</c:v>
                </c:pt>
                <c:pt idx="10">
                  <c:v>2.867</c:v>
                </c:pt>
                <c:pt idx="11">
                  <c:v>2.86709</c:v>
                </c:pt>
                <c:pt idx="12">
                  <c:v>2.86683</c:v>
                </c:pt>
              </c:numCache>
            </c:numRef>
          </c:yVal>
          <c:smooth val="0"/>
        </c:ser>
        <c:ser>
          <c:idx val="3"/>
          <c:order val="3"/>
          <c:xVal>
            <c:numRef>
              <c:f>norm!$D$44:$D$52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norm!$E$44:$E$52</c:f>
              <c:numCache>
                <c:formatCode>General</c:formatCode>
                <c:ptCount val="9"/>
                <c:pt idx="0">
                  <c:v>2.86698</c:v>
                </c:pt>
                <c:pt idx="1">
                  <c:v>2.86665</c:v>
                </c:pt>
                <c:pt idx="2">
                  <c:v>2.86545</c:v>
                </c:pt>
                <c:pt idx="3">
                  <c:v>2.86483</c:v>
                </c:pt>
                <c:pt idx="4">
                  <c:v>2.8642</c:v>
                </c:pt>
                <c:pt idx="5">
                  <c:v>2.86493</c:v>
                </c:pt>
                <c:pt idx="6">
                  <c:v>2.86543</c:v>
                </c:pt>
                <c:pt idx="7">
                  <c:v>2.86675</c:v>
                </c:pt>
                <c:pt idx="8">
                  <c:v>2.86703</c:v>
                </c:pt>
              </c:numCache>
            </c:numRef>
          </c:yVal>
          <c:smooth val="0"/>
        </c:ser>
        <c:ser>
          <c:idx val="4"/>
          <c:order val="4"/>
          <c:xVal>
            <c:numRef>
              <c:f>norm!$D$56:$D$68</c:f>
              <c:numCache>
                <c:formatCode>0.00</c:formatCode>
                <c:ptCount val="13"/>
                <c:pt idx="0">
                  <c:v>-40.196</c:v>
                </c:pt>
                <c:pt idx="1">
                  <c:v>-24.142</c:v>
                </c:pt>
                <c:pt idx="2">
                  <c:v>-16.13299999999998</c:v>
                </c:pt>
                <c:pt idx="3">
                  <c:v>-12.12799999999999</c:v>
                </c:pt>
                <c:pt idx="4">
                  <c:v>-8.123999999999995</c:v>
                </c:pt>
                <c:pt idx="5">
                  <c:v>-4.036000000000001</c:v>
                </c:pt>
                <c:pt idx="6">
                  <c:v>-0.0109999999999957</c:v>
                </c:pt>
                <c:pt idx="7">
                  <c:v>3.975000000000023</c:v>
                </c:pt>
                <c:pt idx="8">
                  <c:v>7.928000000000025</c:v>
                </c:pt>
                <c:pt idx="9">
                  <c:v>11.97200000000001</c:v>
                </c:pt>
                <c:pt idx="10">
                  <c:v>15.935</c:v>
                </c:pt>
                <c:pt idx="11">
                  <c:v>23.941</c:v>
                </c:pt>
                <c:pt idx="12">
                  <c:v>39.86100000000002</c:v>
                </c:pt>
              </c:numCache>
            </c:numRef>
          </c:xVal>
          <c:yVal>
            <c:numRef>
              <c:f>norm!$E$56:$E$68</c:f>
              <c:numCache>
                <c:formatCode>General</c:formatCode>
                <c:ptCount val="13"/>
                <c:pt idx="0">
                  <c:v>2.86746</c:v>
                </c:pt>
                <c:pt idx="1">
                  <c:v>2.8674</c:v>
                </c:pt>
                <c:pt idx="2">
                  <c:v>2.86736</c:v>
                </c:pt>
                <c:pt idx="3">
                  <c:v>2.86721</c:v>
                </c:pt>
                <c:pt idx="4">
                  <c:v>2.8665</c:v>
                </c:pt>
                <c:pt idx="5">
                  <c:v>2.86517</c:v>
                </c:pt>
                <c:pt idx="6">
                  <c:v>2.86478</c:v>
                </c:pt>
                <c:pt idx="7">
                  <c:v>2.8654</c:v>
                </c:pt>
                <c:pt idx="8">
                  <c:v>2.86668</c:v>
                </c:pt>
                <c:pt idx="9">
                  <c:v>2.86722</c:v>
                </c:pt>
                <c:pt idx="10">
                  <c:v>2.86734</c:v>
                </c:pt>
                <c:pt idx="11">
                  <c:v>2.86732</c:v>
                </c:pt>
                <c:pt idx="12">
                  <c:v>2.86731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91480"/>
        <c:axId val="2112094424"/>
      </c:scatterChart>
      <c:valAx>
        <c:axId val="211209148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112094424"/>
        <c:crosses val="autoZero"/>
        <c:crossBetween val="midCat"/>
      </c:valAx>
      <c:valAx>
        <c:axId val="2112094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2091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7.5mm Bank1</c:v>
          </c:tx>
          <c:spPr>
            <a:ln w="47625">
              <a:noFill/>
            </a:ln>
          </c:spPr>
          <c:xVal>
            <c:numRef>
              <c:f>d0_values!$M$40:$M$55</c:f>
              <c:numCache>
                <c:formatCode>General</c:formatCode>
                <c:ptCount val="16"/>
                <c:pt idx="0">
                  <c:v>41.25599999999997</c:v>
                </c:pt>
                <c:pt idx="1">
                  <c:v>28.00799999999998</c:v>
                </c:pt>
                <c:pt idx="2">
                  <c:v>14.928</c:v>
                </c:pt>
                <c:pt idx="3">
                  <c:v>11.596</c:v>
                </c:pt>
                <c:pt idx="4">
                  <c:v>8.351</c:v>
                </c:pt>
                <c:pt idx="5">
                  <c:v>5.072000000000003</c:v>
                </c:pt>
                <c:pt idx="6">
                  <c:v>1.721000000000004</c:v>
                </c:pt>
                <c:pt idx="7">
                  <c:v>-1.576999999999998</c:v>
                </c:pt>
                <c:pt idx="8">
                  <c:v>-4.864000000000033</c:v>
                </c:pt>
                <c:pt idx="9">
                  <c:v>-8.152000000000043</c:v>
                </c:pt>
                <c:pt idx="10">
                  <c:v>-11.452</c:v>
                </c:pt>
                <c:pt idx="11">
                  <c:v>-14.73900000000003</c:v>
                </c:pt>
                <c:pt idx="12">
                  <c:v>-27.93600000000004</c:v>
                </c:pt>
                <c:pt idx="13">
                  <c:v>-41.37100000000004</c:v>
                </c:pt>
              </c:numCache>
            </c:numRef>
          </c:xVal>
          <c:yVal>
            <c:numRef>
              <c:f>d0_values!$H$40:$H$55</c:f>
              <c:numCache>
                <c:formatCode>General</c:formatCode>
                <c:ptCount val="16"/>
                <c:pt idx="0">
                  <c:v>2.86738</c:v>
                </c:pt>
                <c:pt idx="1">
                  <c:v>2.86756</c:v>
                </c:pt>
                <c:pt idx="2">
                  <c:v>2.86755</c:v>
                </c:pt>
                <c:pt idx="3">
                  <c:v>2.86756</c:v>
                </c:pt>
                <c:pt idx="4">
                  <c:v>2.86749</c:v>
                </c:pt>
                <c:pt idx="5">
                  <c:v>2.869015</c:v>
                </c:pt>
                <c:pt idx="6">
                  <c:v>2.871374</c:v>
                </c:pt>
                <c:pt idx="7">
                  <c:v>2.871165</c:v>
                </c:pt>
                <c:pt idx="8">
                  <c:v>2.868035</c:v>
                </c:pt>
                <c:pt idx="9">
                  <c:v>2.867405</c:v>
                </c:pt>
                <c:pt idx="10">
                  <c:v>2.86757</c:v>
                </c:pt>
                <c:pt idx="11">
                  <c:v>2.867455</c:v>
                </c:pt>
                <c:pt idx="12">
                  <c:v>2.867655</c:v>
                </c:pt>
                <c:pt idx="13">
                  <c:v>2.867555</c:v>
                </c:pt>
              </c:numCache>
            </c:numRef>
          </c:yVal>
          <c:smooth val="0"/>
        </c:ser>
        <c:ser>
          <c:idx val="1"/>
          <c:order val="1"/>
          <c:tx>
            <c:v>7.5mm Bank2</c:v>
          </c:tx>
          <c:spPr>
            <a:ln w="47625">
              <a:noFill/>
            </a:ln>
          </c:spPr>
          <c:xVal>
            <c:numRef>
              <c:f>d0_values!$M$40:$M$55</c:f>
              <c:numCache>
                <c:formatCode>General</c:formatCode>
                <c:ptCount val="16"/>
                <c:pt idx="0">
                  <c:v>41.25599999999997</c:v>
                </c:pt>
                <c:pt idx="1">
                  <c:v>28.00799999999998</c:v>
                </c:pt>
                <c:pt idx="2">
                  <c:v>14.928</c:v>
                </c:pt>
                <c:pt idx="3">
                  <c:v>11.596</c:v>
                </c:pt>
                <c:pt idx="4">
                  <c:v>8.351</c:v>
                </c:pt>
                <c:pt idx="5">
                  <c:v>5.072000000000003</c:v>
                </c:pt>
                <c:pt idx="6">
                  <c:v>1.721000000000004</c:v>
                </c:pt>
                <c:pt idx="7">
                  <c:v>-1.576999999999998</c:v>
                </c:pt>
                <c:pt idx="8">
                  <c:v>-4.864000000000033</c:v>
                </c:pt>
                <c:pt idx="9">
                  <c:v>-8.152000000000043</c:v>
                </c:pt>
                <c:pt idx="10">
                  <c:v>-11.452</c:v>
                </c:pt>
                <c:pt idx="11">
                  <c:v>-14.73900000000003</c:v>
                </c:pt>
                <c:pt idx="12">
                  <c:v>-27.93600000000004</c:v>
                </c:pt>
                <c:pt idx="13">
                  <c:v>-41.37100000000004</c:v>
                </c:pt>
              </c:numCache>
            </c:numRef>
          </c:xVal>
          <c:yVal>
            <c:numRef>
              <c:f>d0_values!$J$40:$J$55</c:f>
              <c:numCache>
                <c:formatCode>General</c:formatCode>
                <c:ptCount val="16"/>
                <c:pt idx="0">
                  <c:v>2.868155</c:v>
                </c:pt>
                <c:pt idx="1">
                  <c:v>2.867135</c:v>
                </c:pt>
                <c:pt idx="2">
                  <c:v>2.86703</c:v>
                </c:pt>
                <c:pt idx="3">
                  <c:v>2.867285</c:v>
                </c:pt>
                <c:pt idx="4">
                  <c:v>2.86714</c:v>
                </c:pt>
                <c:pt idx="5">
                  <c:v>2.868185</c:v>
                </c:pt>
                <c:pt idx="6">
                  <c:v>2.87084</c:v>
                </c:pt>
                <c:pt idx="7">
                  <c:v>2.870325</c:v>
                </c:pt>
                <c:pt idx="8">
                  <c:v>2.867445</c:v>
                </c:pt>
                <c:pt idx="9">
                  <c:v>2.86725</c:v>
                </c:pt>
                <c:pt idx="10">
                  <c:v>2.866945</c:v>
                </c:pt>
                <c:pt idx="11">
                  <c:v>2.86711</c:v>
                </c:pt>
                <c:pt idx="12">
                  <c:v>2.86706</c:v>
                </c:pt>
                <c:pt idx="13">
                  <c:v>2.86708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391640"/>
        <c:axId val="2095498392"/>
      </c:scatterChart>
      <c:valAx>
        <c:axId val="2095391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498392"/>
        <c:crosses val="autoZero"/>
        <c:crossBetween val="midCat"/>
      </c:valAx>
      <c:valAx>
        <c:axId val="2095498392"/>
        <c:scaling>
          <c:orientation val="minMax"/>
          <c:max val="2.871999999999999"/>
          <c:min val="2.866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391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10mm Bank1</c:v>
          </c:tx>
          <c:spPr>
            <a:ln w="47625">
              <a:noFill/>
            </a:ln>
          </c:spPr>
          <c:xVal>
            <c:numRef>
              <c:f>d0_values!$M$59:$M$73</c:f>
              <c:numCache>
                <c:formatCode>General</c:formatCode>
                <c:ptCount val="15"/>
                <c:pt idx="0">
                  <c:v>41.25599999999997</c:v>
                </c:pt>
                <c:pt idx="1">
                  <c:v>28.00799999999998</c:v>
                </c:pt>
                <c:pt idx="2">
                  <c:v>14.928</c:v>
                </c:pt>
                <c:pt idx="3">
                  <c:v>11.596</c:v>
                </c:pt>
                <c:pt idx="4">
                  <c:v>8.351</c:v>
                </c:pt>
                <c:pt idx="5">
                  <c:v>5.072000000000003</c:v>
                </c:pt>
                <c:pt idx="6">
                  <c:v>1.721000000000004</c:v>
                </c:pt>
                <c:pt idx="7">
                  <c:v>-1.576999999999998</c:v>
                </c:pt>
                <c:pt idx="8">
                  <c:v>-4.864000000000033</c:v>
                </c:pt>
                <c:pt idx="9">
                  <c:v>-8.152000000000043</c:v>
                </c:pt>
                <c:pt idx="10">
                  <c:v>-11.452</c:v>
                </c:pt>
                <c:pt idx="11">
                  <c:v>-14.73900000000003</c:v>
                </c:pt>
                <c:pt idx="12">
                  <c:v>-27.93600000000004</c:v>
                </c:pt>
                <c:pt idx="13">
                  <c:v>-41.37100000000004</c:v>
                </c:pt>
              </c:numCache>
            </c:numRef>
          </c:xVal>
          <c:yVal>
            <c:numRef>
              <c:f>d0_values!$H$59:$H$73</c:f>
              <c:numCache>
                <c:formatCode>General</c:formatCode>
                <c:ptCount val="15"/>
                <c:pt idx="0">
                  <c:v>2.867445</c:v>
                </c:pt>
                <c:pt idx="1">
                  <c:v>2.867595</c:v>
                </c:pt>
                <c:pt idx="2">
                  <c:v>2.86746</c:v>
                </c:pt>
                <c:pt idx="3">
                  <c:v>2.867465</c:v>
                </c:pt>
                <c:pt idx="4">
                  <c:v>2.867485</c:v>
                </c:pt>
                <c:pt idx="5">
                  <c:v>2.86762</c:v>
                </c:pt>
                <c:pt idx="6">
                  <c:v>2.868695</c:v>
                </c:pt>
                <c:pt idx="7">
                  <c:v>2.868415</c:v>
                </c:pt>
                <c:pt idx="8">
                  <c:v>2.867685</c:v>
                </c:pt>
                <c:pt idx="9">
                  <c:v>2.86752</c:v>
                </c:pt>
                <c:pt idx="10">
                  <c:v>2.867485</c:v>
                </c:pt>
                <c:pt idx="11">
                  <c:v>2.86756</c:v>
                </c:pt>
                <c:pt idx="12">
                  <c:v>2.86756</c:v>
                </c:pt>
                <c:pt idx="13">
                  <c:v>2.86762</c:v>
                </c:pt>
              </c:numCache>
            </c:numRef>
          </c:yVal>
          <c:smooth val="0"/>
        </c:ser>
        <c:ser>
          <c:idx val="1"/>
          <c:order val="1"/>
          <c:tx>
            <c:v>10mm Bank2</c:v>
          </c:tx>
          <c:spPr>
            <a:ln w="47625">
              <a:noFill/>
            </a:ln>
          </c:spPr>
          <c:xVal>
            <c:numRef>
              <c:f>d0_values!$M$59:$M$73</c:f>
              <c:numCache>
                <c:formatCode>General</c:formatCode>
                <c:ptCount val="15"/>
                <c:pt idx="0">
                  <c:v>41.25599999999997</c:v>
                </c:pt>
                <c:pt idx="1">
                  <c:v>28.00799999999998</c:v>
                </c:pt>
                <c:pt idx="2">
                  <c:v>14.928</c:v>
                </c:pt>
                <c:pt idx="3">
                  <c:v>11.596</c:v>
                </c:pt>
                <c:pt idx="4">
                  <c:v>8.351</c:v>
                </c:pt>
                <c:pt idx="5">
                  <c:v>5.072000000000003</c:v>
                </c:pt>
                <c:pt idx="6">
                  <c:v>1.721000000000004</c:v>
                </c:pt>
                <c:pt idx="7">
                  <c:v>-1.576999999999998</c:v>
                </c:pt>
                <c:pt idx="8">
                  <c:v>-4.864000000000033</c:v>
                </c:pt>
                <c:pt idx="9">
                  <c:v>-8.152000000000043</c:v>
                </c:pt>
                <c:pt idx="10">
                  <c:v>-11.452</c:v>
                </c:pt>
                <c:pt idx="11">
                  <c:v>-14.73900000000003</c:v>
                </c:pt>
                <c:pt idx="12">
                  <c:v>-27.93600000000004</c:v>
                </c:pt>
                <c:pt idx="13">
                  <c:v>-41.37100000000004</c:v>
                </c:pt>
              </c:numCache>
            </c:numRef>
          </c:xVal>
          <c:yVal>
            <c:numRef>
              <c:f>d0_values!$J$59:$J$73</c:f>
              <c:numCache>
                <c:formatCode>General</c:formatCode>
                <c:ptCount val="15"/>
                <c:pt idx="0">
                  <c:v>2.866975</c:v>
                </c:pt>
                <c:pt idx="1">
                  <c:v>2.86711</c:v>
                </c:pt>
                <c:pt idx="2">
                  <c:v>2.866955</c:v>
                </c:pt>
                <c:pt idx="3">
                  <c:v>2.86705</c:v>
                </c:pt>
                <c:pt idx="4">
                  <c:v>2.867215</c:v>
                </c:pt>
                <c:pt idx="5">
                  <c:v>2.86698</c:v>
                </c:pt>
                <c:pt idx="6">
                  <c:v>2.866755</c:v>
                </c:pt>
                <c:pt idx="7">
                  <c:v>2.86778</c:v>
                </c:pt>
                <c:pt idx="8">
                  <c:v>2.86706</c:v>
                </c:pt>
                <c:pt idx="9">
                  <c:v>2.86716</c:v>
                </c:pt>
                <c:pt idx="10">
                  <c:v>2.86702</c:v>
                </c:pt>
                <c:pt idx="11">
                  <c:v>2.867085</c:v>
                </c:pt>
                <c:pt idx="12">
                  <c:v>2.867105</c:v>
                </c:pt>
                <c:pt idx="13">
                  <c:v>2.866955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526520"/>
        <c:axId val="2095529512"/>
      </c:scatterChart>
      <c:valAx>
        <c:axId val="2095526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529512"/>
        <c:crossesAt val="2.866"/>
        <c:crossBetween val="midCat"/>
      </c:valAx>
      <c:valAx>
        <c:axId val="2095529512"/>
        <c:scaling>
          <c:orientation val="minMax"/>
          <c:max val="2.871999999999999"/>
          <c:min val="2.866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526520"/>
        <c:crosses val="autoZero"/>
        <c:crossBetween val="midCat"/>
        <c:majorUnit val="0.001"/>
        <c:minorUnit val="0.000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12.5mm Bank1</c:v>
          </c:tx>
          <c:spPr>
            <a:ln w="4762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0.464488845144357"/>
                  <c:y val="-0.609121099445903"/>
                </c:manualLayout>
              </c:layout>
              <c:numFmt formatCode="#,##0.00000" sourceLinked="0"/>
            </c:trendlineLbl>
          </c:trendline>
          <c:xVal>
            <c:numRef>
              <c:f>d0_values!$M$78:$M$92</c:f>
              <c:numCache>
                <c:formatCode>General</c:formatCode>
                <c:ptCount val="15"/>
                <c:pt idx="0">
                  <c:v>41.25599999999997</c:v>
                </c:pt>
                <c:pt idx="1">
                  <c:v>28.00799999999998</c:v>
                </c:pt>
                <c:pt idx="2">
                  <c:v>14.928</c:v>
                </c:pt>
                <c:pt idx="3">
                  <c:v>11.596</c:v>
                </c:pt>
                <c:pt idx="4">
                  <c:v>8.351</c:v>
                </c:pt>
                <c:pt idx="5">
                  <c:v>5.072000000000003</c:v>
                </c:pt>
                <c:pt idx="6">
                  <c:v>1.721000000000004</c:v>
                </c:pt>
                <c:pt idx="7">
                  <c:v>-1.576999999999998</c:v>
                </c:pt>
                <c:pt idx="8">
                  <c:v>-4.864000000000033</c:v>
                </c:pt>
                <c:pt idx="9">
                  <c:v>-8.152000000000043</c:v>
                </c:pt>
                <c:pt idx="10">
                  <c:v>-11.452</c:v>
                </c:pt>
                <c:pt idx="11">
                  <c:v>-14.73900000000003</c:v>
                </c:pt>
                <c:pt idx="12">
                  <c:v>-27.93600000000004</c:v>
                </c:pt>
                <c:pt idx="13">
                  <c:v>-41.37100000000004</c:v>
                </c:pt>
              </c:numCache>
            </c:numRef>
          </c:xVal>
          <c:yVal>
            <c:numRef>
              <c:f>d0_values!$H$78:$H$92</c:f>
              <c:numCache>
                <c:formatCode>General</c:formatCode>
                <c:ptCount val="15"/>
                <c:pt idx="0">
                  <c:v>2.867315</c:v>
                </c:pt>
                <c:pt idx="1">
                  <c:v>2.867765</c:v>
                </c:pt>
                <c:pt idx="2">
                  <c:v>2.86727</c:v>
                </c:pt>
                <c:pt idx="3">
                  <c:v>2.86742</c:v>
                </c:pt>
                <c:pt idx="4">
                  <c:v>2.86762</c:v>
                </c:pt>
                <c:pt idx="5">
                  <c:v>2.86751</c:v>
                </c:pt>
                <c:pt idx="6">
                  <c:v>2.86753</c:v>
                </c:pt>
                <c:pt idx="7">
                  <c:v>2.867565</c:v>
                </c:pt>
                <c:pt idx="8">
                  <c:v>2.86763</c:v>
                </c:pt>
                <c:pt idx="9">
                  <c:v>2.8674</c:v>
                </c:pt>
                <c:pt idx="10">
                  <c:v>2.867405</c:v>
                </c:pt>
                <c:pt idx="11">
                  <c:v>2.86756</c:v>
                </c:pt>
                <c:pt idx="12">
                  <c:v>2.86741</c:v>
                </c:pt>
                <c:pt idx="13">
                  <c:v>2.86742</c:v>
                </c:pt>
              </c:numCache>
            </c:numRef>
          </c:yVal>
          <c:smooth val="0"/>
        </c:ser>
        <c:ser>
          <c:idx val="1"/>
          <c:order val="1"/>
          <c:tx>
            <c:v>12.5mm Bank2</c:v>
          </c:tx>
          <c:spPr>
            <a:ln w="4762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0.468684820647419"/>
                  <c:y val="0.119601195683873"/>
                </c:manualLayout>
              </c:layout>
              <c:numFmt formatCode="#,##0.00000" sourceLinked="0"/>
            </c:trendlineLbl>
          </c:trendline>
          <c:xVal>
            <c:numRef>
              <c:f>d0_values!$M$78:$M$92</c:f>
              <c:numCache>
                <c:formatCode>General</c:formatCode>
                <c:ptCount val="15"/>
                <c:pt idx="0">
                  <c:v>41.25599999999997</c:v>
                </c:pt>
                <c:pt idx="1">
                  <c:v>28.00799999999998</c:v>
                </c:pt>
                <c:pt idx="2">
                  <c:v>14.928</c:v>
                </c:pt>
                <c:pt idx="3">
                  <c:v>11.596</c:v>
                </c:pt>
                <c:pt idx="4">
                  <c:v>8.351</c:v>
                </c:pt>
                <c:pt idx="5">
                  <c:v>5.072000000000003</c:v>
                </c:pt>
                <c:pt idx="6">
                  <c:v>1.721000000000004</c:v>
                </c:pt>
                <c:pt idx="7">
                  <c:v>-1.576999999999998</c:v>
                </c:pt>
                <c:pt idx="8">
                  <c:v>-4.864000000000033</c:v>
                </c:pt>
                <c:pt idx="9">
                  <c:v>-8.152000000000043</c:v>
                </c:pt>
                <c:pt idx="10">
                  <c:v>-11.452</c:v>
                </c:pt>
                <c:pt idx="11">
                  <c:v>-14.73900000000003</c:v>
                </c:pt>
                <c:pt idx="12">
                  <c:v>-27.93600000000004</c:v>
                </c:pt>
                <c:pt idx="13">
                  <c:v>-41.37100000000004</c:v>
                </c:pt>
              </c:numCache>
            </c:numRef>
          </c:xVal>
          <c:yVal>
            <c:numRef>
              <c:f>d0_values!$J$78:$J$92</c:f>
              <c:numCache>
                <c:formatCode>General</c:formatCode>
                <c:ptCount val="15"/>
                <c:pt idx="0">
                  <c:v>2.867205</c:v>
                </c:pt>
                <c:pt idx="1">
                  <c:v>2.86702</c:v>
                </c:pt>
                <c:pt idx="2">
                  <c:v>2.867085</c:v>
                </c:pt>
                <c:pt idx="3">
                  <c:v>2.86726</c:v>
                </c:pt>
                <c:pt idx="4">
                  <c:v>2.86716</c:v>
                </c:pt>
                <c:pt idx="5">
                  <c:v>2.866935</c:v>
                </c:pt>
                <c:pt idx="6">
                  <c:v>2.866825</c:v>
                </c:pt>
                <c:pt idx="7">
                  <c:v>2.86707</c:v>
                </c:pt>
                <c:pt idx="8">
                  <c:v>2.8671</c:v>
                </c:pt>
                <c:pt idx="9">
                  <c:v>2.86727</c:v>
                </c:pt>
                <c:pt idx="10">
                  <c:v>2.867095</c:v>
                </c:pt>
                <c:pt idx="11">
                  <c:v>2.86707</c:v>
                </c:pt>
                <c:pt idx="12">
                  <c:v>2.866905</c:v>
                </c:pt>
                <c:pt idx="13">
                  <c:v>2.867025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576616"/>
        <c:axId val="2095579592"/>
      </c:scatterChart>
      <c:valAx>
        <c:axId val="2095576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579592"/>
        <c:crossesAt val="2.866"/>
        <c:crossBetween val="midCat"/>
      </c:valAx>
      <c:valAx>
        <c:axId val="2095579592"/>
        <c:scaling>
          <c:orientation val="minMax"/>
          <c:max val="2.871999999999999"/>
          <c:min val="2.866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576616"/>
        <c:crosses val="autoZero"/>
        <c:crossBetween val="midCat"/>
        <c:majorUnit val="0.001"/>
        <c:minorUnit val="4.0E-5"/>
      </c:valAx>
    </c:plotArea>
    <c:legend>
      <c:legendPos val="r"/>
      <c:legendEntry>
        <c:idx val="3"/>
        <c:delete val="1"/>
      </c:legendEntry>
      <c:legendEntry>
        <c:idx val="5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Long</c:v>
          </c:tx>
          <c:spPr>
            <a:ln w="12700"/>
          </c:spP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cat>
            <c:numRef>
              <c:f>Stress_Calculation!$E$4:$E$12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cat>
          <c:val>
            <c:numRef>
              <c:f>Stress_Calculation!$AE$4:$AE$12</c:f>
              <c:numCache>
                <c:formatCode>General</c:formatCode>
                <c:ptCount val="9"/>
                <c:pt idx="0">
                  <c:v>-34.36442293830273</c:v>
                </c:pt>
                <c:pt idx="1">
                  <c:v>-35.3512743853763</c:v>
                </c:pt>
                <c:pt idx="2">
                  <c:v>-24.36768718777135</c:v>
                </c:pt>
                <c:pt idx="3">
                  <c:v>45.7712833019189</c:v>
                </c:pt>
                <c:pt idx="5">
                  <c:v>-19.43749719443705</c:v>
                </c:pt>
                <c:pt idx="6">
                  <c:v>3.097027996148333</c:v>
                </c:pt>
                <c:pt idx="7">
                  <c:v>-20.84715024328033</c:v>
                </c:pt>
                <c:pt idx="8">
                  <c:v>1.123619829694717</c:v>
                </c:pt>
              </c:numCache>
            </c:numRef>
          </c:val>
          <c:smooth val="0"/>
        </c:ser>
        <c:ser>
          <c:idx val="1"/>
          <c:order val="1"/>
          <c:tx>
            <c:v>Tran</c:v>
          </c:tx>
          <c:spPr>
            <a:ln w="12700"/>
          </c:spPr>
          <c:cat>
            <c:numRef>
              <c:f>Stress_Calculation!$E$4:$E$12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cat>
          <c:val>
            <c:numRef>
              <c:f>Stress_Calculation!$AA$4:$AA$12</c:f>
              <c:numCache>
                <c:formatCode>General</c:formatCode>
                <c:ptCount val="9"/>
                <c:pt idx="0">
                  <c:v>22.53316944316015</c:v>
                </c:pt>
                <c:pt idx="1">
                  <c:v>14.78620801016824</c:v>
                </c:pt>
                <c:pt idx="2">
                  <c:v>16.19297272772073</c:v>
                </c:pt>
                <c:pt idx="3">
                  <c:v>34.50443332541823</c:v>
                </c:pt>
                <c:pt idx="5">
                  <c:v>-7.607304719084441</c:v>
                </c:pt>
                <c:pt idx="6">
                  <c:v>29.57412544100561</c:v>
                </c:pt>
                <c:pt idx="7">
                  <c:v>9.010002194491278</c:v>
                </c:pt>
                <c:pt idx="8">
                  <c:v>5.630359820294983</c:v>
                </c:pt>
              </c:numCache>
            </c:numRef>
          </c:val>
          <c:smooth val="0"/>
        </c:ser>
        <c:ser>
          <c:idx val="2"/>
          <c:order val="2"/>
          <c:tx>
            <c:v>Norm</c:v>
          </c:tx>
          <c:spPr>
            <a:ln w="12700"/>
          </c:spPr>
          <c:cat>
            <c:numRef>
              <c:f>Stress_Calculation!$E$4:$E$12</c:f>
              <c:numCache>
                <c:formatCode>0.00</c:formatCode>
                <c:ptCount val="9"/>
                <c:pt idx="0">
                  <c:v>-40.028</c:v>
                </c:pt>
                <c:pt idx="1">
                  <c:v>-23.97399999999999</c:v>
                </c:pt>
                <c:pt idx="2">
                  <c:v>-15.96499999999997</c:v>
                </c:pt>
                <c:pt idx="3">
                  <c:v>-11.96099999999998</c:v>
                </c:pt>
                <c:pt idx="5">
                  <c:v>11.91600000000003</c:v>
                </c:pt>
                <c:pt idx="6">
                  <c:v>15.87800000000001</c:v>
                </c:pt>
                <c:pt idx="7">
                  <c:v>23.88500000000002</c:v>
                </c:pt>
                <c:pt idx="8">
                  <c:v>39.80500000000001</c:v>
                </c:pt>
              </c:numCache>
            </c:numRef>
          </c:cat>
          <c:val>
            <c:numRef>
              <c:f>Stress_Calculation!$AC$4:$AC$12</c:f>
              <c:numCache>
                <c:formatCode>General</c:formatCode>
                <c:ptCount val="9"/>
                <c:pt idx="0">
                  <c:v>-10.14140283520648</c:v>
                </c:pt>
                <c:pt idx="1">
                  <c:v>-25.21315285180536</c:v>
                </c:pt>
                <c:pt idx="2">
                  <c:v>-41.27212763720262</c:v>
                </c:pt>
                <c:pt idx="3">
                  <c:v>20.42047788448354</c:v>
                </c:pt>
                <c:pt idx="5">
                  <c:v>-35.21399514141282</c:v>
                </c:pt>
                <c:pt idx="6">
                  <c:v>-7.044944645852201</c:v>
                </c:pt>
                <c:pt idx="7">
                  <c:v>-46.7655422382433</c:v>
                </c:pt>
                <c:pt idx="8">
                  <c:v>-36.06107198344233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40328"/>
        <c:axId val="2051453080"/>
      </c:lineChart>
      <c:catAx>
        <c:axId val="207874032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051453080"/>
        <c:crosses val="autoZero"/>
        <c:auto val="1"/>
        <c:lblAlgn val="ctr"/>
        <c:lblOffset val="100"/>
        <c:noMultiLvlLbl val="1"/>
      </c:catAx>
      <c:valAx>
        <c:axId val="2051453080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740328"/>
        <c:crosses val="autoZero"/>
        <c:crossBetween val="between"/>
        <c:majorUnit val="200.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Long</c:v>
          </c:tx>
          <c:spPr>
            <a:ln w="12700"/>
          </c:spPr>
          <c:cat>
            <c:numRef>
              <c:f>Stress_Calculation!$E$16:$E$22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cat>
          <c:val>
            <c:numRef>
              <c:f>Stress_Calculation!$AE$16:$AE$22</c:f>
              <c:numCache>
                <c:formatCode>General</c:formatCode>
                <c:ptCount val="7"/>
                <c:pt idx="0">
                  <c:v>-53.23560109689019</c:v>
                </c:pt>
                <c:pt idx="1">
                  <c:v>-10.84673518152852</c:v>
                </c:pt>
                <c:pt idx="2">
                  <c:v>415.4420581264104</c:v>
                </c:pt>
                <c:pt idx="4">
                  <c:v>359.8152230310027</c:v>
                </c:pt>
                <c:pt idx="5">
                  <c:v>-18.59142241617796</c:v>
                </c:pt>
                <c:pt idx="6">
                  <c:v>-35.91407170007593</c:v>
                </c:pt>
              </c:numCache>
            </c:numRef>
          </c:val>
          <c:smooth val="0"/>
        </c:ser>
        <c:ser>
          <c:idx val="1"/>
          <c:order val="1"/>
          <c:tx>
            <c:v>Tran</c:v>
          </c:tx>
          <c:spPr>
            <a:ln w="12700"/>
          </c:spPr>
          <c:cat>
            <c:numRef>
              <c:f>Stress_Calculation!$E$16:$E$22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cat>
          <c:val>
            <c:numRef>
              <c:f>Stress_Calculation!$AA$16:$AA$22</c:f>
              <c:numCache>
                <c:formatCode>General</c:formatCode>
                <c:ptCount val="7"/>
                <c:pt idx="0">
                  <c:v>-1.973221406553119</c:v>
                </c:pt>
                <c:pt idx="1">
                  <c:v>-11.9733808890049</c:v>
                </c:pt>
                <c:pt idx="2">
                  <c:v>-54.93252474641643</c:v>
                </c:pt>
                <c:pt idx="4">
                  <c:v>-18.73773468224738</c:v>
                </c:pt>
                <c:pt idx="5">
                  <c:v>-15.2114852937488</c:v>
                </c:pt>
                <c:pt idx="6">
                  <c:v>-0.424731914444161</c:v>
                </c:pt>
              </c:numCache>
            </c:numRef>
          </c:val>
          <c:smooth val="0"/>
        </c:ser>
        <c:ser>
          <c:idx val="2"/>
          <c:order val="2"/>
          <c:tx>
            <c:v>Norm</c:v>
          </c:tx>
          <c:spPr>
            <a:ln w="12700"/>
          </c:spPr>
          <c:cat>
            <c:numRef>
              <c:f>Stress_Calculation!$E$16:$E$22</c:f>
              <c:numCache>
                <c:formatCode>0.00</c:formatCode>
                <c:ptCount val="7"/>
                <c:pt idx="0">
                  <c:v>-16.00699999999998</c:v>
                </c:pt>
                <c:pt idx="1">
                  <c:v>-12.00199999999998</c:v>
                </c:pt>
                <c:pt idx="2">
                  <c:v>-7.99799999999999</c:v>
                </c:pt>
                <c:pt idx="4">
                  <c:v>7.886000000000024</c:v>
                </c:pt>
                <c:pt idx="5">
                  <c:v>11.93000000000001</c:v>
                </c:pt>
                <c:pt idx="6">
                  <c:v>15.89200000000002</c:v>
                </c:pt>
              </c:numCache>
            </c:numRef>
          </c:cat>
          <c:val>
            <c:numRef>
              <c:f>Stress_Calculation!$AC$16:$AC$22</c:f>
              <c:numCache>
                <c:formatCode>General</c:formatCode>
                <c:ptCount val="7"/>
                <c:pt idx="0">
                  <c:v>-36.338037376025</c:v>
                </c:pt>
                <c:pt idx="1">
                  <c:v>-41.2698629461487</c:v>
                </c:pt>
                <c:pt idx="2">
                  <c:v>1.951688138981553</c:v>
                </c:pt>
                <c:pt idx="4">
                  <c:v>12.23535587963193</c:v>
                </c:pt>
                <c:pt idx="5">
                  <c:v>-32.11352856298468</c:v>
                </c:pt>
                <c:pt idx="6">
                  <c:v>-38.73367233434737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2748312"/>
        <c:axId val="2051708312"/>
      </c:lineChart>
      <c:catAx>
        <c:axId val="209274831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051708312"/>
        <c:crosses val="autoZero"/>
        <c:auto val="1"/>
        <c:lblAlgn val="ctr"/>
        <c:lblOffset val="100"/>
        <c:noMultiLvlLbl val="1"/>
      </c:catAx>
      <c:valAx>
        <c:axId val="2051708312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748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Stress_Calculation!$E$26:$E$38</c:f>
              <c:numCache>
                <c:formatCode>0.00</c:formatCode>
                <c:ptCount val="13"/>
                <c:pt idx="0">
                  <c:v>-40.662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Stress_Calculation!$AE$26:$AE$38</c:f>
              <c:numCache>
                <c:formatCode>General</c:formatCode>
                <c:ptCount val="13"/>
                <c:pt idx="0">
                  <c:v>-30.98425005422937</c:v>
                </c:pt>
                <c:pt idx="1">
                  <c:v>-33.66042165137545</c:v>
                </c:pt>
                <c:pt idx="2">
                  <c:v>-30.56221474439918</c:v>
                </c:pt>
                <c:pt idx="3">
                  <c:v>3.658295489615442</c:v>
                </c:pt>
                <c:pt idx="4">
                  <c:v>513.3237557900641</c:v>
                </c:pt>
                <c:pt idx="5">
                  <c:v>301.450588460379</c:v>
                </c:pt>
                <c:pt idx="6">
                  <c:v>-309.1005287787569</c:v>
                </c:pt>
                <c:pt idx="7">
                  <c:v>94.92120801741136</c:v>
                </c:pt>
                <c:pt idx="8">
                  <c:v>422.2431847678552</c:v>
                </c:pt>
                <c:pt idx="9">
                  <c:v>-12.25475498614028</c:v>
                </c:pt>
                <c:pt idx="10">
                  <c:v>-13.09830255329103</c:v>
                </c:pt>
                <c:pt idx="11">
                  <c:v>23.09698350631187</c:v>
                </c:pt>
                <c:pt idx="12">
                  <c:v>18.02536843292683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Stress_Calculation!$E$26:$E$38</c:f>
              <c:numCache>
                <c:formatCode>0.00</c:formatCode>
                <c:ptCount val="13"/>
                <c:pt idx="0">
                  <c:v>-40.662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Stress_Calculation!$AA$26:$AA$38</c:f>
              <c:numCache>
                <c:formatCode>General</c:formatCode>
                <c:ptCount val="13"/>
                <c:pt idx="0">
                  <c:v>46.19367228495263</c:v>
                </c:pt>
                <c:pt idx="1">
                  <c:v>33.37733570895596</c:v>
                </c:pt>
                <c:pt idx="2">
                  <c:v>40.41894010773436</c:v>
                </c:pt>
                <c:pt idx="3">
                  <c:v>48.7256953945241</c:v>
                </c:pt>
                <c:pt idx="4">
                  <c:v>133.0681381489035</c:v>
                </c:pt>
                <c:pt idx="5">
                  <c:v>239.5061651445658</c:v>
                </c:pt>
                <c:pt idx="6">
                  <c:v>-86.89246162564577</c:v>
                </c:pt>
                <c:pt idx="7">
                  <c:v>-121.8014750879199</c:v>
                </c:pt>
                <c:pt idx="8">
                  <c:v>118.6059579639401</c:v>
                </c:pt>
                <c:pt idx="9">
                  <c:v>8.02557494602238</c:v>
                </c:pt>
                <c:pt idx="10">
                  <c:v>14.50547988919838</c:v>
                </c:pt>
                <c:pt idx="11">
                  <c:v>61.96761592533782</c:v>
                </c:pt>
                <c:pt idx="12">
                  <c:v>47.88252087069844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Stress_Calculation!$E$26:$E$38</c:f>
              <c:numCache>
                <c:formatCode>0.00</c:formatCode>
                <c:ptCount val="13"/>
                <c:pt idx="0">
                  <c:v>-40.662</c:v>
                </c:pt>
                <c:pt idx="1">
                  <c:v>-24.05799999999999</c:v>
                </c:pt>
                <c:pt idx="2">
                  <c:v>-16.04899999999998</c:v>
                </c:pt>
                <c:pt idx="3">
                  <c:v>-12.04399999999998</c:v>
                </c:pt>
                <c:pt idx="4">
                  <c:v>-8.03999999999999</c:v>
                </c:pt>
                <c:pt idx="5">
                  <c:v>-4.034999999999997</c:v>
                </c:pt>
                <c:pt idx="6">
                  <c:v>0.0</c:v>
                </c:pt>
                <c:pt idx="7">
                  <c:v>3.986000000000018</c:v>
                </c:pt>
                <c:pt idx="8">
                  <c:v>7.900000000000005</c:v>
                </c:pt>
                <c:pt idx="9">
                  <c:v>11.94400000000002</c:v>
                </c:pt>
                <c:pt idx="10">
                  <c:v>15.90600000000001</c:v>
                </c:pt>
                <c:pt idx="11">
                  <c:v>23.91300000000001</c:v>
                </c:pt>
                <c:pt idx="12">
                  <c:v>39.83300000000001</c:v>
                </c:pt>
              </c:numCache>
            </c:numRef>
          </c:xVal>
          <c:yVal>
            <c:numRef>
              <c:f>Stress_Calculation!$AC$26:$AC$38</c:f>
              <c:numCache>
                <c:formatCode>General</c:formatCode>
                <c:ptCount val="13"/>
                <c:pt idx="0">
                  <c:v>-0.564305275950362</c:v>
                </c:pt>
                <c:pt idx="1">
                  <c:v>-8.874294831610786</c:v>
                </c:pt>
                <c:pt idx="2">
                  <c:v>-8.029693702082308</c:v>
                </c:pt>
                <c:pt idx="3">
                  <c:v>-26.76675548337678</c:v>
                </c:pt>
                <c:pt idx="4">
                  <c:v>58.22393221474447</c:v>
                </c:pt>
                <c:pt idx="5">
                  <c:v>144.618609344056</c:v>
                </c:pt>
                <c:pt idx="6">
                  <c:v>-75.84049011956725</c:v>
                </c:pt>
                <c:pt idx="7">
                  <c:v>-114.9592366070403</c:v>
                </c:pt>
                <c:pt idx="8">
                  <c:v>10.05985708268035</c:v>
                </c:pt>
                <c:pt idx="9">
                  <c:v>-19.58006547381592</c:v>
                </c:pt>
                <c:pt idx="10">
                  <c:v>-6.902321006663002</c:v>
                </c:pt>
                <c:pt idx="11">
                  <c:v>24.78693240874672</c:v>
                </c:pt>
                <c:pt idx="12">
                  <c:v>-0.00371356885691057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859592"/>
        <c:axId val="2051864280"/>
      </c:scatterChart>
      <c:valAx>
        <c:axId val="2051859592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51864280"/>
        <c:crosses val="autoZero"/>
        <c:crossBetween val="midCat"/>
      </c:valAx>
      <c:valAx>
        <c:axId val="2051864280"/>
        <c:scaling>
          <c:orientation val="minMax"/>
          <c:max val="800.0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1859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plus>
            <c:minus>
              <c:numRef>
                <c:f>Stress_Calculation!$AF$4:$AF$12</c:f>
                <c:numCache>
                  <c:formatCode>General</c:formatCode>
                  <c:ptCount val="9"/>
                  <c:pt idx="0">
                    <c:v>24.23548258568239</c:v>
                  </c:pt>
                  <c:pt idx="1">
                    <c:v>24.31257438028368</c:v>
                  </c:pt>
                  <c:pt idx="2">
                    <c:v>24.26146267847221</c:v>
                  </c:pt>
                  <c:pt idx="3">
                    <c:v>24.378512786695</c:v>
                  </c:pt>
                  <c:pt idx="5">
                    <c:v>24.28128662800903</c:v>
                  </c:pt>
                  <c:pt idx="6">
                    <c:v>24.32008416266773</c:v>
                  </c:pt>
                  <c:pt idx="7">
                    <c:v>24.54110372888952</c:v>
                  </c:pt>
                  <c:pt idx="8">
                    <c:v>24.36290192340197</c:v>
                  </c:pt>
                </c:numCache>
              </c:numRef>
            </c:minus>
          </c:errBars>
          <c:xVal>
            <c:numRef>
              <c:f>Stress_Calculation!$E$42:$E$50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Stress_Calculation!$AE$42:$AE$50</c:f>
              <c:numCache>
                <c:formatCode>General</c:formatCode>
                <c:ptCount val="9"/>
                <c:pt idx="0">
                  <c:v>-37.60325916566579</c:v>
                </c:pt>
                <c:pt idx="1">
                  <c:v>-10.00190836080161</c:v>
                </c:pt>
                <c:pt idx="2">
                  <c:v>374.2891452893464</c:v>
                </c:pt>
                <c:pt idx="3">
                  <c:v>626.8271368361418</c:v>
                </c:pt>
                <c:pt idx="4">
                  <c:v>185.6935426442838</c:v>
                </c:pt>
                <c:pt idx="5">
                  <c:v>635.421524517735</c:v>
                </c:pt>
                <c:pt idx="6">
                  <c:v>327.8265516495227</c:v>
                </c:pt>
                <c:pt idx="7">
                  <c:v>-8.733651310478923</c:v>
                </c:pt>
                <c:pt idx="8">
                  <c:v>-5.351532685373822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Stress_Calculation!$E$42:$E$50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Stress_Calculation!$AA$42:$AA$50</c:f>
              <c:numCache>
                <c:formatCode>General</c:formatCode>
                <c:ptCount val="9"/>
                <c:pt idx="0">
                  <c:v>48.5881431547885</c:v>
                </c:pt>
                <c:pt idx="1">
                  <c:v>67.73935647725027</c:v>
                </c:pt>
                <c:pt idx="2">
                  <c:v>149.5155044980278</c:v>
                </c:pt>
                <c:pt idx="3">
                  <c:v>274.205664429318</c:v>
                </c:pt>
                <c:pt idx="4">
                  <c:v>241.438522241917</c:v>
                </c:pt>
                <c:pt idx="5">
                  <c:v>221.987199991309</c:v>
                </c:pt>
                <c:pt idx="6">
                  <c:v>181.3575558707935</c:v>
                </c:pt>
                <c:pt idx="7">
                  <c:v>42.53051608266188</c:v>
                </c:pt>
                <c:pt idx="8">
                  <c:v>17.74550976651532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Stress_Calculation!$E$42:$E$50</c:f>
              <c:numCache>
                <c:formatCode>0.00</c:formatCode>
                <c:ptCount val="9"/>
                <c:pt idx="0">
                  <c:v>-16.09099999999998</c:v>
                </c:pt>
                <c:pt idx="1">
                  <c:v>-12.08599999999998</c:v>
                </c:pt>
                <c:pt idx="2">
                  <c:v>-8.081999999999993</c:v>
                </c:pt>
                <c:pt idx="3">
                  <c:v>-4.034999999999997</c:v>
                </c:pt>
                <c:pt idx="4">
                  <c:v>-0.00499999999999545</c:v>
                </c:pt>
                <c:pt idx="5">
                  <c:v>3.981000000000023</c:v>
                </c:pt>
                <c:pt idx="6">
                  <c:v>7.914000000000016</c:v>
                </c:pt>
                <c:pt idx="7">
                  <c:v>11.958</c:v>
                </c:pt>
                <c:pt idx="8">
                  <c:v>15.92000000000002</c:v>
                </c:pt>
              </c:numCache>
            </c:numRef>
          </c:xVal>
          <c:yVal>
            <c:numRef>
              <c:f>Stress_Calculation!$AC$42:$AC$50</c:f>
              <c:numCache>
                <c:formatCode>General</c:formatCode>
                <c:ptCount val="9"/>
                <c:pt idx="0">
                  <c:v>1.830519260202244</c:v>
                </c:pt>
                <c:pt idx="1">
                  <c:v>-8.315319485277313</c:v>
                </c:pt>
                <c:pt idx="2">
                  <c:v>43.58847476124929</c:v>
                </c:pt>
                <c:pt idx="3">
                  <c:v>94.73274822687911</c:v>
                </c:pt>
                <c:pt idx="4">
                  <c:v>-148.5969740380476</c:v>
                </c:pt>
                <c:pt idx="5">
                  <c:v>87.37583064074191</c:v>
                </c:pt>
                <c:pt idx="6">
                  <c:v>37.723615757132</c:v>
                </c:pt>
                <c:pt idx="7">
                  <c:v>-8.172764840110142</c:v>
                </c:pt>
                <c:pt idx="8">
                  <c:v>5.915612029132642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716104"/>
        <c:axId val="2051720696"/>
      </c:scatterChart>
      <c:valAx>
        <c:axId val="2051716104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051720696"/>
        <c:crosses val="autoZero"/>
        <c:crossBetween val="midCat"/>
      </c:valAx>
      <c:valAx>
        <c:axId val="2051720696"/>
        <c:scaling>
          <c:orientation val="minMax"/>
          <c:min val="-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1716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220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20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20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20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20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4" Type="http://schemas.openxmlformats.org/officeDocument/2006/relationships/chart" Target="../charts/chart9.xml"/><Relationship Id="rId5" Type="http://schemas.openxmlformats.org/officeDocument/2006/relationships/chart" Target="../charts/chart10.xml"/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4" Type="http://schemas.openxmlformats.org/officeDocument/2006/relationships/chart" Target="../charts/chart14.xml"/><Relationship Id="rId5" Type="http://schemas.openxmlformats.org/officeDocument/2006/relationships/chart" Target="../charts/chart15.xml"/><Relationship Id="rId1" Type="http://schemas.openxmlformats.org/officeDocument/2006/relationships/chart" Target="../charts/chart11.xml"/><Relationship Id="rId2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20</xdr:col>
      <xdr:colOff>533400</xdr:colOff>
      <xdr:row>17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20</xdr:row>
      <xdr:rowOff>0</xdr:rowOff>
    </xdr:from>
    <xdr:to>
      <xdr:col>20</xdr:col>
      <xdr:colOff>533400</xdr:colOff>
      <xdr:row>35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38</xdr:row>
      <xdr:rowOff>0</xdr:rowOff>
    </xdr:from>
    <xdr:to>
      <xdr:col>20</xdr:col>
      <xdr:colOff>533400</xdr:colOff>
      <xdr:row>54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57</xdr:row>
      <xdr:rowOff>0</xdr:rowOff>
    </xdr:from>
    <xdr:to>
      <xdr:col>20</xdr:col>
      <xdr:colOff>533400</xdr:colOff>
      <xdr:row>72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0</xdr:colOff>
      <xdr:row>76</xdr:row>
      <xdr:rowOff>0</xdr:rowOff>
    </xdr:from>
    <xdr:to>
      <xdr:col>20</xdr:col>
      <xdr:colOff>533400</xdr:colOff>
      <xdr:row>91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1</xdr:row>
      <xdr:rowOff>5080</xdr:rowOff>
    </xdr:from>
    <xdr:to>
      <xdr:col>21</xdr:col>
      <xdr:colOff>436880</xdr:colOff>
      <xdr:row>37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1</xdr:row>
      <xdr:rowOff>5080</xdr:rowOff>
    </xdr:from>
    <xdr:to>
      <xdr:col>21</xdr:col>
      <xdr:colOff>436880</xdr:colOff>
      <xdr:row>37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1</xdr:row>
      <xdr:rowOff>5080</xdr:rowOff>
    </xdr:from>
    <xdr:to>
      <xdr:col>21</xdr:col>
      <xdr:colOff>436880</xdr:colOff>
      <xdr:row>37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121920</xdr:rowOff>
    </xdr:from>
    <xdr:to>
      <xdr:col>39</xdr:col>
      <xdr:colOff>533400</xdr:colOff>
      <xdr:row>15</xdr:row>
      <xdr:rowOff>15240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111760</xdr:colOff>
      <xdr:row>12</xdr:row>
      <xdr:rowOff>132080</xdr:rowOff>
    </xdr:from>
    <xdr:to>
      <xdr:col>46</xdr:col>
      <xdr:colOff>645160</xdr:colOff>
      <xdr:row>28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629920</xdr:colOff>
      <xdr:row>23</xdr:row>
      <xdr:rowOff>71120</xdr:rowOff>
    </xdr:from>
    <xdr:to>
      <xdr:col>39</xdr:col>
      <xdr:colOff>492760</xdr:colOff>
      <xdr:row>40</xdr:row>
      <xdr:rowOff>147320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101600</xdr:colOff>
      <xdr:row>37</xdr:row>
      <xdr:rowOff>142240</xdr:rowOff>
    </xdr:from>
    <xdr:to>
      <xdr:col>46</xdr:col>
      <xdr:colOff>635000</xdr:colOff>
      <xdr:row>55</xdr:row>
      <xdr:rowOff>35560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20320</xdr:colOff>
      <xdr:row>51</xdr:row>
      <xdr:rowOff>142240</xdr:rowOff>
    </xdr:from>
    <xdr:to>
      <xdr:col>39</xdr:col>
      <xdr:colOff>553720</xdr:colOff>
      <xdr:row>67</xdr:row>
      <xdr:rowOff>35560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19</xdr:col>
      <xdr:colOff>482600</xdr:colOff>
      <xdr:row>59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62</xdr:row>
      <xdr:rowOff>0</xdr:rowOff>
    </xdr:from>
    <xdr:to>
      <xdr:col>20</xdr:col>
      <xdr:colOff>177800</xdr:colOff>
      <xdr:row>125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128</xdr:row>
      <xdr:rowOff>0</xdr:rowOff>
    </xdr:from>
    <xdr:to>
      <xdr:col>20</xdr:col>
      <xdr:colOff>279400</xdr:colOff>
      <xdr:row>191</xdr:row>
      <xdr:rowOff>12700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194</xdr:row>
      <xdr:rowOff>0</xdr:rowOff>
    </xdr:from>
    <xdr:to>
      <xdr:col>20</xdr:col>
      <xdr:colOff>596900</xdr:colOff>
      <xdr:row>258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260</xdr:row>
      <xdr:rowOff>0</xdr:rowOff>
    </xdr:from>
    <xdr:to>
      <xdr:col>20</xdr:col>
      <xdr:colOff>698500</xdr:colOff>
      <xdr:row>324</xdr:row>
      <xdr:rowOff>139700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177800</xdr:colOff>
      <xdr:row>12</xdr:row>
      <xdr:rowOff>127000</xdr:rowOff>
    </xdr:from>
    <xdr:to>
      <xdr:col>17</xdr:col>
      <xdr:colOff>63500</xdr:colOff>
      <xdr:row>61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101600</xdr:colOff>
      <xdr:row>1</xdr:row>
      <xdr:rowOff>101600</xdr:rowOff>
    </xdr:from>
    <xdr:to>
      <xdr:col>15</xdr:col>
      <xdr:colOff>762000</xdr:colOff>
      <xdr:row>11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10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10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10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10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10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05"/>
  <sheetViews>
    <sheetView zoomScale="125" zoomScaleNormal="125" zoomScalePageLayoutView="125" workbookViewId="0">
      <pane ySplit="1" topLeftCell="A755" activePane="bottomLeft" state="frozen"/>
      <selection pane="bottomLeft" activeCell="A755" sqref="A755:E803"/>
    </sheetView>
  </sheetViews>
  <sheetFormatPr baseColWidth="10" defaultColWidth="8.83203125" defaultRowHeight="14" x14ac:dyDescent="0"/>
  <cols>
    <col min="1" max="1" width="9.33203125" customWidth="1"/>
    <col min="2" max="2" width="15.33203125" customWidth="1"/>
    <col min="3" max="3" width="23.83203125" bestFit="1" customWidth="1"/>
    <col min="12" max="12" width="10.83203125" bestFit="1" customWidth="1"/>
    <col min="17" max="17" width="9.1640625" bestFit="1" customWidth="1"/>
  </cols>
  <sheetData>
    <row r="1" spans="1:15" s="1" customFormat="1">
      <c r="A1" s="1" t="s">
        <v>0</v>
      </c>
      <c r="B1" s="1" t="s">
        <v>1</v>
      </c>
      <c r="C1" s="1" t="s">
        <v>2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13</v>
      </c>
      <c r="I1" s="1" t="s">
        <v>15</v>
      </c>
      <c r="J1" s="1" t="s">
        <v>14</v>
      </c>
      <c r="K1" s="1" t="s">
        <v>16</v>
      </c>
      <c r="L1" s="1" t="s">
        <v>34</v>
      </c>
      <c r="M1" t="s">
        <v>48</v>
      </c>
      <c r="N1" t="s">
        <v>49</v>
      </c>
      <c r="O1" t="s">
        <v>50</v>
      </c>
    </row>
    <row r="2" spans="1:15" s="1" customFormat="1" ht="3.75" customHeight="1"/>
    <row r="3" spans="1:15" s="2" customFormat="1" hidden="1">
      <c r="A3" s="2">
        <v>183759</v>
      </c>
      <c r="B3" s="2" t="s">
        <v>3</v>
      </c>
      <c r="C3" s="2" t="s">
        <v>17</v>
      </c>
    </row>
    <row r="4" spans="1:15" s="2" customFormat="1" hidden="1">
      <c r="A4" s="2">
        <v>183760</v>
      </c>
      <c r="B4" s="2" t="s">
        <v>3</v>
      </c>
      <c r="C4" s="2" t="s">
        <v>17</v>
      </c>
    </row>
    <row r="5" spans="1:15" s="2" customFormat="1" hidden="1">
      <c r="A5" s="2">
        <v>183761</v>
      </c>
      <c r="B5" s="2" t="s">
        <v>3</v>
      </c>
      <c r="C5" s="2" t="s">
        <v>17</v>
      </c>
    </row>
    <row r="6" spans="1:15" s="2" customFormat="1" hidden="1">
      <c r="A6" s="2">
        <v>183762</v>
      </c>
      <c r="B6" s="2" t="s">
        <v>3</v>
      </c>
      <c r="C6" s="2" t="s">
        <v>17</v>
      </c>
    </row>
    <row r="7" spans="1:15" s="2" customFormat="1" hidden="1">
      <c r="A7" s="2">
        <v>183763</v>
      </c>
      <c r="B7" s="2" t="s">
        <v>3</v>
      </c>
      <c r="C7" s="2" t="s">
        <v>17</v>
      </c>
    </row>
    <row r="8" spans="1:15" s="2" customFormat="1" hidden="1">
      <c r="A8" s="2">
        <v>183764</v>
      </c>
      <c r="B8" s="2" t="s">
        <v>3</v>
      </c>
      <c r="C8" s="2" t="s">
        <v>17</v>
      </c>
    </row>
    <row r="9" spans="1:15" s="2" customFormat="1" hidden="1">
      <c r="A9" s="2">
        <v>183765</v>
      </c>
      <c r="B9" s="2" t="s">
        <v>3</v>
      </c>
      <c r="C9" s="2" t="s">
        <v>17</v>
      </c>
    </row>
    <row r="10" spans="1:15" s="2" customFormat="1" hidden="1">
      <c r="A10" s="2">
        <v>183766</v>
      </c>
      <c r="B10" s="2" t="s">
        <v>3</v>
      </c>
      <c r="C10" s="2" t="s">
        <v>17</v>
      </c>
    </row>
    <row r="11" spans="1:15" s="2" customFormat="1" hidden="1">
      <c r="A11" s="2">
        <v>183767</v>
      </c>
      <c r="B11" s="2" t="s">
        <v>3</v>
      </c>
      <c r="C11" s="2" t="s">
        <v>17</v>
      </c>
    </row>
    <row r="12" spans="1:15" s="2" customFormat="1" hidden="1">
      <c r="A12" s="2">
        <v>183768</v>
      </c>
      <c r="B12" s="2" t="s">
        <v>3</v>
      </c>
      <c r="C12" s="2" t="s">
        <v>17</v>
      </c>
    </row>
    <row r="13" spans="1:15" s="2" customFormat="1" hidden="1">
      <c r="A13" s="2">
        <v>183769</v>
      </c>
      <c r="B13" s="2" t="s">
        <v>3</v>
      </c>
      <c r="C13" s="2" t="s">
        <v>17</v>
      </c>
    </row>
    <row r="14" spans="1:15" s="2" customFormat="1" hidden="1">
      <c r="A14" s="2">
        <v>183770</v>
      </c>
      <c r="B14" s="2" t="s">
        <v>3</v>
      </c>
      <c r="C14" s="2" t="s">
        <v>17</v>
      </c>
    </row>
    <row r="15" spans="1:15" s="2" customFormat="1" hidden="1">
      <c r="A15" s="2">
        <v>183771</v>
      </c>
      <c r="B15" s="2" t="s">
        <v>3</v>
      </c>
      <c r="C15" s="2" t="s">
        <v>17</v>
      </c>
    </row>
    <row r="16" spans="1:15" s="2" customFormat="1" hidden="1">
      <c r="A16" s="2">
        <v>183772</v>
      </c>
      <c r="B16" s="2" t="s">
        <v>3</v>
      </c>
      <c r="C16" s="2" t="s">
        <v>17</v>
      </c>
    </row>
    <row r="17" spans="1:3" s="2" customFormat="1" hidden="1">
      <c r="A17" s="2">
        <v>183773</v>
      </c>
      <c r="B17" s="2" t="s">
        <v>3</v>
      </c>
      <c r="C17" s="2" t="s">
        <v>17</v>
      </c>
    </row>
    <row r="18" spans="1:3" s="2" customFormat="1" hidden="1">
      <c r="A18" s="2">
        <v>183774</v>
      </c>
      <c r="B18" s="2" t="s">
        <v>3</v>
      </c>
      <c r="C18" s="2" t="s">
        <v>17</v>
      </c>
    </row>
    <row r="19" spans="1:3" s="2" customFormat="1" hidden="1">
      <c r="A19" s="2">
        <v>183775</v>
      </c>
      <c r="B19" s="2" t="s">
        <v>3</v>
      </c>
      <c r="C19" s="2" t="s">
        <v>17</v>
      </c>
    </row>
    <row r="20" spans="1:3" s="2" customFormat="1" hidden="1">
      <c r="A20" s="2">
        <v>183776</v>
      </c>
      <c r="B20" s="2" t="s">
        <v>3</v>
      </c>
      <c r="C20" s="2" t="s">
        <v>17</v>
      </c>
    </row>
    <row r="21" spans="1:3" s="2" customFormat="1" hidden="1">
      <c r="A21" s="2">
        <v>183777</v>
      </c>
      <c r="B21" s="2" t="s">
        <v>3</v>
      </c>
      <c r="C21" s="2" t="s">
        <v>17</v>
      </c>
    </row>
    <row r="22" spans="1:3" s="2" customFormat="1" hidden="1">
      <c r="A22" s="2">
        <v>183778</v>
      </c>
      <c r="B22" s="2" t="s">
        <v>3</v>
      </c>
      <c r="C22" s="2" t="s">
        <v>17</v>
      </c>
    </row>
    <row r="23" spans="1:3" s="2" customFormat="1" hidden="1">
      <c r="A23" s="2">
        <v>183779</v>
      </c>
      <c r="B23" s="2" t="s">
        <v>3</v>
      </c>
      <c r="C23" s="2" t="s">
        <v>17</v>
      </c>
    </row>
    <row r="24" spans="1:3" s="2" customFormat="1" hidden="1">
      <c r="A24" s="2">
        <v>183780</v>
      </c>
      <c r="B24" s="2" t="s">
        <v>3</v>
      </c>
      <c r="C24" s="2" t="s">
        <v>17</v>
      </c>
    </row>
    <row r="25" spans="1:3" s="2" customFormat="1" hidden="1">
      <c r="A25" s="2">
        <v>183781</v>
      </c>
      <c r="B25" s="2" t="s">
        <v>3</v>
      </c>
      <c r="C25" s="2" t="s">
        <v>17</v>
      </c>
    </row>
    <row r="26" spans="1:3" s="2" customFormat="1" hidden="1">
      <c r="A26" s="2">
        <v>183782</v>
      </c>
      <c r="B26" s="2" t="s">
        <v>3</v>
      </c>
      <c r="C26" s="2" t="s">
        <v>17</v>
      </c>
    </row>
    <row r="27" spans="1:3" s="2" customFormat="1" hidden="1">
      <c r="A27" s="2">
        <v>183783</v>
      </c>
      <c r="B27" s="2" t="s">
        <v>3</v>
      </c>
      <c r="C27" s="2" t="s">
        <v>17</v>
      </c>
    </row>
    <row r="28" spans="1:3" s="2" customFormat="1" hidden="1">
      <c r="A28" s="2">
        <v>183784</v>
      </c>
      <c r="B28" s="2" t="s">
        <v>3</v>
      </c>
      <c r="C28" s="2" t="s">
        <v>17</v>
      </c>
    </row>
    <row r="29" spans="1:3" s="2" customFormat="1" hidden="1">
      <c r="A29" s="2">
        <v>183785</v>
      </c>
      <c r="B29" s="2" t="s">
        <v>3</v>
      </c>
      <c r="C29" s="2" t="s">
        <v>17</v>
      </c>
    </row>
    <row r="30" spans="1:3" s="2" customFormat="1" hidden="1">
      <c r="A30" s="2">
        <v>183786</v>
      </c>
      <c r="B30" s="2" t="s">
        <v>3</v>
      </c>
      <c r="C30" s="2" t="s">
        <v>17</v>
      </c>
    </row>
    <row r="31" spans="1:3" s="2" customFormat="1" hidden="1">
      <c r="A31" s="2">
        <v>183787</v>
      </c>
      <c r="B31" s="2" t="s">
        <v>3</v>
      </c>
      <c r="C31" s="2" t="s">
        <v>17</v>
      </c>
    </row>
    <row r="32" spans="1:3" s="2" customFormat="1" hidden="1">
      <c r="A32" s="2">
        <v>183788</v>
      </c>
      <c r="B32" s="2" t="s">
        <v>3</v>
      </c>
      <c r="C32" s="2" t="s">
        <v>17</v>
      </c>
    </row>
    <row r="33" spans="1:3" s="2" customFormat="1" hidden="1">
      <c r="A33" s="2">
        <v>183789</v>
      </c>
      <c r="B33" s="2" t="s">
        <v>3</v>
      </c>
      <c r="C33" s="2" t="s">
        <v>17</v>
      </c>
    </row>
    <row r="34" spans="1:3" s="2" customFormat="1" hidden="1">
      <c r="A34" s="2">
        <v>183790</v>
      </c>
      <c r="B34" s="2" t="s">
        <v>3</v>
      </c>
      <c r="C34" s="2" t="s">
        <v>17</v>
      </c>
    </row>
    <row r="35" spans="1:3" s="2" customFormat="1" hidden="1">
      <c r="A35" s="2">
        <v>183791</v>
      </c>
      <c r="B35" s="2" t="s">
        <v>3</v>
      </c>
      <c r="C35" s="2" t="s">
        <v>17</v>
      </c>
    </row>
    <row r="36" spans="1:3" s="2" customFormat="1" hidden="1">
      <c r="A36" s="2">
        <v>183792</v>
      </c>
      <c r="B36" s="2" t="s">
        <v>3</v>
      </c>
      <c r="C36" s="2" t="s">
        <v>17</v>
      </c>
    </row>
    <row r="37" spans="1:3" s="2" customFormat="1" hidden="1">
      <c r="A37" s="2">
        <v>183793</v>
      </c>
      <c r="B37" s="2" t="s">
        <v>3</v>
      </c>
      <c r="C37" s="2" t="s">
        <v>17</v>
      </c>
    </row>
    <row r="38" spans="1:3" s="2" customFormat="1" hidden="1">
      <c r="A38" s="2">
        <v>183794</v>
      </c>
      <c r="B38" s="2" t="s">
        <v>3</v>
      </c>
      <c r="C38" s="2" t="s">
        <v>17</v>
      </c>
    </row>
    <row r="39" spans="1:3" s="2" customFormat="1" hidden="1">
      <c r="A39" s="2">
        <v>183795</v>
      </c>
      <c r="B39" s="2" t="s">
        <v>3</v>
      </c>
      <c r="C39" s="2" t="s">
        <v>17</v>
      </c>
    </row>
    <row r="40" spans="1:3" s="2" customFormat="1" hidden="1">
      <c r="A40" s="2">
        <v>183796</v>
      </c>
      <c r="B40" s="2" t="s">
        <v>3</v>
      </c>
      <c r="C40" s="2" t="s">
        <v>17</v>
      </c>
    </row>
    <row r="41" spans="1:3" s="2" customFormat="1" hidden="1">
      <c r="A41" s="2">
        <v>183797</v>
      </c>
      <c r="B41" s="2" t="s">
        <v>3</v>
      </c>
      <c r="C41" s="2" t="s">
        <v>17</v>
      </c>
    </row>
    <row r="42" spans="1:3" s="2" customFormat="1" hidden="1">
      <c r="A42" s="2">
        <v>183798</v>
      </c>
      <c r="B42" s="2" t="s">
        <v>3</v>
      </c>
      <c r="C42" s="2" t="s">
        <v>17</v>
      </c>
    </row>
    <row r="43" spans="1:3" s="2" customFormat="1" hidden="1">
      <c r="A43" s="2">
        <v>183799</v>
      </c>
      <c r="B43" s="2" t="s">
        <v>3</v>
      </c>
      <c r="C43" s="2" t="s">
        <v>17</v>
      </c>
    </row>
    <row r="44" spans="1:3" s="2" customFormat="1" hidden="1">
      <c r="A44" s="2">
        <v>183800</v>
      </c>
      <c r="B44" s="2" t="s">
        <v>3</v>
      </c>
      <c r="C44" s="2" t="s">
        <v>17</v>
      </c>
    </row>
    <row r="45" spans="1:3" s="2" customFormat="1" hidden="1">
      <c r="A45" s="2">
        <v>183801</v>
      </c>
      <c r="B45" s="2" t="s">
        <v>3</v>
      </c>
      <c r="C45" s="2" t="s">
        <v>17</v>
      </c>
    </row>
    <row r="46" spans="1:3" s="2" customFormat="1" hidden="1">
      <c r="A46" s="2">
        <v>183802</v>
      </c>
      <c r="B46" s="2" t="s">
        <v>3</v>
      </c>
      <c r="C46" s="2" t="s">
        <v>17</v>
      </c>
    </row>
    <row r="47" spans="1:3" s="2" customFormat="1" hidden="1">
      <c r="A47" s="2">
        <v>183803</v>
      </c>
      <c r="B47" s="2" t="s">
        <v>3</v>
      </c>
      <c r="C47" s="2" t="s">
        <v>17</v>
      </c>
    </row>
    <row r="48" spans="1:3" s="2" customFormat="1" hidden="1">
      <c r="A48" s="2">
        <v>183804</v>
      </c>
      <c r="B48" s="2" t="s">
        <v>3</v>
      </c>
      <c r="C48" s="2" t="s">
        <v>17</v>
      </c>
    </row>
    <row r="49" spans="1:3" s="2" customFormat="1" hidden="1">
      <c r="A49" s="2">
        <v>183805</v>
      </c>
      <c r="B49" s="2" t="s">
        <v>3</v>
      </c>
      <c r="C49" s="2" t="s">
        <v>17</v>
      </c>
    </row>
    <row r="50" spans="1:3" s="2" customFormat="1" hidden="1">
      <c r="A50" s="2">
        <v>183806</v>
      </c>
      <c r="B50" s="2" t="s">
        <v>3</v>
      </c>
      <c r="C50" s="2" t="s">
        <v>17</v>
      </c>
    </row>
    <row r="51" spans="1:3" s="2" customFormat="1" hidden="1">
      <c r="A51" s="2">
        <v>183807</v>
      </c>
      <c r="B51" s="2" t="s">
        <v>3</v>
      </c>
      <c r="C51" s="2" t="s">
        <v>17</v>
      </c>
    </row>
    <row r="52" spans="1:3" s="2" customFormat="1" hidden="1">
      <c r="A52" s="2">
        <v>183808</v>
      </c>
      <c r="B52" s="2" t="s">
        <v>3</v>
      </c>
      <c r="C52" s="2" t="s">
        <v>17</v>
      </c>
    </row>
    <row r="53" spans="1:3" s="2" customFormat="1" hidden="1">
      <c r="A53" s="2">
        <v>183809</v>
      </c>
      <c r="B53" s="2" t="s">
        <v>3</v>
      </c>
      <c r="C53" s="2" t="s">
        <v>17</v>
      </c>
    </row>
    <row r="54" spans="1:3" s="2" customFormat="1" hidden="1">
      <c r="A54" s="2">
        <v>183810</v>
      </c>
      <c r="B54" s="2" t="s">
        <v>3</v>
      </c>
      <c r="C54" s="2" t="s">
        <v>17</v>
      </c>
    </row>
    <row r="55" spans="1:3" s="2" customFormat="1" hidden="1">
      <c r="A55" s="2">
        <v>183811</v>
      </c>
      <c r="B55" s="2" t="s">
        <v>3</v>
      </c>
      <c r="C55" s="2" t="s">
        <v>17</v>
      </c>
    </row>
    <row r="56" spans="1:3" s="2" customFormat="1" hidden="1">
      <c r="A56" s="2">
        <v>183812</v>
      </c>
      <c r="B56" s="2" t="s">
        <v>3</v>
      </c>
      <c r="C56" s="2" t="s">
        <v>17</v>
      </c>
    </row>
    <row r="57" spans="1:3" s="2" customFormat="1" hidden="1">
      <c r="A57" s="2">
        <v>183813</v>
      </c>
      <c r="B57" s="2" t="s">
        <v>3</v>
      </c>
      <c r="C57" s="2" t="s">
        <v>17</v>
      </c>
    </row>
    <row r="58" spans="1:3" s="2" customFormat="1" hidden="1">
      <c r="A58" s="2">
        <v>183814</v>
      </c>
      <c r="B58" s="2" t="s">
        <v>3</v>
      </c>
      <c r="C58" s="2" t="s">
        <v>17</v>
      </c>
    </row>
    <row r="59" spans="1:3" s="2" customFormat="1" hidden="1">
      <c r="A59" s="2">
        <v>183815</v>
      </c>
      <c r="B59" s="2" t="s">
        <v>3</v>
      </c>
      <c r="C59" s="2" t="s">
        <v>17</v>
      </c>
    </row>
    <row r="60" spans="1:3" s="2" customFormat="1" hidden="1">
      <c r="A60" s="2">
        <v>183816</v>
      </c>
      <c r="B60" s="2" t="s">
        <v>3</v>
      </c>
      <c r="C60" s="2" t="s">
        <v>17</v>
      </c>
    </row>
    <row r="61" spans="1:3" s="2" customFormat="1" hidden="1">
      <c r="A61" s="2">
        <v>183817</v>
      </c>
      <c r="B61" s="2" t="s">
        <v>5</v>
      </c>
      <c r="C61" s="2" t="s">
        <v>17</v>
      </c>
    </row>
    <row r="62" spans="1:3" s="2" customFormat="1" hidden="1">
      <c r="A62" s="2">
        <v>183818</v>
      </c>
      <c r="B62" s="2" t="s">
        <v>3</v>
      </c>
      <c r="C62" s="2" t="s">
        <v>17</v>
      </c>
    </row>
    <row r="63" spans="1:3" s="2" customFormat="1" hidden="1">
      <c r="A63" s="2">
        <v>183819</v>
      </c>
      <c r="B63" s="2" t="s">
        <v>3</v>
      </c>
      <c r="C63" s="2" t="s">
        <v>17</v>
      </c>
    </row>
    <row r="64" spans="1:3" s="2" customFormat="1" hidden="1">
      <c r="A64" s="2">
        <v>183820</v>
      </c>
      <c r="B64" s="2" t="s">
        <v>3</v>
      </c>
      <c r="C64" s="2" t="s">
        <v>17</v>
      </c>
    </row>
    <row r="65" spans="1:3" s="2" customFormat="1" hidden="1">
      <c r="A65" s="2">
        <v>183821</v>
      </c>
      <c r="B65" s="2" t="s">
        <v>3</v>
      </c>
      <c r="C65" s="2" t="s">
        <v>17</v>
      </c>
    </row>
    <row r="66" spans="1:3" s="2" customFormat="1" hidden="1">
      <c r="A66" s="2">
        <v>183822</v>
      </c>
      <c r="B66" s="2" t="s">
        <v>3</v>
      </c>
      <c r="C66" s="2" t="s">
        <v>17</v>
      </c>
    </row>
    <row r="67" spans="1:3" s="2" customFormat="1" hidden="1">
      <c r="A67" s="2">
        <v>183823</v>
      </c>
      <c r="B67" s="2" t="s">
        <v>3</v>
      </c>
      <c r="C67" s="2" t="s">
        <v>17</v>
      </c>
    </row>
    <row r="68" spans="1:3" s="2" customFormat="1" hidden="1">
      <c r="A68" s="2">
        <v>183824</v>
      </c>
      <c r="B68" s="2" t="s">
        <v>3</v>
      </c>
      <c r="C68" s="2" t="s">
        <v>17</v>
      </c>
    </row>
    <row r="69" spans="1:3" s="2" customFormat="1" hidden="1">
      <c r="A69" s="2">
        <v>183825</v>
      </c>
      <c r="B69" s="2" t="s">
        <v>3</v>
      </c>
      <c r="C69" s="2" t="s">
        <v>17</v>
      </c>
    </row>
    <row r="70" spans="1:3" s="2" customFormat="1" hidden="1">
      <c r="A70" s="2">
        <v>183826</v>
      </c>
      <c r="B70" s="2" t="s">
        <v>3</v>
      </c>
      <c r="C70" s="2" t="s">
        <v>17</v>
      </c>
    </row>
    <row r="71" spans="1:3" s="2" customFormat="1" hidden="1">
      <c r="A71" s="2">
        <v>183827</v>
      </c>
      <c r="B71" s="2" t="s">
        <v>3</v>
      </c>
      <c r="C71" s="2" t="s">
        <v>17</v>
      </c>
    </row>
    <row r="72" spans="1:3" s="2" customFormat="1" hidden="1">
      <c r="A72" s="2">
        <v>183828</v>
      </c>
      <c r="B72" s="2" t="s">
        <v>5</v>
      </c>
      <c r="C72" s="2" t="s">
        <v>17</v>
      </c>
    </row>
    <row r="73" spans="1:3" s="2" customFormat="1" hidden="1">
      <c r="A73" s="2">
        <v>183829</v>
      </c>
      <c r="B73" s="2" t="s">
        <v>3</v>
      </c>
      <c r="C73" s="2" t="s">
        <v>17</v>
      </c>
    </row>
    <row r="74" spans="1:3" s="2" customFormat="1" hidden="1">
      <c r="A74" s="2">
        <v>183830</v>
      </c>
      <c r="B74" s="2" t="s">
        <v>3</v>
      </c>
      <c r="C74" s="2" t="s">
        <v>17</v>
      </c>
    </row>
    <row r="75" spans="1:3" s="2" customFormat="1" hidden="1">
      <c r="A75" s="2">
        <v>183831</v>
      </c>
      <c r="B75" s="2" t="s">
        <v>3</v>
      </c>
      <c r="C75" s="2" t="s">
        <v>17</v>
      </c>
    </row>
    <row r="76" spans="1:3" s="2" customFormat="1" hidden="1">
      <c r="A76" s="2">
        <v>183832</v>
      </c>
      <c r="B76" s="2" t="s">
        <v>3</v>
      </c>
      <c r="C76" s="2" t="s">
        <v>17</v>
      </c>
    </row>
    <row r="77" spans="1:3" s="2" customFormat="1" hidden="1">
      <c r="A77" s="2">
        <v>183833</v>
      </c>
      <c r="B77" s="2" t="s">
        <v>5</v>
      </c>
      <c r="C77" s="2" t="s">
        <v>17</v>
      </c>
    </row>
    <row r="78" spans="1:3" s="2" customFormat="1" hidden="1">
      <c r="A78" s="2">
        <v>183834</v>
      </c>
      <c r="B78" s="2" t="s">
        <v>4</v>
      </c>
      <c r="C78" s="2" t="s">
        <v>17</v>
      </c>
    </row>
    <row r="79" spans="1:3" s="2" customFormat="1" hidden="1">
      <c r="A79" s="2">
        <v>183835</v>
      </c>
      <c r="B79" s="2" t="s">
        <v>4</v>
      </c>
      <c r="C79" s="2" t="s">
        <v>17</v>
      </c>
    </row>
    <row r="80" spans="1:3" s="2" customFormat="1" hidden="1">
      <c r="A80" s="2">
        <v>183836</v>
      </c>
      <c r="B80" s="2" t="s">
        <v>4</v>
      </c>
      <c r="C80" s="2" t="s">
        <v>17</v>
      </c>
    </row>
    <row r="81" spans="1:3" s="2" customFormat="1" hidden="1">
      <c r="A81" s="2">
        <v>183837</v>
      </c>
      <c r="B81" s="2" t="s">
        <v>4</v>
      </c>
      <c r="C81" s="2" t="s">
        <v>17</v>
      </c>
    </row>
    <row r="82" spans="1:3" s="2" customFormat="1" hidden="1">
      <c r="A82" s="2">
        <v>183838</v>
      </c>
      <c r="B82" s="2" t="s">
        <v>4</v>
      </c>
      <c r="C82" s="2" t="s">
        <v>17</v>
      </c>
    </row>
    <row r="83" spans="1:3" s="2" customFormat="1" hidden="1">
      <c r="A83" s="2">
        <v>183839</v>
      </c>
      <c r="B83" s="2" t="s">
        <v>4</v>
      </c>
      <c r="C83" s="2" t="s">
        <v>17</v>
      </c>
    </row>
    <row r="84" spans="1:3" s="2" customFormat="1" hidden="1">
      <c r="A84" s="2">
        <v>183840</v>
      </c>
      <c r="B84" s="2" t="s">
        <v>4</v>
      </c>
      <c r="C84" s="2" t="s">
        <v>17</v>
      </c>
    </row>
    <row r="85" spans="1:3" s="2" customFormat="1" hidden="1">
      <c r="A85" s="2">
        <v>183841</v>
      </c>
      <c r="B85" s="2" t="s">
        <v>5</v>
      </c>
      <c r="C85" s="2" t="s">
        <v>17</v>
      </c>
    </row>
    <row r="86" spans="1:3" s="2" customFormat="1" hidden="1">
      <c r="A86" s="2">
        <v>183842</v>
      </c>
      <c r="B86" s="2" t="s">
        <v>4</v>
      </c>
      <c r="C86" s="2" t="s">
        <v>17</v>
      </c>
    </row>
    <row r="87" spans="1:3" s="2" customFormat="1" hidden="1">
      <c r="A87" s="2">
        <v>183843</v>
      </c>
      <c r="B87" s="2" t="s">
        <v>4</v>
      </c>
      <c r="C87" s="2" t="s">
        <v>17</v>
      </c>
    </row>
    <row r="88" spans="1:3" s="2" customFormat="1" hidden="1">
      <c r="A88" s="2">
        <v>183844</v>
      </c>
      <c r="B88" s="2" t="s">
        <v>4</v>
      </c>
      <c r="C88" s="2" t="s">
        <v>17</v>
      </c>
    </row>
    <row r="89" spans="1:3" s="2" customFormat="1" hidden="1">
      <c r="A89" s="2">
        <v>183845</v>
      </c>
      <c r="B89" s="2" t="s">
        <v>4</v>
      </c>
      <c r="C89" s="2" t="s">
        <v>17</v>
      </c>
    </row>
    <row r="90" spans="1:3" s="2" customFormat="1" hidden="1">
      <c r="A90" s="2">
        <v>183846</v>
      </c>
      <c r="B90" s="2" t="s">
        <v>4</v>
      </c>
      <c r="C90" s="2" t="s">
        <v>17</v>
      </c>
    </row>
    <row r="91" spans="1:3" s="2" customFormat="1" hidden="1">
      <c r="A91" s="2">
        <v>183847</v>
      </c>
      <c r="B91" s="2" t="s">
        <v>4</v>
      </c>
      <c r="C91" s="2" t="s">
        <v>17</v>
      </c>
    </row>
    <row r="92" spans="1:3" s="2" customFormat="1" hidden="1">
      <c r="A92" s="2">
        <v>183848</v>
      </c>
      <c r="B92" s="2" t="s">
        <v>4</v>
      </c>
      <c r="C92" s="2" t="s">
        <v>17</v>
      </c>
    </row>
    <row r="93" spans="1:3" s="2" customFormat="1" hidden="1">
      <c r="A93" s="2">
        <v>183849</v>
      </c>
      <c r="B93" s="2" t="s">
        <v>4</v>
      </c>
      <c r="C93" s="2" t="s">
        <v>17</v>
      </c>
    </row>
    <row r="94" spans="1:3" s="2" customFormat="1" hidden="1">
      <c r="A94" s="2">
        <v>183850</v>
      </c>
      <c r="B94" s="2" t="s">
        <v>4</v>
      </c>
      <c r="C94" s="2" t="s">
        <v>17</v>
      </c>
    </row>
    <row r="95" spans="1:3" s="2" customFormat="1" hidden="1">
      <c r="A95" s="2">
        <v>183851</v>
      </c>
      <c r="B95" s="2" t="s">
        <v>4</v>
      </c>
      <c r="C95" s="2" t="s">
        <v>17</v>
      </c>
    </row>
    <row r="96" spans="1:3" s="2" customFormat="1" hidden="1">
      <c r="A96" s="2">
        <v>183852</v>
      </c>
      <c r="B96" s="2" t="s">
        <v>4</v>
      </c>
      <c r="C96" s="2" t="s">
        <v>17</v>
      </c>
    </row>
    <row r="97" spans="1:3" s="2" customFormat="1" hidden="1">
      <c r="A97" s="2">
        <v>183853</v>
      </c>
      <c r="B97" s="2" t="s">
        <v>4</v>
      </c>
      <c r="C97" s="2" t="s">
        <v>17</v>
      </c>
    </row>
    <row r="98" spans="1:3" s="2" customFormat="1" hidden="1">
      <c r="A98" s="2">
        <v>183854</v>
      </c>
      <c r="B98" s="2" t="s">
        <v>4</v>
      </c>
      <c r="C98" s="2" t="s">
        <v>17</v>
      </c>
    </row>
    <row r="99" spans="1:3" s="2" customFormat="1" hidden="1">
      <c r="A99" s="2">
        <v>183855</v>
      </c>
      <c r="B99" s="2" t="s">
        <v>4</v>
      </c>
      <c r="C99" s="2" t="s">
        <v>17</v>
      </c>
    </row>
    <row r="100" spans="1:3" s="2" customFormat="1" hidden="1">
      <c r="A100" s="2">
        <v>183856</v>
      </c>
      <c r="B100" s="2" t="s">
        <v>4</v>
      </c>
      <c r="C100" s="2" t="s">
        <v>17</v>
      </c>
    </row>
    <row r="101" spans="1:3" s="2" customFormat="1" hidden="1">
      <c r="A101" s="2">
        <v>183857</v>
      </c>
      <c r="B101" s="2" t="s">
        <v>4</v>
      </c>
      <c r="C101" s="2" t="s">
        <v>17</v>
      </c>
    </row>
    <row r="102" spans="1:3" s="2" customFormat="1" hidden="1">
      <c r="A102" s="2">
        <v>183858</v>
      </c>
      <c r="B102" s="2" t="s">
        <v>4</v>
      </c>
      <c r="C102" s="2" t="s">
        <v>17</v>
      </c>
    </row>
    <row r="103" spans="1:3" s="2" customFormat="1" hidden="1">
      <c r="A103" s="2">
        <v>183859</v>
      </c>
      <c r="B103" s="2" t="s">
        <v>4</v>
      </c>
      <c r="C103" s="2" t="s">
        <v>17</v>
      </c>
    </row>
    <row r="104" spans="1:3" s="2" customFormat="1" hidden="1">
      <c r="A104" s="2">
        <v>183860</v>
      </c>
      <c r="B104" s="2" t="s">
        <v>4</v>
      </c>
      <c r="C104" s="2" t="s">
        <v>17</v>
      </c>
    </row>
    <row r="105" spans="1:3" s="2" customFormat="1" hidden="1">
      <c r="A105" s="2">
        <v>183861</v>
      </c>
      <c r="B105" s="2" t="s">
        <v>4</v>
      </c>
      <c r="C105" s="2" t="s">
        <v>17</v>
      </c>
    </row>
    <row r="106" spans="1:3" s="2" customFormat="1" hidden="1">
      <c r="A106" s="2">
        <v>183862</v>
      </c>
      <c r="B106" s="2" t="s">
        <v>4</v>
      </c>
      <c r="C106" s="2" t="s">
        <v>17</v>
      </c>
    </row>
    <row r="107" spans="1:3" s="2" customFormat="1" hidden="1">
      <c r="A107" s="2">
        <v>183863</v>
      </c>
      <c r="B107" s="2" t="s">
        <v>4</v>
      </c>
      <c r="C107" s="2" t="s">
        <v>17</v>
      </c>
    </row>
    <row r="108" spans="1:3" s="2" customFormat="1" hidden="1">
      <c r="A108" s="2">
        <v>183864</v>
      </c>
      <c r="B108" s="2" t="s">
        <v>4</v>
      </c>
      <c r="C108" s="2" t="s">
        <v>17</v>
      </c>
    </row>
    <row r="109" spans="1:3" s="2" customFormat="1" hidden="1">
      <c r="A109" s="2">
        <v>183865</v>
      </c>
      <c r="B109" s="2" t="s">
        <v>4</v>
      </c>
      <c r="C109" s="2" t="s">
        <v>17</v>
      </c>
    </row>
    <row r="110" spans="1:3" s="2" customFormat="1" hidden="1">
      <c r="A110" s="2">
        <v>183866</v>
      </c>
      <c r="B110" s="2" t="s">
        <v>4</v>
      </c>
      <c r="C110" s="2" t="s">
        <v>17</v>
      </c>
    </row>
    <row r="111" spans="1:3" s="2" customFormat="1" hidden="1">
      <c r="A111" s="2">
        <v>183867</v>
      </c>
      <c r="B111" s="2" t="s">
        <v>4</v>
      </c>
      <c r="C111" s="2" t="s">
        <v>17</v>
      </c>
    </row>
    <row r="112" spans="1:3" s="2" customFormat="1" hidden="1">
      <c r="A112" s="2">
        <v>183868</v>
      </c>
      <c r="B112" s="2" t="s">
        <v>4</v>
      </c>
      <c r="C112" s="2" t="s">
        <v>17</v>
      </c>
    </row>
    <row r="113" spans="1:3" s="2" customFormat="1" hidden="1">
      <c r="A113" s="2">
        <v>183869</v>
      </c>
      <c r="B113" s="2" t="s">
        <v>4</v>
      </c>
      <c r="C113" s="2" t="s">
        <v>17</v>
      </c>
    </row>
    <row r="114" spans="1:3" s="2" customFormat="1" hidden="1">
      <c r="A114" s="2">
        <v>183870</v>
      </c>
      <c r="B114" s="2" t="s">
        <v>4</v>
      </c>
      <c r="C114" s="2" t="s">
        <v>17</v>
      </c>
    </row>
    <row r="115" spans="1:3" s="2" customFormat="1" hidden="1">
      <c r="A115" s="2">
        <v>183871</v>
      </c>
      <c r="B115" s="2" t="s">
        <v>4</v>
      </c>
      <c r="C115" s="2" t="s">
        <v>17</v>
      </c>
    </row>
    <row r="116" spans="1:3" s="2" customFormat="1" hidden="1">
      <c r="A116" s="2">
        <v>183872</v>
      </c>
      <c r="B116" s="2" t="s">
        <v>4</v>
      </c>
      <c r="C116" s="2" t="s">
        <v>17</v>
      </c>
    </row>
    <row r="117" spans="1:3" s="2" customFormat="1" hidden="1">
      <c r="A117" s="2">
        <v>183873</v>
      </c>
      <c r="B117" s="2" t="s">
        <v>4</v>
      </c>
      <c r="C117" s="2" t="s">
        <v>17</v>
      </c>
    </row>
    <row r="118" spans="1:3" s="2" customFormat="1" hidden="1">
      <c r="A118" s="2">
        <v>183874</v>
      </c>
      <c r="B118" s="2" t="s">
        <v>4</v>
      </c>
      <c r="C118" s="2" t="s">
        <v>17</v>
      </c>
    </row>
    <row r="119" spans="1:3" s="2" customFormat="1" hidden="1">
      <c r="A119" s="2">
        <v>183875</v>
      </c>
      <c r="B119" s="2" t="s">
        <v>4</v>
      </c>
      <c r="C119" s="2" t="s">
        <v>17</v>
      </c>
    </row>
    <row r="120" spans="1:3" s="2" customFormat="1" hidden="1">
      <c r="A120" s="2">
        <v>183876</v>
      </c>
      <c r="B120" s="2" t="s">
        <v>4</v>
      </c>
      <c r="C120" s="2" t="s">
        <v>17</v>
      </c>
    </row>
    <row r="121" spans="1:3" s="2" customFormat="1" hidden="1">
      <c r="A121" s="2">
        <v>183877</v>
      </c>
      <c r="B121" s="2" t="s">
        <v>4</v>
      </c>
      <c r="C121" s="2" t="s">
        <v>17</v>
      </c>
    </row>
    <row r="122" spans="1:3" s="2" customFormat="1" hidden="1">
      <c r="A122" s="2">
        <v>183878</v>
      </c>
      <c r="B122" s="2" t="s">
        <v>4</v>
      </c>
      <c r="C122" s="2" t="s">
        <v>17</v>
      </c>
    </row>
    <row r="123" spans="1:3" s="2" customFormat="1" hidden="1">
      <c r="A123" s="2">
        <v>183879</v>
      </c>
      <c r="B123" s="2" t="s">
        <v>4</v>
      </c>
      <c r="C123" s="2" t="s">
        <v>17</v>
      </c>
    </row>
    <row r="124" spans="1:3" s="2" customFormat="1" hidden="1">
      <c r="A124" s="2">
        <v>183880</v>
      </c>
      <c r="B124" s="2" t="s">
        <v>4</v>
      </c>
      <c r="C124" s="2" t="s">
        <v>17</v>
      </c>
    </row>
    <row r="125" spans="1:3" s="2" customFormat="1" hidden="1">
      <c r="A125" s="2">
        <v>183881</v>
      </c>
      <c r="B125" s="2" t="s">
        <v>4</v>
      </c>
      <c r="C125" s="2" t="s">
        <v>17</v>
      </c>
    </row>
    <row r="126" spans="1:3" s="2" customFormat="1" hidden="1">
      <c r="A126" s="2">
        <v>183882</v>
      </c>
      <c r="B126" s="2" t="s">
        <v>4</v>
      </c>
      <c r="C126" s="2" t="s">
        <v>17</v>
      </c>
    </row>
    <row r="127" spans="1:3" s="2" customFormat="1" hidden="1">
      <c r="A127" s="2">
        <v>183883</v>
      </c>
      <c r="B127" s="2" t="s">
        <v>4</v>
      </c>
      <c r="C127" s="2" t="s">
        <v>17</v>
      </c>
    </row>
    <row r="128" spans="1:3" s="2" customFormat="1" hidden="1">
      <c r="A128" s="2">
        <v>183884</v>
      </c>
      <c r="B128" s="2" t="s">
        <v>6</v>
      </c>
      <c r="C128" s="2" t="s">
        <v>17</v>
      </c>
    </row>
    <row r="129" spans="1:3" s="2" customFormat="1" hidden="1">
      <c r="A129" s="2">
        <v>183885</v>
      </c>
      <c r="B129" s="2" t="s">
        <v>4</v>
      </c>
      <c r="C129" s="2" t="s">
        <v>17</v>
      </c>
    </row>
    <row r="130" spans="1:3" s="2" customFormat="1" hidden="1">
      <c r="A130" s="2">
        <v>183886</v>
      </c>
      <c r="B130" s="2" t="s">
        <v>4</v>
      </c>
      <c r="C130" s="2" t="s">
        <v>17</v>
      </c>
    </row>
    <row r="131" spans="1:3" s="2" customFormat="1" hidden="1">
      <c r="A131" s="2">
        <v>183887</v>
      </c>
      <c r="B131" s="2" t="s">
        <v>4</v>
      </c>
      <c r="C131" s="2" t="s">
        <v>17</v>
      </c>
    </row>
    <row r="132" spans="1:3" s="2" customFormat="1" hidden="1">
      <c r="A132" s="2">
        <v>183888</v>
      </c>
      <c r="B132" s="2" t="s">
        <v>4</v>
      </c>
      <c r="C132" s="2" t="s">
        <v>17</v>
      </c>
    </row>
    <row r="133" spans="1:3" s="2" customFormat="1" hidden="1">
      <c r="A133" s="2">
        <v>183889</v>
      </c>
      <c r="B133" s="2" t="s">
        <v>4</v>
      </c>
      <c r="C133" s="2" t="s">
        <v>17</v>
      </c>
    </row>
    <row r="134" spans="1:3" s="2" customFormat="1" hidden="1">
      <c r="A134" s="2">
        <v>183890</v>
      </c>
      <c r="B134" s="2" t="s">
        <v>4</v>
      </c>
      <c r="C134" s="2" t="s">
        <v>17</v>
      </c>
    </row>
    <row r="135" spans="1:3" s="2" customFormat="1" hidden="1">
      <c r="A135" s="2">
        <v>183891</v>
      </c>
      <c r="B135" s="2" t="s">
        <v>4</v>
      </c>
      <c r="C135" s="2" t="s">
        <v>17</v>
      </c>
    </row>
    <row r="136" spans="1:3" s="2" customFormat="1" hidden="1">
      <c r="A136" s="2">
        <v>183892</v>
      </c>
      <c r="B136" s="2" t="s">
        <v>4</v>
      </c>
      <c r="C136" s="2" t="s">
        <v>17</v>
      </c>
    </row>
    <row r="137" spans="1:3" s="2" customFormat="1" hidden="1">
      <c r="A137" s="2">
        <v>183893</v>
      </c>
      <c r="B137" s="2" t="s">
        <v>4</v>
      </c>
      <c r="C137" s="2" t="s">
        <v>17</v>
      </c>
    </row>
    <row r="138" spans="1:3" s="2" customFormat="1" hidden="1">
      <c r="A138" s="2">
        <v>183894</v>
      </c>
      <c r="B138" s="2" t="s">
        <v>4</v>
      </c>
      <c r="C138" s="2" t="s">
        <v>17</v>
      </c>
    </row>
    <row r="139" spans="1:3" s="2" customFormat="1" hidden="1">
      <c r="A139" s="2">
        <v>183895</v>
      </c>
      <c r="B139" s="2" t="s">
        <v>4</v>
      </c>
      <c r="C139" s="2" t="s">
        <v>17</v>
      </c>
    </row>
    <row r="140" spans="1:3" s="2" customFormat="1" hidden="1">
      <c r="A140" s="2">
        <v>183896</v>
      </c>
      <c r="B140" s="2" t="s">
        <v>4</v>
      </c>
      <c r="C140" s="2" t="s">
        <v>17</v>
      </c>
    </row>
    <row r="141" spans="1:3" s="2" customFormat="1" hidden="1">
      <c r="A141" s="2">
        <v>183897</v>
      </c>
      <c r="B141" s="2" t="s">
        <v>4</v>
      </c>
      <c r="C141" s="2" t="s">
        <v>17</v>
      </c>
    </row>
    <row r="142" spans="1:3" s="2" customFormat="1" hidden="1">
      <c r="A142" s="2">
        <v>183898</v>
      </c>
      <c r="B142" s="2" t="s">
        <v>4</v>
      </c>
      <c r="C142" s="2" t="s">
        <v>17</v>
      </c>
    </row>
    <row r="143" spans="1:3" s="2" customFormat="1" hidden="1">
      <c r="A143" s="2">
        <v>183899</v>
      </c>
      <c r="B143" s="2" t="s">
        <v>4</v>
      </c>
      <c r="C143" s="2" t="s">
        <v>17</v>
      </c>
    </row>
    <row r="144" spans="1:3" s="2" customFormat="1" hidden="1">
      <c r="A144" s="2">
        <v>183900</v>
      </c>
      <c r="B144" s="2" t="s">
        <v>4</v>
      </c>
      <c r="C144" s="2" t="s">
        <v>17</v>
      </c>
    </row>
    <row r="145" spans="1:3" s="2" customFormat="1" hidden="1">
      <c r="A145" s="2">
        <v>183901</v>
      </c>
      <c r="B145" s="2" t="s">
        <v>4</v>
      </c>
      <c r="C145" s="2" t="s">
        <v>17</v>
      </c>
    </row>
    <row r="146" spans="1:3" s="2" customFormat="1" hidden="1">
      <c r="A146" s="2">
        <v>183902</v>
      </c>
      <c r="B146" s="2" t="s">
        <v>4</v>
      </c>
      <c r="C146" s="2" t="s">
        <v>17</v>
      </c>
    </row>
    <row r="147" spans="1:3" s="2" customFormat="1" hidden="1">
      <c r="A147" s="2">
        <v>183903</v>
      </c>
      <c r="B147" s="2" t="s">
        <v>4</v>
      </c>
      <c r="C147" s="2" t="s">
        <v>17</v>
      </c>
    </row>
    <row r="148" spans="1:3" s="2" customFormat="1" hidden="1">
      <c r="A148" s="2">
        <v>183904</v>
      </c>
      <c r="B148" s="2" t="s">
        <v>4</v>
      </c>
      <c r="C148" s="2" t="s">
        <v>17</v>
      </c>
    </row>
    <row r="149" spans="1:3" s="2" customFormat="1" hidden="1">
      <c r="A149" s="2">
        <v>183905</v>
      </c>
      <c r="B149" s="2" t="s">
        <v>4</v>
      </c>
      <c r="C149" s="2" t="s">
        <v>17</v>
      </c>
    </row>
    <row r="150" spans="1:3" s="2" customFormat="1" hidden="1">
      <c r="A150" s="2">
        <v>183906</v>
      </c>
      <c r="B150" s="2" t="s">
        <v>4</v>
      </c>
      <c r="C150" s="2" t="s">
        <v>17</v>
      </c>
    </row>
    <row r="151" spans="1:3" s="2" customFormat="1" hidden="1">
      <c r="A151" s="2">
        <v>183907</v>
      </c>
      <c r="B151" s="2" t="s">
        <v>4</v>
      </c>
      <c r="C151" s="2" t="s">
        <v>17</v>
      </c>
    </row>
    <row r="152" spans="1:3" s="2" customFormat="1" hidden="1">
      <c r="A152" s="2">
        <v>183908</v>
      </c>
      <c r="B152" s="2" t="s">
        <v>4</v>
      </c>
      <c r="C152" s="2" t="s">
        <v>17</v>
      </c>
    </row>
    <row r="153" spans="1:3" s="2" customFormat="1" hidden="1">
      <c r="A153" s="2">
        <v>183909</v>
      </c>
      <c r="B153" s="2" t="s">
        <v>4</v>
      </c>
      <c r="C153" s="2" t="s">
        <v>17</v>
      </c>
    </row>
    <row r="154" spans="1:3" s="2" customFormat="1" hidden="1">
      <c r="A154" s="2">
        <v>183910</v>
      </c>
      <c r="B154" s="2" t="s">
        <v>4</v>
      </c>
      <c r="C154" s="2" t="s">
        <v>17</v>
      </c>
    </row>
    <row r="155" spans="1:3" s="2" customFormat="1" hidden="1">
      <c r="A155" s="2">
        <v>183911</v>
      </c>
      <c r="B155" s="2" t="s">
        <v>4</v>
      </c>
      <c r="C155" s="2" t="s">
        <v>17</v>
      </c>
    </row>
    <row r="156" spans="1:3" s="2" customFormat="1" hidden="1">
      <c r="A156" s="2">
        <v>183912</v>
      </c>
      <c r="B156" s="2" t="s">
        <v>4</v>
      </c>
      <c r="C156" s="2" t="s">
        <v>17</v>
      </c>
    </row>
    <row r="157" spans="1:3" s="2" customFormat="1" hidden="1">
      <c r="A157" s="2">
        <v>183913</v>
      </c>
      <c r="B157" s="2" t="s">
        <v>4</v>
      </c>
      <c r="C157" s="2" t="s">
        <v>17</v>
      </c>
    </row>
    <row r="158" spans="1:3" s="2" customFormat="1" hidden="1">
      <c r="A158" s="2">
        <v>183914</v>
      </c>
      <c r="B158" s="2" t="s">
        <v>4</v>
      </c>
      <c r="C158" s="2" t="s">
        <v>17</v>
      </c>
    </row>
    <row r="159" spans="1:3" s="2" customFormat="1" hidden="1">
      <c r="A159" s="2">
        <v>183915</v>
      </c>
      <c r="B159" s="2" t="s">
        <v>4</v>
      </c>
      <c r="C159" s="2" t="s">
        <v>17</v>
      </c>
    </row>
    <row r="160" spans="1:3" s="2" customFormat="1" hidden="1">
      <c r="A160" s="2">
        <v>183916</v>
      </c>
      <c r="B160" s="2" t="s">
        <v>4</v>
      </c>
      <c r="C160" s="2" t="s">
        <v>17</v>
      </c>
    </row>
    <row r="161" spans="1:3" s="2" customFormat="1" hidden="1">
      <c r="A161" s="2">
        <v>183917</v>
      </c>
      <c r="B161" s="2" t="s">
        <v>4</v>
      </c>
      <c r="C161" s="2" t="s">
        <v>17</v>
      </c>
    </row>
    <row r="162" spans="1:3" s="2" customFormat="1" hidden="1">
      <c r="A162" s="2">
        <v>183918</v>
      </c>
      <c r="B162" s="2" t="s">
        <v>4</v>
      </c>
      <c r="C162" s="2" t="s">
        <v>17</v>
      </c>
    </row>
    <row r="163" spans="1:3" s="2" customFormat="1" hidden="1">
      <c r="A163" s="2">
        <v>183919</v>
      </c>
      <c r="B163" s="2" t="s">
        <v>4</v>
      </c>
      <c r="C163" s="2" t="s">
        <v>17</v>
      </c>
    </row>
    <row r="164" spans="1:3" s="2" customFormat="1" hidden="1">
      <c r="A164" s="2">
        <v>183920</v>
      </c>
      <c r="B164" s="2" t="s">
        <v>4</v>
      </c>
      <c r="C164" s="2" t="s">
        <v>17</v>
      </c>
    </row>
    <row r="165" spans="1:3" s="2" customFormat="1" hidden="1">
      <c r="A165" s="2">
        <v>183921</v>
      </c>
      <c r="B165" s="2" t="s">
        <v>4</v>
      </c>
      <c r="C165" s="2" t="s">
        <v>17</v>
      </c>
    </row>
    <row r="166" spans="1:3" s="2" customFormat="1" hidden="1">
      <c r="A166" s="2">
        <v>183922</v>
      </c>
      <c r="B166" s="2" t="s">
        <v>4</v>
      </c>
      <c r="C166" s="2" t="s">
        <v>17</v>
      </c>
    </row>
    <row r="167" spans="1:3" s="2" customFormat="1" hidden="1">
      <c r="A167" s="2">
        <v>183923</v>
      </c>
      <c r="B167" s="2" t="s">
        <v>4</v>
      </c>
      <c r="C167" s="2" t="s">
        <v>17</v>
      </c>
    </row>
    <row r="168" spans="1:3" s="2" customFormat="1" hidden="1">
      <c r="A168" s="2">
        <v>183924</v>
      </c>
      <c r="B168" s="2" t="s">
        <v>4</v>
      </c>
      <c r="C168" s="2" t="s">
        <v>17</v>
      </c>
    </row>
    <row r="169" spans="1:3" s="2" customFormat="1" hidden="1">
      <c r="A169" s="2">
        <v>183925</v>
      </c>
      <c r="B169" s="2" t="s">
        <v>4</v>
      </c>
      <c r="C169" s="2" t="s">
        <v>17</v>
      </c>
    </row>
    <row r="170" spans="1:3" s="2" customFormat="1" hidden="1">
      <c r="A170" s="2">
        <v>183926</v>
      </c>
      <c r="B170" s="2" t="s">
        <v>4</v>
      </c>
      <c r="C170" s="2" t="s">
        <v>17</v>
      </c>
    </row>
    <row r="171" spans="1:3" s="2" customFormat="1" hidden="1">
      <c r="A171" s="2">
        <v>183927</v>
      </c>
      <c r="B171" s="2" t="s">
        <v>4</v>
      </c>
      <c r="C171" s="2" t="s">
        <v>17</v>
      </c>
    </row>
    <row r="172" spans="1:3" s="2" customFormat="1" hidden="1">
      <c r="A172" s="2">
        <v>183928</v>
      </c>
      <c r="B172" s="2" t="s">
        <v>4</v>
      </c>
      <c r="C172" s="2" t="s">
        <v>17</v>
      </c>
    </row>
    <row r="173" spans="1:3" s="2" customFormat="1" hidden="1">
      <c r="A173" s="2">
        <v>183929</v>
      </c>
      <c r="B173" s="2" t="s">
        <v>4</v>
      </c>
      <c r="C173" s="2" t="s">
        <v>17</v>
      </c>
    </row>
    <row r="174" spans="1:3" s="2" customFormat="1" hidden="1">
      <c r="A174" s="2">
        <v>183930</v>
      </c>
      <c r="B174" s="2" t="s">
        <v>4</v>
      </c>
      <c r="C174" s="2" t="s">
        <v>17</v>
      </c>
    </row>
    <row r="175" spans="1:3" s="2" customFormat="1" hidden="1">
      <c r="A175" s="2">
        <v>183931</v>
      </c>
      <c r="B175" s="2" t="s">
        <v>4</v>
      </c>
      <c r="C175" s="2" t="s">
        <v>17</v>
      </c>
    </row>
    <row r="176" spans="1:3" s="2" customFormat="1" hidden="1">
      <c r="A176" s="2">
        <v>183932</v>
      </c>
      <c r="B176" s="2" t="s">
        <v>4</v>
      </c>
      <c r="C176" s="2" t="s">
        <v>17</v>
      </c>
    </row>
    <row r="177" spans="1:3" s="2" customFormat="1" hidden="1">
      <c r="A177" s="2">
        <v>183933</v>
      </c>
      <c r="B177" s="2" t="s">
        <v>4</v>
      </c>
      <c r="C177" s="2" t="s">
        <v>17</v>
      </c>
    </row>
    <row r="178" spans="1:3" s="2" customFormat="1" hidden="1">
      <c r="A178" s="2">
        <v>183934</v>
      </c>
      <c r="B178" s="2" t="s">
        <v>4</v>
      </c>
      <c r="C178" s="2" t="s">
        <v>17</v>
      </c>
    </row>
    <row r="179" spans="1:3" s="2" customFormat="1" hidden="1">
      <c r="A179" s="2">
        <v>183935</v>
      </c>
      <c r="B179" s="2" t="s">
        <v>4</v>
      </c>
      <c r="C179" s="2" t="s">
        <v>17</v>
      </c>
    </row>
    <row r="180" spans="1:3" s="2" customFormat="1" hidden="1">
      <c r="A180" s="2">
        <v>183936</v>
      </c>
      <c r="B180" s="2" t="s">
        <v>4</v>
      </c>
      <c r="C180" s="2" t="s">
        <v>17</v>
      </c>
    </row>
    <row r="181" spans="1:3" s="2" customFormat="1" hidden="1">
      <c r="A181" s="2">
        <v>183937</v>
      </c>
      <c r="B181" s="2" t="s">
        <v>4</v>
      </c>
      <c r="C181" s="2" t="s">
        <v>17</v>
      </c>
    </row>
    <row r="182" spans="1:3" s="2" customFormat="1" hidden="1">
      <c r="A182" s="2">
        <v>183938</v>
      </c>
      <c r="B182" s="2" t="s">
        <v>4</v>
      </c>
      <c r="C182" s="2" t="s">
        <v>17</v>
      </c>
    </row>
    <row r="183" spans="1:3" s="2" customFormat="1" hidden="1">
      <c r="A183" s="2">
        <v>183939</v>
      </c>
      <c r="B183" s="2" t="s">
        <v>4</v>
      </c>
      <c r="C183" s="2" t="s">
        <v>17</v>
      </c>
    </row>
    <row r="184" spans="1:3" s="2" customFormat="1" hidden="1">
      <c r="A184" s="2">
        <v>183940</v>
      </c>
      <c r="B184" s="2" t="s">
        <v>4</v>
      </c>
      <c r="C184" s="2" t="s">
        <v>17</v>
      </c>
    </row>
    <row r="185" spans="1:3" s="2" customFormat="1" hidden="1">
      <c r="A185" s="2">
        <v>183941</v>
      </c>
      <c r="B185" s="2" t="s">
        <v>4</v>
      </c>
      <c r="C185" s="2" t="s">
        <v>17</v>
      </c>
    </row>
    <row r="186" spans="1:3" s="2" customFormat="1" hidden="1">
      <c r="A186" s="2">
        <v>183942</v>
      </c>
      <c r="B186" s="2" t="s">
        <v>4</v>
      </c>
      <c r="C186" s="2" t="s">
        <v>17</v>
      </c>
    </row>
    <row r="187" spans="1:3" s="2" customFormat="1" hidden="1">
      <c r="A187" s="2">
        <v>183943</v>
      </c>
      <c r="B187" s="2" t="s">
        <v>4</v>
      </c>
      <c r="C187" s="2" t="s">
        <v>17</v>
      </c>
    </row>
    <row r="188" spans="1:3" s="2" customFormat="1" hidden="1">
      <c r="A188" s="2">
        <v>183944</v>
      </c>
      <c r="B188" s="2" t="s">
        <v>4</v>
      </c>
      <c r="C188" s="2" t="s">
        <v>17</v>
      </c>
    </row>
    <row r="189" spans="1:3" s="2" customFormat="1" hidden="1">
      <c r="A189" s="2">
        <v>183945</v>
      </c>
      <c r="B189" s="2" t="s">
        <v>4</v>
      </c>
      <c r="C189" s="2" t="s">
        <v>17</v>
      </c>
    </row>
    <row r="190" spans="1:3" s="2" customFormat="1" hidden="1">
      <c r="A190" s="2">
        <v>183946</v>
      </c>
      <c r="B190" s="2" t="s">
        <v>4</v>
      </c>
      <c r="C190" s="2" t="s">
        <v>17</v>
      </c>
    </row>
    <row r="191" spans="1:3" s="2" customFormat="1" hidden="1">
      <c r="A191" s="2">
        <v>183947</v>
      </c>
      <c r="B191" s="2" t="s">
        <v>4</v>
      </c>
      <c r="C191" s="2" t="s">
        <v>17</v>
      </c>
    </row>
    <row r="192" spans="1:3" s="2" customFormat="1" hidden="1">
      <c r="A192" s="2">
        <v>183948</v>
      </c>
      <c r="B192" s="2" t="s">
        <v>4</v>
      </c>
      <c r="C192" s="2" t="s">
        <v>17</v>
      </c>
    </row>
    <row r="193" spans="1:12" s="2" customFormat="1" hidden="1">
      <c r="A193" s="2">
        <v>183949</v>
      </c>
      <c r="B193" s="2" t="s">
        <v>4</v>
      </c>
      <c r="C193" s="2" t="s">
        <v>17</v>
      </c>
    </row>
    <row r="194" spans="1:12" s="2" customFormat="1" hidden="1">
      <c r="A194" s="2">
        <v>183950</v>
      </c>
      <c r="B194" s="2" t="s">
        <v>4</v>
      </c>
      <c r="C194" s="2" t="s">
        <v>17</v>
      </c>
    </row>
    <row r="195" spans="1:12" s="2" customFormat="1" hidden="1">
      <c r="A195" s="2">
        <v>183951</v>
      </c>
      <c r="B195" s="2" t="s">
        <v>4</v>
      </c>
      <c r="C195" s="2" t="s">
        <v>17</v>
      </c>
    </row>
    <row r="196" spans="1:12" s="2" customFormat="1" hidden="1">
      <c r="A196" s="2">
        <v>183952</v>
      </c>
      <c r="B196" s="2" t="s">
        <v>4</v>
      </c>
      <c r="C196" s="2" t="s">
        <v>17</v>
      </c>
    </row>
    <row r="197" spans="1:12" s="2" customFormat="1" hidden="1">
      <c r="A197" s="2">
        <v>183953</v>
      </c>
      <c r="B197" s="2" t="s">
        <v>4</v>
      </c>
      <c r="C197" s="2" t="s">
        <v>17</v>
      </c>
    </row>
    <row r="198" spans="1:12" s="2" customFormat="1" hidden="1">
      <c r="A198" s="2">
        <v>183954</v>
      </c>
      <c r="B198" s="2" t="s">
        <v>4</v>
      </c>
      <c r="C198" s="2" t="s">
        <v>17</v>
      </c>
    </row>
    <row r="199" spans="1:12" s="2" customFormat="1" hidden="1">
      <c r="A199" s="2">
        <v>183955</v>
      </c>
      <c r="B199" s="2" t="s">
        <v>4</v>
      </c>
      <c r="C199" s="2" t="s">
        <v>17</v>
      </c>
    </row>
    <row r="200" spans="1:12" s="2" customFormat="1" hidden="1">
      <c r="A200" s="2">
        <v>183956</v>
      </c>
      <c r="B200" s="2" t="s">
        <v>4</v>
      </c>
      <c r="C200" s="2" t="s">
        <v>17</v>
      </c>
    </row>
    <row r="201" spans="1:12" s="2" customFormat="1" hidden="1">
      <c r="A201" s="2">
        <v>183957</v>
      </c>
      <c r="B201" s="2" t="s">
        <v>4</v>
      </c>
      <c r="C201" s="2" t="s">
        <v>17</v>
      </c>
    </row>
    <row r="202" spans="1:12" s="2" customFormat="1" hidden="1">
      <c r="A202" s="2">
        <v>183958</v>
      </c>
      <c r="B202" s="2" t="s">
        <v>4</v>
      </c>
      <c r="C202" s="2" t="s">
        <v>17</v>
      </c>
    </row>
    <row r="203" spans="1:12" s="2" customFormat="1" hidden="1">
      <c r="A203" s="2">
        <v>183959</v>
      </c>
      <c r="B203" s="2" t="s">
        <v>4</v>
      </c>
      <c r="C203" s="2" t="s">
        <v>17</v>
      </c>
    </row>
    <row r="204" spans="1:12">
      <c r="A204">
        <v>183960</v>
      </c>
      <c r="B204" t="s">
        <v>7</v>
      </c>
      <c r="C204" s="2" t="s">
        <v>18</v>
      </c>
      <c r="D204">
        <v>285.09699999999998</v>
      </c>
      <c r="E204">
        <v>-311.59899999999999</v>
      </c>
      <c r="F204">
        <v>361.58</v>
      </c>
      <c r="G204">
        <v>45</v>
      </c>
      <c r="H204">
        <v>2.87073</v>
      </c>
      <c r="I204">
        <v>1.54E-4</v>
      </c>
      <c r="J204">
        <v>2.8705799999999999</v>
      </c>
      <c r="K204">
        <v>1.2E-4</v>
      </c>
      <c r="L204">
        <v>4.0199999999999996</v>
      </c>
    </row>
    <row r="205" spans="1:12">
      <c r="A205">
        <v>183961</v>
      </c>
      <c r="B205" t="s">
        <v>7</v>
      </c>
      <c r="C205" s="2" t="s">
        <v>18</v>
      </c>
      <c r="D205">
        <v>287.59699999999998</v>
      </c>
      <c r="E205">
        <v>-311.59899999999999</v>
      </c>
      <c r="F205">
        <v>361.58</v>
      </c>
      <c r="G205">
        <v>45</v>
      </c>
      <c r="H205">
        <v>2.8687</v>
      </c>
      <c r="I205">
        <v>1.1400000000000001E-4</v>
      </c>
      <c r="J205">
        <v>2.86808</v>
      </c>
      <c r="K205" s="3">
        <v>9.1000000000000003E-5</v>
      </c>
      <c r="L205">
        <v>4</v>
      </c>
    </row>
    <row r="206" spans="1:12">
      <c r="A206">
        <v>183962</v>
      </c>
      <c r="B206" t="s">
        <v>7</v>
      </c>
      <c r="C206" s="2" t="s">
        <v>18</v>
      </c>
      <c r="D206">
        <v>290.09699999999998</v>
      </c>
      <c r="E206">
        <v>-311.59899999999999</v>
      </c>
      <c r="F206">
        <v>361.58</v>
      </c>
      <c r="G206">
        <v>45</v>
      </c>
      <c r="H206">
        <v>2.86774</v>
      </c>
      <c r="I206" s="3">
        <v>7.2999999999999999E-5</v>
      </c>
      <c r="J206">
        <v>2.8670399999999998</v>
      </c>
      <c r="K206" s="3">
        <v>6.2000000000000003E-5</v>
      </c>
      <c r="L206">
        <v>4.0199999999999996</v>
      </c>
    </row>
    <row r="207" spans="1:12">
      <c r="A207">
        <v>183963</v>
      </c>
      <c r="B207" t="s">
        <v>7</v>
      </c>
      <c r="C207" s="2" t="s">
        <v>18</v>
      </c>
      <c r="D207">
        <v>292.59699999999998</v>
      </c>
      <c r="E207">
        <v>-311.59899999999999</v>
      </c>
      <c r="F207">
        <v>361.58</v>
      </c>
      <c r="G207">
        <v>45</v>
      </c>
      <c r="H207">
        <v>2.86822</v>
      </c>
      <c r="I207">
        <v>1.5100000000000001E-4</v>
      </c>
      <c r="J207">
        <v>2.8669699999999998</v>
      </c>
      <c r="K207" s="3">
        <v>6.3E-5</v>
      </c>
      <c r="L207">
        <v>4</v>
      </c>
    </row>
    <row r="208" spans="1:12">
      <c r="A208">
        <v>183964</v>
      </c>
      <c r="B208" t="s">
        <v>7</v>
      </c>
      <c r="C208" s="2" t="s">
        <v>18</v>
      </c>
      <c r="D208">
        <v>295.09699999999998</v>
      </c>
      <c r="E208">
        <v>-311.59899999999999</v>
      </c>
      <c r="F208">
        <v>361.58</v>
      </c>
      <c r="G208">
        <v>45</v>
      </c>
      <c r="H208">
        <v>2.8673099999999998</v>
      </c>
      <c r="I208" s="3">
        <v>7.2999999999999999E-5</v>
      </c>
      <c r="J208">
        <v>2.8671500000000001</v>
      </c>
      <c r="K208" s="3">
        <v>6.3999999999999997E-5</v>
      </c>
      <c r="L208">
        <v>4</v>
      </c>
    </row>
    <row r="209" spans="1:12">
      <c r="A209">
        <v>183965</v>
      </c>
      <c r="B209" t="s">
        <v>7</v>
      </c>
      <c r="C209" s="2" t="s">
        <v>18</v>
      </c>
      <c r="D209">
        <v>285.20600000000002</v>
      </c>
      <c r="E209">
        <v>-311.61799999999999</v>
      </c>
      <c r="F209">
        <v>364.97699999999998</v>
      </c>
      <c r="G209">
        <v>45</v>
      </c>
      <c r="H209">
        <v>2.8677700000000002</v>
      </c>
      <c r="I209" s="3">
        <v>9.2999999999999997E-5</v>
      </c>
      <c r="J209">
        <v>2.8672300000000002</v>
      </c>
      <c r="K209" s="3">
        <v>7.4999999999999993E-5</v>
      </c>
      <c r="L209">
        <v>4.0199999999999996</v>
      </c>
    </row>
    <row r="210" spans="1:12">
      <c r="A210">
        <v>183966</v>
      </c>
      <c r="B210" t="s">
        <v>7</v>
      </c>
      <c r="C210" s="2" t="s">
        <v>18</v>
      </c>
      <c r="D210">
        <v>287.70600000000002</v>
      </c>
      <c r="E210">
        <v>-311.61799999999999</v>
      </c>
      <c r="F210">
        <v>364.97699999999998</v>
      </c>
      <c r="G210">
        <v>45</v>
      </c>
      <c r="H210">
        <v>2.8678599999999999</v>
      </c>
      <c r="I210" s="3">
        <v>7.6000000000000004E-5</v>
      </c>
      <c r="J210">
        <v>2.8670399999999998</v>
      </c>
      <c r="K210" s="3">
        <v>6.7000000000000002E-5</v>
      </c>
      <c r="L210">
        <v>4</v>
      </c>
    </row>
    <row r="211" spans="1:12">
      <c r="A211">
        <v>183967</v>
      </c>
      <c r="B211" t="s">
        <v>7</v>
      </c>
      <c r="C211" s="2" t="s">
        <v>18</v>
      </c>
      <c r="D211">
        <v>290.20600000000002</v>
      </c>
      <c r="E211">
        <v>-311.61799999999999</v>
      </c>
      <c r="F211">
        <v>364.97699999999998</v>
      </c>
      <c r="G211">
        <v>45</v>
      </c>
      <c r="H211">
        <v>2.8666</v>
      </c>
      <c r="I211" s="3">
        <v>6.9999999999999994E-5</v>
      </c>
      <c r="J211">
        <v>2.86714</v>
      </c>
      <c r="K211" s="3">
        <v>6.7999999999999999E-5</v>
      </c>
      <c r="L211">
        <v>4.01</v>
      </c>
    </row>
    <row r="212" spans="1:12">
      <c r="A212">
        <v>183968</v>
      </c>
      <c r="B212" t="s">
        <v>7</v>
      </c>
      <c r="C212" s="2" t="s">
        <v>18</v>
      </c>
      <c r="D212">
        <v>292.70600000000002</v>
      </c>
      <c r="E212">
        <v>-311.61799999999999</v>
      </c>
      <c r="F212">
        <v>364.97699999999998</v>
      </c>
      <c r="G212">
        <v>45</v>
      </c>
      <c r="H212">
        <v>2.86754</v>
      </c>
      <c r="I212" s="3">
        <v>6.3E-5</v>
      </c>
      <c r="J212">
        <v>2.8672499999999999</v>
      </c>
      <c r="K212" s="3">
        <v>7.1000000000000005E-5</v>
      </c>
      <c r="L212">
        <v>4.01</v>
      </c>
    </row>
    <row r="213" spans="1:12">
      <c r="A213">
        <v>183969</v>
      </c>
      <c r="B213" t="s">
        <v>7</v>
      </c>
      <c r="C213" s="2" t="s">
        <v>18</v>
      </c>
      <c r="D213">
        <v>295.20600000000002</v>
      </c>
      <c r="E213">
        <v>-311.61799999999999</v>
      </c>
      <c r="F213">
        <v>364.97699999999998</v>
      </c>
      <c r="G213">
        <v>45</v>
      </c>
      <c r="H213">
        <v>2.8674300000000001</v>
      </c>
      <c r="I213" s="3">
        <v>6.8999999999999997E-5</v>
      </c>
      <c r="J213">
        <v>2.8669699999999998</v>
      </c>
      <c r="K213" s="3">
        <v>6.9999999999999994E-5</v>
      </c>
      <c r="L213">
        <v>4.01</v>
      </c>
    </row>
    <row r="214" spans="1:12">
      <c r="A214">
        <v>183970</v>
      </c>
      <c r="B214" t="s">
        <v>7</v>
      </c>
      <c r="C214" s="2" t="s">
        <v>18</v>
      </c>
      <c r="D214">
        <v>285.32400000000001</v>
      </c>
      <c r="E214">
        <v>-311.63600000000002</v>
      </c>
      <c r="F214">
        <v>368.27600000000001</v>
      </c>
      <c r="G214">
        <v>45</v>
      </c>
      <c r="H214">
        <v>2.8675000000000002</v>
      </c>
      <c r="I214" s="3">
        <v>7.4999999999999993E-5</v>
      </c>
      <c r="J214">
        <v>2.86727</v>
      </c>
      <c r="K214" s="3">
        <v>6.4999999999999994E-5</v>
      </c>
      <c r="L214">
        <v>4.01</v>
      </c>
    </row>
    <row r="215" spans="1:12">
      <c r="A215">
        <v>183971</v>
      </c>
      <c r="B215" t="s">
        <v>7</v>
      </c>
      <c r="C215" s="2" t="s">
        <v>18</v>
      </c>
      <c r="D215">
        <v>287.82400000000001</v>
      </c>
      <c r="E215">
        <v>-311.63600000000002</v>
      </c>
      <c r="F215">
        <v>368.27600000000001</v>
      </c>
      <c r="G215">
        <v>45</v>
      </c>
      <c r="H215">
        <v>2.8677100000000002</v>
      </c>
      <c r="I215" s="3">
        <v>6.4999999999999994E-5</v>
      </c>
      <c r="J215">
        <v>2.8673000000000002</v>
      </c>
      <c r="K215" s="3">
        <v>5.8999999999999998E-5</v>
      </c>
      <c r="L215">
        <v>4.0199999999999996</v>
      </c>
    </row>
    <row r="216" spans="1:12">
      <c r="A216">
        <v>183972</v>
      </c>
      <c r="B216" t="s">
        <v>7</v>
      </c>
      <c r="C216" s="2" t="s">
        <v>18</v>
      </c>
      <c r="D216">
        <v>290.32400000000001</v>
      </c>
      <c r="E216">
        <v>-311.63600000000002</v>
      </c>
      <c r="F216">
        <v>368.27600000000001</v>
      </c>
      <c r="G216">
        <v>45</v>
      </c>
      <c r="H216">
        <v>2.8675600000000001</v>
      </c>
      <c r="I216" s="3">
        <v>8.2999999999999998E-5</v>
      </c>
      <c r="J216">
        <v>2.8672</v>
      </c>
      <c r="K216" s="3">
        <v>6.3E-5</v>
      </c>
      <c r="L216">
        <v>4</v>
      </c>
    </row>
    <row r="217" spans="1:12">
      <c r="A217">
        <v>183973</v>
      </c>
      <c r="B217" t="s">
        <v>7</v>
      </c>
      <c r="C217" s="2" t="s">
        <v>18</v>
      </c>
      <c r="D217">
        <v>292.82400000000001</v>
      </c>
      <c r="E217">
        <v>-311.63600000000002</v>
      </c>
      <c r="F217">
        <v>368.27600000000001</v>
      </c>
      <c r="G217">
        <v>45</v>
      </c>
      <c r="H217">
        <v>2.8675700000000002</v>
      </c>
      <c r="I217" s="3">
        <v>7.1000000000000005E-5</v>
      </c>
      <c r="J217">
        <v>2.86707</v>
      </c>
      <c r="K217" s="3">
        <v>6.9999999999999994E-5</v>
      </c>
      <c r="L217">
        <v>4.01</v>
      </c>
    </row>
    <row r="218" spans="1:12">
      <c r="A218">
        <v>183974</v>
      </c>
      <c r="B218" t="s">
        <v>7</v>
      </c>
      <c r="C218" s="2" t="s">
        <v>18</v>
      </c>
      <c r="D218">
        <v>295.32400000000001</v>
      </c>
      <c r="E218">
        <v>-311.63600000000002</v>
      </c>
      <c r="F218">
        <v>368.27600000000001</v>
      </c>
      <c r="G218">
        <v>45</v>
      </c>
      <c r="H218">
        <v>2.8675899999999999</v>
      </c>
      <c r="I218" s="3">
        <v>6.4999999999999994E-5</v>
      </c>
      <c r="J218">
        <v>2.8670200000000001</v>
      </c>
      <c r="K218" s="3">
        <v>6.7000000000000002E-5</v>
      </c>
      <c r="L218">
        <v>4</v>
      </c>
    </row>
    <row r="219" spans="1:12">
      <c r="A219">
        <v>183975</v>
      </c>
      <c r="B219" t="s">
        <v>7</v>
      </c>
      <c r="C219" s="2" t="s">
        <v>18</v>
      </c>
      <c r="D219">
        <v>285.33300000000003</v>
      </c>
      <c r="E219">
        <v>-311.63600000000002</v>
      </c>
      <c r="F219">
        <v>368.27600000000001</v>
      </c>
      <c r="G219">
        <v>45</v>
      </c>
      <c r="H219">
        <v>2.8675999999999999</v>
      </c>
      <c r="I219" s="3">
        <v>7.2000000000000002E-5</v>
      </c>
      <c r="J219">
        <v>2.86727</v>
      </c>
      <c r="K219" s="3">
        <v>6.6000000000000005E-5</v>
      </c>
      <c r="L219">
        <v>4.0199999999999996</v>
      </c>
    </row>
    <row r="220" spans="1:12">
      <c r="A220">
        <v>183976</v>
      </c>
      <c r="B220" t="s">
        <v>7</v>
      </c>
      <c r="C220" s="2" t="s">
        <v>18</v>
      </c>
      <c r="D220">
        <v>287.83300000000003</v>
      </c>
      <c r="E220">
        <v>-311.63600000000002</v>
      </c>
      <c r="F220">
        <v>368.27600000000001</v>
      </c>
      <c r="G220">
        <v>45</v>
      </c>
      <c r="H220">
        <v>2.8675899999999999</v>
      </c>
      <c r="I220" s="3">
        <v>7.6000000000000004E-5</v>
      </c>
      <c r="J220">
        <v>2.86707</v>
      </c>
      <c r="K220" s="3">
        <v>6.3999999999999997E-5</v>
      </c>
      <c r="L220">
        <v>4.01</v>
      </c>
    </row>
    <row r="221" spans="1:12">
      <c r="A221">
        <v>183977</v>
      </c>
      <c r="B221" t="s">
        <v>7</v>
      </c>
      <c r="C221" s="2" t="s">
        <v>18</v>
      </c>
      <c r="D221">
        <v>290.33300000000003</v>
      </c>
      <c r="E221">
        <v>-311.63600000000002</v>
      </c>
      <c r="F221">
        <v>368.27600000000001</v>
      </c>
      <c r="G221">
        <v>45</v>
      </c>
      <c r="H221">
        <v>2.8675700000000002</v>
      </c>
      <c r="I221" s="3">
        <v>8.3999999999999995E-5</v>
      </c>
      <c r="J221">
        <v>2.8671799999999998</v>
      </c>
      <c r="K221" s="3">
        <v>5.8999999999999998E-5</v>
      </c>
      <c r="L221">
        <v>4.01</v>
      </c>
    </row>
    <row r="222" spans="1:12">
      <c r="A222">
        <v>183978</v>
      </c>
      <c r="B222" t="s">
        <v>7</v>
      </c>
      <c r="C222" s="2" t="s">
        <v>18</v>
      </c>
      <c r="D222">
        <v>292.83300000000003</v>
      </c>
      <c r="E222">
        <v>-311.63600000000002</v>
      </c>
      <c r="F222">
        <v>368.27600000000001</v>
      </c>
      <c r="G222">
        <v>45</v>
      </c>
      <c r="H222">
        <v>2.86741</v>
      </c>
      <c r="I222" s="3">
        <v>7.3999999999999996E-5</v>
      </c>
      <c r="J222">
        <v>2.86687</v>
      </c>
      <c r="K222" s="3">
        <v>6.7000000000000002E-5</v>
      </c>
      <c r="L222">
        <v>4.01</v>
      </c>
    </row>
    <row r="223" spans="1:12">
      <c r="A223">
        <v>183979</v>
      </c>
      <c r="B223" t="s">
        <v>7</v>
      </c>
      <c r="C223" s="2" t="s">
        <v>18</v>
      </c>
      <c r="D223">
        <v>295.33300000000003</v>
      </c>
      <c r="E223">
        <v>-311.63600000000002</v>
      </c>
      <c r="F223">
        <v>368.27600000000001</v>
      </c>
      <c r="G223">
        <v>45</v>
      </c>
      <c r="H223">
        <v>2.8673299999999999</v>
      </c>
      <c r="I223" s="3">
        <v>6.2000000000000003E-5</v>
      </c>
      <c r="J223">
        <v>2.8672</v>
      </c>
      <c r="K223" s="3">
        <v>7.1000000000000005E-5</v>
      </c>
      <c r="L223">
        <v>4.0199999999999996</v>
      </c>
    </row>
    <row r="224" spans="1:12">
      <c r="A224">
        <v>183980</v>
      </c>
      <c r="B224" t="s">
        <v>7</v>
      </c>
      <c r="C224" s="2" t="s">
        <v>18</v>
      </c>
      <c r="D224">
        <v>285.226</v>
      </c>
      <c r="E224">
        <v>-311.65499999999997</v>
      </c>
      <c r="F224">
        <v>371.52199999999999</v>
      </c>
      <c r="G224">
        <v>45</v>
      </c>
      <c r="H224">
        <v>2.86775</v>
      </c>
      <c r="I224" s="3">
        <v>6.4999999999999994E-5</v>
      </c>
      <c r="J224">
        <v>2.8675299999999999</v>
      </c>
      <c r="K224" s="3">
        <v>6.6000000000000005E-5</v>
      </c>
      <c r="L224">
        <v>4.0199999999999996</v>
      </c>
    </row>
    <row r="225" spans="1:12">
      <c r="A225">
        <v>183981</v>
      </c>
      <c r="B225" t="s">
        <v>7</v>
      </c>
      <c r="C225" s="2" t="s">
        <v>18</v>
      </c>
      <c r="D225">
        <v>287.726</v>
      </c>
      <c r="E225">
        <v>-311.65499999999997</v>
      </c>
      <c r="F225">
        <v>371.52199999999999</v>
      </c>
      <c r="G225">
        <v>45</v>
      </c>
      <c r="H225">
        <v>2.8675299999999999</v>
      </c>
      <c r="I225" s="3">
        <v>6.7999999999999999E-5</v>
      </c>
      <c r="J225">
        <v>2.86727</v>
      </c>
      <c r="K225" s="3">
        <v>6.6000000000000005E-5</v>
      </c>
      <c r="L225">
        <v>4.0199999999999996</v>
      </c>
    </row>
    <row r="226" spans="1:12">
      <c r="A226">
        <v>183982</v>
      </c>
      <c r="B226" t="s">
        <v>7</v>
      </c>
      <c r="C226" s="2" t="s">
        <v>18</v>
      </c>
      <c r="D226">
        <v>290.226</v>
      </c>
      <c r="E226">
        <v>-311.65499999999997</v>
      </c>
      <c r="F226">
        <v>371.52199999999999</v>
      </c>
      <c r="G226">
        <v>45</v>
      </c>
      <c r="H226">
        <v>2.86748</v>
      </c>
      <c r="I226" s="3">
        <v>7.2000000000000002E-5</v>
      </c>
      <c r="J226">
        <v>2.8671500000000001</v>
      </c>
      <c r="K226" s="3">
        <v>7.1000000000000005E-5</v>
      </c>
      <c r="L226">
        <v>4</v>
      </c>
    </row>
    <row r="227" spans="1:12">
      <c r="A227">
        <v>183983</v>
      </c>
      <c r="B227" t="s">
        <v>7</v>
      </c>
      <c r="C227" s="2" t="s">
        <v>18</v>
      </c>
      <c r="D227">
        <v>292.726</v>
      </c>
      <c r="E227">
        <v>-311.65499999999997</v>
      </c>
      <c r="F227">
        <v>371.52199999999999</v>
      </c>
      <c r="G227">
        <v>45</v>
      </c>
      <c r="H227">
        <v>2.8675099999999998</v>
      </c>
      <c r="I227" s="3">
        <v>7.2999999999999999E-5</v>
      </c>
      <c r="J227">
        <v>2.8672399999999998</v>
      </c>
      <c r="K227" s="3">
        <v>6.3999999999999997E-5</v>
      </c>
      <c r="L227">
        <v>4.0199999999999996</v>
      </c>
    </row>
    <row r="228" spans="1:12">
      <c r="A228">
        <v>183984</v>
      </c>
      <c r="B228" t="s">
        <v>7</v>
      </c>
      <c r="C228" s="2" t="s">
        <v>18</v>
      </c>
      <c r="D228">
        <v>295.226</v>
      </c>
      <c r="E228">
        <v>-311.65499999999997</v>
      </c>
      <c r="F228">
        <v>371.52199999999999</v>
      </c>
      <c r="G228">
        <v>45</v>
      </c>
      <c r="H228">
        <v>2.8673999999999999</v>
      </c>
      <c r="I228" s="3">
        <v>6.2000000000000003E-5</v>
      </c>
      <c r="J228">
        <v>2.8670399999999998</v>
      </c>
      <c r="K228" s="3">
        <v>7.7000000000000001E-5</v>
      </c>
      <c r="L228">
        <v>4.0199999999999996</v>
      </c>
    </row>
    <row r="229" spans="1:12">
      <c r="A229">
        <v>183985</v>
      </c>
      <c r="B229" t="s">
        <v>7</v>
      </c>
      <c r="C229" s="2" t="s">
        <v>18</v>
      </c>
      <c r="D229">
        <v>284.92099999999999</v>
      </c>
      <c r="E229">
        <v>-311.745</v>
      </c>
      <c r="F229">
        <v>387.84</v>
      </c>
      <c r="G229">
        <v>45</v>
      </c>
      <c r="H229">
        <v>2.8679100000000002</v>
      </c>
      <c r="I229" s="3">
        <v>6.6000000000000005E-5</v>
      </c>
      <c r="J229">
        <v>2.8673999999999999</v>
      </c>
      <c r="K229" s="3">
        <v>7.2000000000000002E-5</v>
      </c>
      <c r="L229">
        <v>4.01</v>
      </c>
    </row>
    <row r="230" spans="1:12">
      <c r="A230">
        <v>183986</v>
      </c>
      <c r="B230" t="s">
        <v>7</v>
      </c>
      <c r="C230" s="2" t="s">
        <v>18</v>
      </c>
      <c r="D230">
        <v>287.42099999999999</v>
      </c>
      <c r="E230">
        <v>-311.745</v>
      </c>
      <c r="F230">
        <v>387.84</v>
      </c>
      <c r="G230">
        <v>45</v>
      </c>
      <c r="H230">
        <v>2.8675299999999999</v>
      </c>
      <c r="I230" s="3">
        <v>9.2E-5</v>
      </c>
      <c r="J230">
        <v>2.8671500000000001</v>
      </c>
      <c r="K230" s="3">
        <v>5.8E-5</v>
      </c>
      <c r="L230">
        <v>4.0199999999999996</v>
      </c>
    </row>
    <row r="231" spans="1:12">
      <c r="A231">
        <v>183987</v>
      </c>
      <c r="B231" t="s">
        <v>7</v>
      </c>
      <c r="C231" s="2" t="s">
        <v>18</v>
      </c>
      <c r="D231">
        <v>289.92099999999999</v>
      </c>
      <c r="E231">
        <v>-311.745</v>
      </c>
      <c r="F231">
        <v>387.84</v>
      </c>
      <c r="G231">
        <v>45</v>
      </c>
      <c r="H231">
        <v>2.8675600000000001</v>
      </c>
      <c r="I231" s="3">
        <v>8.1000000000000004E-5</v>
      </c>
      <c r="J231">
        <v>2.86693</v>
      </c>
      <c r="K231" s="3">
        <v>6.0999999999999999E-5</v>
      </c>
      <c r="L231">
        <v>4.01</v>
      </c>
    </row>
    <row r="232" spans="1:12">
      <c r="A232">
        <v>183988</v>
      </c>
      <c r="B232" t="s">
        <v>7</v>
      </c>
      <c r="C232" s="2" t="s">
        <v>18</v>
      </c>
      <c r="D232">
        <v>292.42099999999999</v>
      </c>
      <c r="E232">
        <v>-311.745</v>
      </c>
      <c r="F232">
        <v>387.84</v>
      </c>
      <c r="G232">
        <v>45</v>
      </c>
      <c r="H232">
        <v>2.86815</v>
      </c>
      <c r="I232" s="3">
        <v>6.7000000000000002E-5</v>
      </c>
      <c r="J232">
        <v>2.8669799999999999</v>
      </c>
      <c r="K232" s="3">
        <v>6.3E-5</v>
      </c>
      <c r="L232">
        <v>4.01</v>
      </c>
    </row>
    <row r="233" spans="1:12">
      <c r="A233">
        <v>183989</v>
      </c>
      <c r="B233" t="s">
        <v>7</v>
      </c>
      <c r="C233" s="2" t="s">
        <v>18</v>
      </c>
      <c r="D233">
        <v>294.92099999999999</v>
      </c>
      <c r="E233">
        <v>-311.745</v>
      </c>
      <c r="F233">
        <v>387.84</v>
      </c>
      <c r="G233">
        <v>45</v>
      </c>
      <c r="H233">
        <v>2.8672900000000001</v>
      </c>
      <c r="I233" s="3">
        <v>6.7000000000000002E-5</v>
      </c>
      <c r="J233">
        <v>2.8671500000000001</v>
      </c>
      <c r="K233" s="3">
        <v>7.3999999999999996E-5</v>
      </c>
      <c r="L233">
        <v>4.0199999999999996</v>
      </c>
    </row>
    <row r="234" spans="1:12">
      <c r="A234">
        <v>183990</v>
      </c>
      <c r="B234" t="s">
        <v>7</v>
      </c>
      <c r="C234" s="2" t="s">
        <v>18</v>
      </c>
      <c r="D234">
        <v>284.50900000000001</v>
      </c>
      <c r="E234">
        <v>-311.81900000000002</v>
      </c>
      <c r="F234">
        <v>401.10500000000002</v>
      </c>
      <c r="G234">
        <v>45</v>
      </c>
      <c r="H234">
        <v>2.8658299999999999</v>
      </c>
      <c r="I234" s="3">
        <v>7.7999999999999999E-5</v>
      </c>
      <c r="J234">
        <v>2.86713</v>
      </c>
      <c r="K234" s="3">
        <v>6.3999999999999997E-5</v>
      </c>
      <c r="L234">
        <v>4.01</v>
      </c>
    </row>
    <row r="235" spans="1:12">
      <c r="A235">
        <v>183991</v>
      </c>
      <c r="B235" t="s">
        <v>7</v>
      </c>
      <c r="C235" s="2" t="s">
        <v>18</v>
      </c>
      <c r="D235">
        <v>287.00900000000001</v>
      </c>
      <c r="E235">
        <v>-311.81900000000002</v>
      </c>
      <c r="F235">
        <v>401.10500000000002</v>
      </c>
      <c r="G235">
        <v>45</v>
      </c>
      <c r="H235">
        <v>2.8675700000000002</v>
      </c>
      <c r="I235" s="3">
        <v>6.4999999999999994E-5</v>
      </c>
      <c r="J235">
        <v>2.8669500000000001</v>
      </c>
      <c r="K235" s="3">
        <v>6.7000000000000002E-5</v>
      </c>
      <c r="L235">
        <v>4.0199999999999996</v>
      </c>
    </row>
    <row r="236" spans="1:12">
      <c r="A236">
        <v>183992</v>
      </c>
      <c r="B236" t="s">
        <v>7</v>
      </c>
      <c r="C236" s="2" t="s">
        <v>18</v>
      </c>
      <c r="D236">
        <v>289.50900000000001</v>
      </c>
      <c r="E236">
        <v>-311.81900000000002</v>
      </c>
      <c r="F236">
        <v>401.10500000000002</v>
      </c>
      <c r="G236">
        <v>45</v>
      </c>
      <c r="H236">
        <v>2.8674900000000001</v>
      </c>
      <c r="I236" s="3">
        <v>7.2000000000000002E-5</v>
      </c>
      <c r="J236">
        <v>2.86713</v>
      </c>
      <c r="K236" s="3">
        <v>6.2000000000000003E-5</v>
      </c>
      <c r="L236">
        <v>4.01</v>
      </c>
    </row>
    <row r="237" spans="1:12">
      <c r="A237">
        <v>183993</v>
      </c>
      <c r="B237" t="s">
        <v>7</v>
      </c>
      <c r="C237" s="2" t="s">
        <v>18</v>
      </c>
      <c r="D237">
        <v>292.00900000000001</v>
      </c>
      <c r="E237">
        <v>-311.81900000000002</v>
      </c>
      <c r="F237">
        <v>401.10500000000002</v>
      </c>
      <c r="G237">
        <v>45</v>
      </c>
      <c r="H237">
        <v>2.8675700000000002</v>
      </c>
      <c r="I237" s="3">
        <v>7.4999999999999993E-5</v>
      </c>
      <c r="J237">
        <v>2.86714</v>
      </c>
      <c r="K237" s="3">
        <v>6.0999999999999999E-5</v>
      </c>
      <c r="L237">
        <v>4</v>
      </c>
    </row>
    <row r="238" spans="1:12">
      <c r="A238">
        <v>183994</v>
      </c>
      <c r="B238" t="s">
        <v>7</v>
      </c>
      <c r="C238" s="2" t="s">
        <v>18</v>
      </c>
      <c r="D238">
        <v>294.50900000000001</v>
      </c>
      <c r="E238">
        <v>-311.81900000000002</v>
      </c>
      <c r="F238">
        <v>401.10500000000002</v>
      </c>
      <c r="G238">
        <v>45</v>
      </c>
      <c r="H238">
        <v>2.8673799999999998</v>
      </c>
      <c r="I238" s="3">
        <v>7.1000000000000005E-5</v>
      </c>
      <c r="J238">
        <v>2.8672</v>
      </c>
      <c r="K238" s="3">
        <v>6.4999999999999994E-5</v>
      </c>
      <c r="L238">
        <v>4.0199999999999996</v>
      </c>
    </row>
    <row r="239" spans="1:12">
      <c r="A239">
        <v>183995</v>
      </c>
      <c r="B239" t="s">
        <v>7</v>
      </c>
      <c r="C239" s="2" t="s">
        <v>18</v>
      </c>
      <c r="D239">
        <v>285.09699999999998</v>
      </c>
      <c r="E239">
        <v>-311.59899999999999</v>
      </c>
      <c r="F239">
        <v>361.58</v>
      </c>
      <c r="G239">
        <v>-135</v>
      </c>
      <c r="H239">
        <v>2.8715799999999998</v>
      </c>
      <c r="I239">
        <v>1.56E-4</v>
      </c>
      <c r="J239">
        <v>2.8700399999999999</v>
      </c>
      <c r="K239">
        <v>1.2300000000000001E-4</v>
      </c>
      <c r="L239">
        <v>4.01</v>
      </c>
    </row>
    <row r="240" spans="1:12">
      <c r="A240">
        <v>183996</v>
      </c>
      <c r="B240" t="s">
        <v>7</v>
      </c>
      <c r="C240" s="2" t="s">
        <v>18</v>
      </c>
      <c r="D240">
        <v>287.59699999999998</v>
      </c>
      <c r="E240">
        <v>-311.59899999999999</v>
      </c>
      <c r="F240">
        <v>361.58</v>
      </c>
      <c r="G240">
        <v>-135</v>
      </c>
      <c r="H240">
        <v>2.8682099999999999</v>
      </c>
      <c r="I240">
        <v>1.07E-4</v>
      </c>
      <c r="J240">
        <v>2.86808</v>
      </c>
      <c r="K240" s="3">
        <v>8.5000000000000006E-5</v>
      </c>
      <c r="L240">
        <v>4.01</v>
      </c>
    </row>
    <row r="241" spans="1:12">
      <c r="A241">
        <v>183997</v>
      </c>
      <c r="B241" t="s">
        <v>7</v>
      </c>
      <c r="C241" s="2" t="s">
        <v>18</v>
      </c>
      <c r="D241">
        <v>290.09699999999998</v>
      </c>
      <c r="E241">
        <v>-311.59899999999999</v>
      </c>
      <c r="F241">
        <v>361.58</v>
      </c>
      <c r="G241">
        <v>-135</v>
      </c>
      <c r="H241">
        <v>2.8678400000000002</v>
      </c>
      <c r="I241" s="3">
        <v>7.6000000000000004E-5</v>
      </c>
      <c r="J241">
        <v>2.86694</v>
      </c>
      <c r="K241" s="3">
        <v>6.0999999999999999E-5</v>
      </c>
      <c r="L241">
        <v>4</v>
      </c>
    </row>
    <row r="242" spans="1:12">
      <c r="A242">
        <v>183998</v>
      </c>
      <c r="B242" t="s">
        <v>7</v>
      </c>
      <c r="C242" s="2" t="s">
        <v>18</v>
      </c>
      <c r="D242">
        <v>292.59699999999998</v>
      </c>
      <c r="E242">
        <v>-311.59899999999999</v>
      </c>
      <c r="F242">
        <v>361.58</v>
      </c>
      <c r="G242">
        <v>-135</v>
      </c>
      <c r="H242">
        <v>2.86768</v>
      </c>
      <c r="I242" s="3">
        <v>6.9999999999999994E-5</v>
      </c>
      <c r="J242">
        <v>2.8670800000000001</v>
      </c>
      <c r="K242" s="3">
        <v>6.2000000000000003E-5</v>
      </c>
      <c r="L242">
        <v>4.01</v>
      </c>
    </row>
    <row r="243" spans="1:12">
      <c r="A243">
        <v>183999</v>
      </c>
      <c r="B243" t="s">
        <v>7</v>
      </c>
      <c r="C243" s="2" t="s">
        <v>18</v>
      </c>
      <c r="D243">
        <v>295.09699999999998</v>
      </c>
      <c r="E243">
        <v>-311.59899999999999</v>
      </c>
      <c r="F243">
        <v>361.58</v>
      </c>
      <c r="G243">
        <v>-135</v>
      </c>
      <c r="H243">
        <v>2.8678499999999998</v>
      </c>
      <c r="I243" s="3">
        <v>7.1000000000000005E-5</v>
      </c>
      <c r="J243">
        <v>2.8673000000000002</v>
      </c>
      <c r="K243" s="3">
        <v>6.6000000000000005E-5</v>
      </c>
      <c r="L243">
        <v>4.0199999999999996</v>
      </c>
    </row>
    <row r="244" spans="1:12">
      <c r="A244">
        <v>184000</v>
      </c>
      <c r="B244" t="s">
        <v>7</v>
      </c>
      <c r="C244" s="2" t="s">
        <v>18</v>
      </c>
      <c r="D244">
        <v>285.20600000000002</v>
      </c>
      <c r="E244">
        <v>-311.61799999999999</v>
      </c>
      <c r="F244">
        <v>364.97699999999998</v>
      </c>
      <c r="G244">
        <v>-135</v>
      </c>
      <c r="H244">
        <v>2.86782</v>
      </c>
      <c r="I244" s="3">
        <v>7.3999999999999996E-5</v>
      </c>
      <c r="J244">
        <v>2.8672</v>
      </c>
      <c r="K244" s="3">
        <v>7.3999999999999996E-5</v>
      </c>
      <c r="L244">
        <v>4</v>
      </c>
    </row>
    <row r="245" spans="1:12">
      <c r="A245">
        <v>184001</v>
      </c>
      <c r="B245" t="s">
        <v>7</v>
      </c>
      <c r="C245" s="2" t="s">
        <v>18</v>
      </c>
      <c r="D245">
        <v>287.70600000000002</v>
      </c>
      <c r="E245">
        <v>-311.61799999999999</v>
      </c>
      <c r="F245">
        <v>364.97699999999998</v>
      </c>
      <c r="G245">
        <v>-135</v>
      </c>
      <c r="H245">
        <v>2.8676699999999999</v>
      </c>
      <c r="I245" s="3">
        <v>7.4999999999999993E-5</v>
      </c>
      <c r="J245">
        <v>2.8677800000000002</v>
      </c>
      <c r="K245" s="3">
        <v>8.2000000000000001E-5</v>
      </c>
      <c r="L245">
        <v>4.01</v>
      </c>
    </row>
    <row r="246" spans="1:12">
      <c r="A246">
        <v>184002</v>
      </c>
      <c r="B246" t="s">
        <v>7</v>
      </c>
      <c r="C246" s="2" t="s">
        <v>18</v>
      </c>
      <c r="D246">
        <v>290.20600000000002</v>
      </c>
      <c r="E246">
        <v>-311.61799999999999</v>
      </c>
      <c r="F246">
        <v>364.97699999999998</v>
      </c>
      <c r="G246">
        <v>-135</v>
      </c>
      <c r="H246">
        <v>2.8680500000000002</v>
      </c>
      <c r="I246" s="3">
        <v>7.4999999999999993E-5</v>
      </c>
      <c r="J246">
        <v>2.8671099999999998</v>
      </c>
      <c r="K246" s="3">
        <v>6.0999999999999999E-5</v>
      </c>
      <c r="L246">
        <v>4</v>
      </c>
    </row>
    <row r="247" spans="1:12">
      <c r="A247">
        <v>184003</v>
      </c>
      <c r="B247" t="s">
        <v>7</v>
      </c>
      <c r="C247" s="2" t="s">
        <v>18</v>
      </c>
      <c r="D247">
        <v>292.70600000000002</v>
      </c>
      <c r="E247">
        <v>-311.61799999999999</v>
      </c>
      <c r="F247">
        <v>364.97699999999998</v>
      </c>
      <c r="G247">
        <v>-135</v>
      </c>
      <c r="H247">
        <v>2.86775</v>
      </c>
      <c r="I247" s="3">
        <v>7.4999999999999993E-5</v>
      </c>
      <c r="J247">
        <v>2.86727</v>
      </c>
      <c r="K247" s="3">
        <v>6.2000000000000003E-5</v>
      </c>
      <c r="L247">
        <v>4.0199999999999996</v>
      </c>
    </row>
    <row r="248" spans="1:12">
      <c r="A248">
        <v>184004</v>
      </c>
      <c r="B248" t="s">
        <v>7</v>
      </c>
      <c r="C248" s="2" t="s">
        <v>18</v>
      </c>
      <c r="D248">
        <v>295.20600000000002</v>
      </c>
      <c r="E248">
        <v>-311.61799999999999</v>
      </c>
      <c r="F248">
        <v>364.97699999999998</v>
      </c>
      <c r="G248">
        <v>-135</v>
      </c>
      <c r="H248">
        <v>2.86815</v>
      </c>
      <c r="I248" s="3">
        <v>7.8999999999999996E-5</v>
      </c>
      <c r="J248">
        <v>2.8673099999999998</v>
      </c>
      <c r="K248" s="3">
        <v>6.7999999999999999E-5</v>
      </c>
      <c r="L248">
        <v>4.0199999999999996</v>
      </c>
    </row>
    <row r="249" spans="1:12">
      <c r="A249">
        <v>184005</v>
      </c>
      <c r="B249" t="s">
        <v>7</v>
      </c>
      <c r="C249" s="2" t="s">
        <v>18</v>
      </c>
      <c r="D249">
        <v>285.32400000000001</v>
      </c>
      <c r="E249">
        <v>-311.63600000000002</v>
      </c>
      <c r="F249">
        <v>368.27600000000001</v>
      </c>
      <c r="G249">
        <v>-135</v>
      </c>
      <c r="H249">
        <v>2.8673999999999999</v>
      </c>
      <c r="I249" s="3">
        <v>6.3999999999999997E-5</v>
      </c>
      <c r="J249">
        <v>2.8672</v>
      </c>
      <c r="K249" s="3">
        <v>7.2000000000000002E-5</v>
      </c>
      <c r="L249">
        <v>4</v>
      </c>
    </row>
    <row r="250" spans="1:12">
      <c r="A250">
        <v>184006</v>
      </c>
      <c r="B250" t="s">
        <v>7</v>
      </c>
      <c r="C250" s="2" t="s">
        <v>18</v>
      </c>
      <c r="D250">
        <v>287.82400000000001</v>
      </c>
      <c r="E250">
        <v>-311.63600000000002</v>
      </c>
      <c r="F250">
        <v>368.27600000000001</v>
      </c>
      <c r="G250">
        <v>-135</v>
      </c>
      <c r="H250">
        <v>2.8676699999999999</v>
      </c>
      <c r="I250" s="3">
        <v>6.4999999999999994E-5</v>
      </c>
      <c r="J250">
        <v>2.8672300000000002</v>
      </c>
      <c r="K250" s="3">
        <v>6.7000000000000002E-5</v>
      </c>
      <c r="L250">
        <v>4.0199999999999996</v>
      </c>
    </row>
    <row r="251" spans="1:12">
      <c r="A251">
        <v>184007</v>
      </c>
      <c r="B251" t="s">
        <v>7</v>
      </c>
      <c r="C251" s="2" t="s">
        <v>18</v>
      </c>
      <c r="D251">
        <v>290.32400000000001</v>
      </c>
      <c r="E251">
        <v>-311.63600000000002</v>
      </c>
      <c r="F251">
        <v>368.27600000000001</v>
      </c>
      <c r="G251">
        <v>-135</v>
      </c>
      <c r="H251">
        <v>2.8675700000000002</v>
      </c>
      <c r="I251" s="3">
        <v>8.8999999999999995E-5</v>
      </c>
      <c r="J251">
        <v>2.8672599999999999</v>
      </c>
      <c r="K251" s="3">
        <v>6.3E-5</v>
      </c>
      <c r="L251">
        <v>4.01</v>
      </c>
    </row>
    <row r="252" spans="1:12">
      <c r="A252">
        <v>184008</v>
      </c>
      <c r="B252" t="s">
        <v>7</v>
      </c>
      <c r="C252" s="2" t="s">
        <v>18</v>
      </c>
      <c r="D252">
        <v>292.82400000000001</v>
      </c>
      <c r="E252">
        <v>-311.63600000000002</v>
      </c>
      <c r="F252">
        <v>368.27600000000001</v>
      </c>
      <c r="G252">
        <v>-135</v>
      </c>
      <c r="H252">
        <v>2.8677899999999998</v>
      </c>
      <c r="I252" s="3">
        <v>6.7000000000000002E-5</v>
      </c>
      <c r="J252">
        <v>2.8671700000000002</v>
      </c>
      <c r="K252" s="3">
        <v>6.0999999999999999E-5</v>
      </c>
      <c r="L252">
        <v>4.0199999999999996</v>
      </c>
    </row>
    <row r="253" spans="1:12">
      <c r="A253">
        <v>184009</v>
      </c>
      <c r="B253" t="s">
        <v>7</v>
      </c>
      <c r="C253" s="2" t="s">
        <v>18</v>
      </c>
      <c r="D253">
        <v>295.32400000000001</v>
      </c>
      <c r="E253">
        <v>-311.63600000000002</v>
      </c>
      <c r="F253">
        <v>368.27600000000001</v>
      </c>
      <c r="G253">
        <v>-135</v>
      </c>
      <c r="H253">
        <v>2.8666700000000001</v>
      </c>
      <c r="I253" s="3">
        <v>6.8999999999999997E-5</v>
      </c>
      <c r="J253">
        <v>2.8672399999999998</v>
      </c>
      <c r="K253" s="3">
        <v>6.4999999999999994E-5</v>
      </c>
      <c r="L253">
        <v>4</v>
      </c>
    </row>
    <row r="254" spans="1:12">
      <c r="A254">
        <v>184010</v>
      </c>
      <c r="B254" t="s">
        <v>7</v>
      </c>
      <c r="C254" s="2" t="s">
        <v>18</v>
      </c>
      <c r="D254">
        <v>285.33300000000003</v>
      </c>
      <c r="E254">
        <v>-311.63600000000002</v>
      </c>
      <c r="F254">
        <v>368.27600000000001</v>
      </c>
      <c r="G254">
        <v>-135</v>
      </c>
      <c r="H254">
        <v>2.8672</v>
      </c>
      <c r="I254" s="3">
        <v>8.0000000000000007E-5</v>
      </c>
      <c r="J254">
        <v>2.8670599999999999</v>
      </c>
      <c r="K254" s="3">
        <v>6.4999999999999994E-5</v>
      </c>
      <c r="L254">
        <v>4</v>
      </c>
    </row>
    <row r="255" spans="1:12">
      <c r="A255">
        <v>184011</v>
      </c>
      <c r="B255" t="s">
        <v>7</v>
      </c>
      <c r="C255" s="2" t="s">
        <v>18</v>
      </c>
      <c r="D255">
        <v>287.83300000000003</v>
      </c>
      <c r="E255">
        <v>-311.63600000000002</v>
      </c>
      <c r="F255">
        <v>368.27600000000001</v>
      </c>
      <c r="G255">
        <v>-135</v>
      </c>
      <c r="H255">
        <v>2.86755</v>
      </c>
      <c r="I255" s="3">
        <v>7.4999999999999993E-5</v>
      </c>
      <c r="J255">
        <v>2.8670100000000001</v>
      </c>
      <c r="K255" s="3">
        <v>6.2000000000000003E-5</v>
      </c>
      <c r="L255">
        <v>4</v>
      </c>
    </row>
    <row r="256" spans="1:12">
      <c r="A256">
        <v>184012</v>
      </c>
      <c r="B256" t="s">
        <v>7</v>
      </c>
      <c r="C256" s="2" t="s">
        <v>18</v>
      </c>
      <c r="D256">
        <v>290.33300000000003</v>
      </c>
      <c r="E256">
        <v>-311.63600000000002</v>
      </c>
      <c r="F256">
        <v>368.27600000000001</v>
      </c>
      <c r="G256">
        <v>-135</v>
      </c>
      <c r="H256">
        <v>2.86755</v>
      </c>
      <c r="I256" s="3">
        <v>8.3999999999999995E-5</v>
      </c>
      <c r="J256">
        <v>2.8672</v>
      </c>
      <c r="K256" s="3">
        <v>6.0000000000000002E-5</v>
      </c>
      <c r="L256">
        <v>4.01</v>
      </c>
    </row>
    <row r="257" spans="1:12">
      <c r="A257">
        <v>184013</v>
      </c>
      <c r="B257" t="s">
        <v>7</v>
      </c>
      <c r="C257" s="2" t="s">
        <v>18</v>
      </c>
      <c r="D257">
        <v>292.83300000000003</v>
      </c>
      <c r="E257">
        <v>-311.63600000000002</v>
      </c>
      <c r="F257">
        <v>368.27600000000001</v>
      </c>
      <c r="G257">
        <v>-135</v>
      </c>
      <c r="H257">
        <v>2.8675999999999999</v>
      </c>
      <c r="I257" s="3">
        <v>7.7999999999999999E-5</v>
      </c>
      <c r="J257">
        <v>2.8672900000000001</v>
      </c>
      <c r="K257" s="3">
        <v>5.7000000000000003E-5</v>
      </c>
      <c r="L257">
        <v>4.01</v>
      </c>
    </row>
    <row r="258" spans="1:12">
      <c r="A258">
        <v>184014</v>
      </c>
      <c r="B258" t="s">
        <v>7</v>
      </c>
      <c r="C258" s="2" t="s">
        <v>18</v>
      </c>
      <c r="D258">
        <v>295.33300000000003</v>
      </c>
      <c r="E258">
        <v>-311.63600000000002</v>
      </c>
      <c r="F258">
        <v>368.27600000000001</v>
      </c>
      <c r="G258">
        <v>-135</v>
      </c>
      <c r="H258">
        <v>2.8676599999999999</v>
      </c>
      <c r="I258" s="3">
        <v>7.2000000000000002E-5</v>
      </c>
      <c r="J258">
        <v>2.8671700000000002</v>
      </c>
      <c r="K258" s="3">
        <v>7.2000000000000002E-5</v>
      </c>
      <c r="L258">
        <v>4.03</v>
      </c>
    </row>
    <row r="259" spans="1:12">
      <c r="A259">
        <v>184015</v>
      </c>
      <c r="B259" t="s">
        <v>7</v>
      </c>
      <c r="C259" s="2" t="s">
        <v>18</v>
      </c>
      <c r="D259">
        <v>285.226</v>
      </c>
      <c r="E259">
        <v>-311.65499999999997</v>
      </c>
      <c r="F259">
        <v>371.52199999999999</v>
      </c>
      <c r="G259">
        <v>-135</v>
      </c>
      <c r="H259">
        <v>2.8674300000000001</v>
      </c>
      <c r="I259" s="3">
        <v>6.8999999999999997E-5</v>
      </c>
      <c r="J259">
        <v>2.86727</v>
      </c>
      <c r="K259" s="3">
        <v>6.2000000000000003E-5</v>
      </c>
      <c r="L259">
        <v>4</v>
      </c>
    </row>
    <row r="260" spans="1:12">
      <c r="A260">
        <v>184016</v>
      </c>
      <c r="B260" t="s">
        <v>7</v>
      </c>
      <c r="C260" s="2" t="s">
        <v>18</v>
      </c>
      <c r="D260">
        <v>287.726</v>
      </c>
      <c r="E260">
        <v>-311.65499999999997</v>
      </c>
      <c r="F260">
        <v>371.52199999999999</v>
      </c>
      <c r="G260">
        <v>-135</v>
      </c>
      <c r="H260">
        <v>2.86748</v>
      </c>
      <c r="I260" s="3">
        <v>7.4999999999999993E-5</v>
      </c>
      <c r="J260">
        <v>2.8671899999999999</v>
      </c>
      <c r="K260" s="3">
        <v>6.3999999999999997E-5</v>
      </c>
      <c r="L260">
        <v>4.01</v>
      </c>
    </row>
    <row r="261" spans="1:12">
      <c r="A261">
        <v>184017</v>
      </c>
      <c r="B261" t="s">
        <v>7</v>
      </c>
      <c r="C261" s="2" t="s">
        <v>18</v>
      </c>
      <c r="D261">
        <v>290.226</v>
      </c>
      <c r="E261">
        <v>-311.65499999999997</v>
      </c>
      <c r="F261">
        <v>371.52199999999999</v>
      </c>
      <c r="G261">
        <v>-135</v>
      </c>
      <c r="H261">
        <v>2.86755</v>
      </c>
      <c r="I261" s="3">
        <v>8.2000000000000001E-5</v>
      </c>
      <c r="J261">
        <v>2.8672300000000002</v>
      </c>
      <c r="K261" s="3">
        <v>6.0000000000000002E-5</v>
      </c>
      <c r="L261">
        <v>4.01</v>
      </c>
    </row>
    <row r="262" spans="1:12">
      <c r="A262">
        <v>184018</v>
      </c>
      <c r="B262" t="s">
        <v>7</v>
      </c>
      <c r="C262" s="2" t="s">
        <v>18</v>
      </c>
      <c r="D262">
        <v>292.726</v>
      </c>
      <c r="E262">
        <v>-311.65499999999997</v>
      </c>
      <c r="F262">
        <v>371.52199999999999</v>
      </c>
      <c r="G262">
        <v>-135</v>
      </c>
      <c r="H262">
        <v>2.86761</v>
      </c>
      <c r="I262" s="3">
        <v>7.6000000000000004E-5</v>
      </c>
      <c r="J262">
        <v>2.86707</v>
      </c>
      <c r="K262" s="3">
        <v>6.2000000000000003E-5</v>
      </c>
      <c r="L262">
        <v>4.0199999999999996</v>
      </c>
    </row>
    <row r="263" spans="1:12">
      <c r="A263">
        <v>184019</v>
      </c>
      <c r="B263" t="s">
        <v>7</v>
      </c>
      <c r="C263" s="2" t="s">
        <v>18</v>
      </c>
      <c r="D263">
        <v>295.226</v>
      </c>
      <c r="E263">
        <v>-311.65499999999997</v>
      </c>
      <c r="F263">
        <v>371.52199999999999</v>
      </c>
      <c r="G263">
        <v>-135</v>
      </c>
      <c r="H263">
        <v>2.8677999999999999</v>
      </c>
      <c r="I263" s="3">
        <v>8.0000000000000007E-5</v>
      </c>
      <c r="J263">
        <v>2.8672900000000001</v>
      </c>
      <c r="K263" s="3">
        <v>6.4999999999999994E-5</v>
      </c>
      <c r="L263">
        <v>4.0199999999999996</v>
      </c>
    </row>
    <row r="264" spans="1:12">
      <c r="A264">
        <v>184020</v>
      </c>
      <c r="B264" t="s">
        <v>7</v>
      </c>
      <c r="C264" s="2" t="s">
        <v>18</v>
      </c>
      <c r="D264">
        <v>284.92099999999999</v>
      </c>
      <c r="E264">
        <v>-311.745</v>
      </c>
      <c r="F264">
        <v>387.84</v>
      </c>
      <c r="G264">
        <v>-135</v>
      </c>
      <c r="H264">
        <v>2.8674400000000002</v>
      </c>
      <c r="I264" s="3">
        <v>6.2000000000000003E-5</v>
      </c>
      <c r="J264">
        <v>2.8671799999999998</v>
      </c>
      <c r="K264" s="3">
        <v>6.4999999999999994E-5</v>
      </c>
      <c r="L264">
        <v>4.01</v>
      </c>
    </row>
    <row r="265" spans="1:12">
      <c r="A265">
        <v>184021</v>
      </c>
      <c r="B265" t="s">
        <v>7</v>
      </c>
      <c r="C265" s="2" t="s">
        <v>18</v>
      </c>
      <c r="D265">
        <v>287.42099999999999</v>
      </c>
      <c r="E265">
        <v>-311.745</v>
      </c>
      <c r="F265">
        <v>387.84</v>
      </c>
      <c r="G265">
        <v>-135</v>
      </c>
      <c r="H265">
        <v>2.86755</v>
      </c>
      <c r="I265" s="3">
        <v>7.2000000000000002E-5</v>
      </c>
      <c r="J265">
        <v>2.8673899999999999</v>
      </c>
      <c r="K265" s="3">
        <v>6.6000000000000005E-5</v>
      </c>
      <c r="L265">
        <v>4.01</v>
      </c>
    </row>
    <row r="266" spans="1:12">
      <c r="A266">
        <v>184022</v>
      </c>
      <c r="B266" t="s">
        <v>7</v>
      </c>
      <c r="C266" s="2" t="s">
        <v>18</v>
      </c>
      <c r="D266">
        <v>289.92099999999999</v>
      </c>
      <c r="E266">
        <v>-311.745</v>
      </c>
      <c r="F266">
        <v>387.84</v>
      </c>
      <c r="G266">
        <v>-135</v>
      </c>
      <c r="H266">
        <v>2.8676499999999998</v>
      </c>
      <c r="I266" s="3">
        <v>6.4999999999999994E-5</v>
      </c>
      <c r="J266">
        <v>2.86713</v>
      </c>
      <c r="K266" s="3">
        <v>5.8E-5</v>
      </c>
      <c r="L266">
        <v>4.0199999999999996</v>
      </c>
    </row>
    <row r="267" spans="1:12">
      <c r="A267">
        <v>184023</v>
      </c>
      <c r="B267" t="s">
        <v>7</v>
      </c>
      <c r="C267" s="2" t="s">
        <v>18</v>
      </c>
      <c r="D267">
        <v>292.42099999999999</v>
      </c>
      <c r="E267">
        <v>-311.745</v>
      </c>
      <c r="F267">
        <v>387.84</v>
      </c>
      <c r="G267">
        <v>-135</v>
      </c>
      <c r="H267">
        <v>2.86755</v>
      </c>
      <c r="I267" s="3">
        <v>7.7999999999999999E-5</v>
      </c>
      <c r="J267">
        <v>2.86727</v>
      </c>
      <c r="K267" s="3">
        <v>5.7000000000000003E-5</v>
      </c>
      <c r="L267">
        <v>4.01</v>
      </c>
    </row>
    <row r="268" spans="1:12">
      <c r="A268">
        <v>184024</v>
      </c>
      <c r="B268" t="s">
        <v>7</v>
      </c>
      <c r="C268" s="2" t="s">
        <v>18</v>
      </c>
      <c r="D268">
        <v>294.92099999999999</v>
      </c>
      <c r="E268">
        <v>-311.745</v>
      </c>
      <c r="F268">
        <v>387.84</v>
      </c>
      <c r="G268">
        <v>-135</v>
      </c>
      <c r="H268">
        <v>2.86761</v>
      </c>
      <c r="I268" s="3">
        <v>6.8999999999999997E-5</v>
      </c>
      <c r="J268">
        <v>2.86727</v>
      </c>
      <c r="K268" s="3">
        <v>6.4999999999999994E-5</v>
      </c>
      <c r="L268">
        <v>4.01</v>
      </c>
    </row>
    <row r="269" spans="1:12">
      <c r="A269">
        <v>184025</v>
      </c>
      <c r="B269" t="s">
        <v>7</v>
      </c>
      <c r="C269" s="2" t="s">
        <v>18</v>
      </c>
      <c r="D269">
        <v>284.50900000000001</v>
      </c>
      <c r="E269">
        <v>-311.81900000000002</v>
      </c>
      <c r="F269">
        <v>401.10500000000002</v>
      </c>
      <c r="G269">
        <v>-135</v>
      </c>
      <c r="H269">
        <v>2.8674599999999999</v>
      </c>
      <c r="I269" s="3">
        <v>6.7999999999999999E-5</v>
      </c>
      <c r="J269">
        <v>2.8671899999999999</v>
      </c>
      <c r="K269" s="3">
        <v>7.2000000000000002E-5</v>
      </c>
      <c r="L269">
        <v>4.01</v>
      </c>
    </row>
    <row r="270" spans="1:12">
      <c r="A270">
        <v>184026</v>
      </c>
      <c r="B270" t="s">
        <v>7</v>
      </c>
      <c r="C270" s="2" t="s">
        <v>18</v>
      </c>
      <c r="D270">
        <v>287.00900000000001</v>
      </c>
      <c r="E270">
        <v>-311.81900000000002</v>
      </c>
      <c r="F270">
        <v>401.10500000000002</v>
      </c>
      <c r="G270">
        <v>-135</v>
      </c>
      <c r="H270">
        <v>2.86755</v>
      </c>
      <c r="I270" s="3">
        <v>6.4999999999999994E-5</v>
      </c>
      <c r="J270">
        <v>2.8672800000000001</v>
      </c>
      <c r="K270" s="3">
        <v>6.7999999999999999E-5</v>
      </c>
      <c r="L270">
        <v>4</v>
      </c>
    </row>
    <row r="271" spans="1:12">
      <c r="A271">
        <v>184027</v>
      </c>
      <c r="B271" t="s">
        <v>7</v>
      </c>
      <c r="C271" s="2" t="s">
        <v>18</v>
      </c>
      <c r="D271">
        <v>289.50900000000001</v>
      </c>
      <c r="E271">
        <v>-311.81900000000002</v>
      </c>
      <c r="F271">
        <v>401.10500000000002</v>
      </c>
      <c r="G271">
        <v>-135</v>
      </c>
      <c r="H271">
        <v>2.8676200000000001</v>
      </c>
      <c r="I271" s="3">
        <v>7.1000000000000005E-5</v>
      </c>
      <c r="J271">
        <v>2.8673099999999998</v>
      </c>
      <c r="K271" s="3">
        <v>6.0000000000000002E-5</v>
      </c>
      <c r="L271">
        <v>4.0199999999999996</v>
      </c>
    </row>
    <row r="272" spans="1:12">
      <c r="A272">
        <v>184028</v>
      </c>
      <c r="B272" t="s">
        <v>7</v>
      </c>
      <c r="C272" s="2" t="s">
        <v>18</v>
      </c>
      <c r="D272">
        <v>292.00900000000001</v>
      </c>
      <c r="E272">
        <v>-311.81900000000002</v>
      </c>
      <c r="F272">
        <v>401.10500000000002</v>
      </c>
      <c r="G272">
        <v>-135</v>
      </c>
      <c r="H272">
        <v>2.86761</v>
      </c>
      <c r="I272" s="3">
        <v>7.7000000000000001E-5</v>
      </c>
      <c r="J272">
        <v>2.8671600000000002</v>
      </c>
      <c r="K272" s="3">
        <v>6.7000000000000002E-5</v>
      </c>
      <c r="L272">
        <v>4.0199999999999996</v>
      </c>
    </row>
    <row r="273" spans="1:15">
      <c r="A273">
        <v>184029</v>
      </c>
      <c r="B273" t="s">
        <v>7</v>
      </c>
      <c r="C273" s="2" t="s">
        <v>18</v>
      </c>
      <c r="D273">
        <v>294.50900000000001</v>
      </c>
      <c r="E273">
        <v>-311.81900000000002</v>
      </c>
      <c r="F273">
        <v>401.10500000000002</v>
      </c>
      <c r="G273">
        <v>-135</v>
      </c>
      <c r="H273">
        <v>2.86775</v>
      </c>
      <c r="I273" s="3">
        <v>6.8999999999999997E-5</v>
      </c>
      <c r="J273">
        <v>2.8673099999999998</v>
      </c>
      <c r="K273" s="3">
        <v>6.4999999999999994E-5</v>
      </c>
      <c r="L273">
        <v>4.0199999999999996</v>
      </c>
    </row>
    <row r="274" spans="1:15">
      <c r="A274">
        <v>184030</v>
      </c>
      <c r="B274" t="s">
        <v>8</v>
      </c>
    </row>
    <row r="275" spans="1:15" ht="15">
      <c r="A275">
        <v>184031</v>
      </c>
      <c r="B275" t="s">
        <v>9</v>
      </c>
      <c r="C275" t="s">
        <v>11</v>
      </c>
      <c r="D275">
        <v>209.947</v>
      </c>
      <c r="E275">
        <v>-240.18700000000001</v>
      </c>
      <c r="F275">
        <v>386.238</v>
      </c>
      <c r="G275">
        <v>-134.309</v>
      </c>
      <c r="H275">
        <v>2.8641299999999998</v>
      </c>
      <c r="I275" s="3">
        <v>5.3999999999999998E-5</v>
      </c>
      <c r="J275">
        <v>2.8664700000000001</v>
      </c>
      <c r="K275" s="3">
        <v>2.0000000000000002E-5</v>
      </c>
      <c r="L275">
        <v>8.02</v>
      </c>
      <c r="M275" s="5">
        <v>-75.679275500000003</v>
      </c>
      <c r="N275" s="5">
        <v>225</v>
      </c>
      <c r="O275" s="5">
        <v>-501.1854553</v>
      </c>
    </row>
    <row r="276" spans="1:15" ht="15">
      <c r="A276">
        <v>184032</v>
      </c>
      <c r="B276" t="s">
        <v>9</v>
      </c>
      <c r="C276" t="s">
        <v>11</v>
      </c>
      <c r="D276">
        <v>209.93700000000001</v>
      </c>
      <c r="E276">
        <v>-237.69200000000001</v>
      </c>
      <c r="F276">
        <v>386.27499999999998</v>
      </c>
      <c r="G276">
        <v>-134.309</v>
      </c>
      <c r="H276">
        <v>2.8698299999999999</v>
      </c>
      <c r="I276" s="3">
        <v>6.7999999999999999E-5</v>
      </c>
      <c r="J276">
        <v>2.8656199999999998</v>
      </c>
      <c r="K276" s="3">
        <v>3.3000000000000003E-5</v>
      </c>
      <c r="L276">
        <v>8.02</v>
      </c>
      <c r="M276" s="5">
        <v>-75.658836399999998</v>
      </c>
      <c r="N276" s="5">
        <v>225</v>
      </c>
      <c r="O276" s="5">
        <v>-503.68017579999997</v>
      </c>
    </row>
    <row r="277" spans="1:15" ht="15">
      <c r="A277">
        <v>184033</v>
      </c>
      <c r="B277" t="s">
        <v>9</v>
      </c>
      <c r="C277" t="s">
        <v>11</v>
      </c>
      <c r="D277">
        <v>209.928</v>
      </c>
      <c r="E277">
        <v>-235.19800000000001</v>
      </c>
      <c r="F277">
        <v>386.31</v>
      </c>
      <c r="G277">
        <v>-134.309</v>
      </c>
      <c r="H277">
        <v>2.8744499999999999</v>
      </c>
      <c r="I277" s="3">
        <v>9.2999999999999997E-5</v>
      </c>
      <c r="J277">
        <v>2.8680500000000002</v>
      </c>
      <c r="K277" s="3">
        <v>8.5000000000000006E-5</v>
      </c>
      <c r="L277">
        <v>8.01</v>
      </c>
      <c r="M277" s="5">
        <v>-75.6383972</v>
      </c>
      <c r="N277" s="5">
        <v>225</v>
      </c>
      <c r="O277" s="5">
        <v>-506.1748657</v>
      </c>
    </row>
    <row r="278" spans="1:15" ht="15">
      <c r="A278">
        <v>184034</v>
      </c>
      <c r="B278" t="s">
        <v>9</v>
      </c>
      <c r="C278" t="s">
        <v>11</v>
      </c>
      <c r="D278">
        <v>209.91800000000001</v>
      </c>
      <c r="E278">
        <v>-232.703</v>
      </c>
      <c r="F278">
        <v>386.34699999999998</v>
      </c>
      <c r="G278">
        <v>-134.309</v>
      </c>
      <c r="H278">
        <v>2.8710499999999999</v>
      </c>
      <c r="I278">
        <v>1.05E-4</v>
      </c>
      <c r="J278">
        <v>2.87242</v>
      </c>
      <c r="K278">
        <v>1.73E-4</v>
      </c>
      <c r="L278">
        <v>8.02</v>
      </c>
      <c r="M278" s="5">
        <v>-75.617950399999998</v>
      </c>
      <c r="N278" s="5">
        <v>225</v>
      </c>
      <c r="O278" s="5">
        <v>-508.66958620000003</v>
      </c>
    </row>
    <row r="279" spans="1:15" ht="15">
      <c r="A279">
        <v>184035</v>
      </c>
      <c r="B279" t="s">
        <v>9</v>
      </c>
      <c r="C279" t="s">
        <v>11</v>
      </c>
      <c r="D279">
        <v>209.90899999999999</v>
      </c>
      <c r="E279">
        <v>-230.209</v>
      </c>
      <c r="F279">
        <v>386.38299999999998</v>
      </c>
      <c r="G279">
        <v>-134.309</v>
      </c>
      <c r="H279">
        <v>2.8715700000000002</v>
      </c>
      <c r="I279">
        <v>1E-4</v>
      </c>
      <c r="J279">
        <v>2.8727100000000001</v>
      </c>
      <c r="K279">
        <v>2.72E-4</v>
      </c>
      <c r="L279">
        <v>8.01</v>
      </c>
      <c r="M279" s="5">
        <v>-75.597511299999994</v>
      </c>
      <c r="N279" s="5">
        <v>225</v>
      </c>
      <c r="O279" s="5">
        <v>-511.16430659999997</v>
      </c>
    </row>
    <row r="280" spans="1:15" ht="15">
      <c r="A280">
        <v>184036</v>
      </c>
      <c r="B280" t="s">
        <v>9</v>
      </c>
      <c r="C280" t="s">
        <v>11</v>
      </c>
      <c r="D280">
        <v>214.226</v>
      </c>
      <c r="E280">
        <v>-239.94399999999999</v>
      </c>
      <c r="F280">
        <v>386.24400000000003</v>
      </c>
      <c r="G280">
        <v>-134.309</v>
      </c>
      <c r="H280">
        <v>2.8641700000000001</v>
      </c>
      <c r="I280" s="3">
        <v>5.5000000000000002E-5</v>
      </c>
      <c r="J280">
        <v>2.8655599999999999</v>
      </c>
      <c r="K280" s="3">
        <v>2.0999999999999999E-5</v>
      </c>
      <c r="L280">
        <v>8.01</v>
      </c>
      <c r="M280" s="5">
        <v>-71.398162799999994</v>
      </c>
      <c r="N280" s="5">
        <v>225</v>
      </c>
      <c r="O280" s="5">
        <v>-501.37707519999998</v>
      </c>
    </row>
    <row r="281" spans="1:15" ht="15">
      <c r="A281">
        <v>184037</v>
      </c>
      <c r="B281" t="s">
        <v>9</v>
      </c>
      <c r="C281" t="s">
        <v>11</v>
      </c>
      <c r="D281">
        <v>214.13300000000001</v>
      </c>
      <c r="E281">
        <v>-237.447</v>
      </c>
      <c r="F281">
        <v>386.28</v>
      </c>
      <c r="G281">
        <v>-134.309</v>
      </c>
      <c r="H281">
        <v>2.8663400000000001</v>
      </c>
      <c r="I281" s="3">
        <v>5.3000000000000001E-5</v>
      </c>
      <c r="J281">
        <v>2.86551</v>
      </c>
      <c r="K281" s="3">
        <v>3.1000000000000001E-5</v>
      </c>
      <c r="L281">
        <v>8.01</v>
      </c>
      <c r="M281" s="5">
        <v>-71.460662799999994</v>
      </c>
      <c r="N281" s="5">
        <v>225</v>
      </c>
      <c r="O281" s="5">
        <v>-503.87506100000002</v>
      </c>
    </row>
    <row r="282" spans="1:15" ht="15">
      <c r="A282">
        <v>184038</v>
      </c>
      <c r="B282" t="s">
        <v>9</v>
      </c>
      <c r="C282" t="s">
        <v>11</v>
      </c>
      <c r="D282">
        <v>214.04</v>
      </c>
      <c r="E282">
        <v>-234.95</v>
      </c>
      <c r="F282">
        <v>386.31599999999997</v>
      </c>
      <c r="G282">
        <v>-134.309</v>
      </c>
      <c r="H282">
        <v>2.8701699999999999</v>
      </c>
      <c r="I282" s="3">
        <v>5.8E-5</v>
      </c>
      <c r="J282">
        <v>2.8660700000000001</v>
      </c>
      <c r="K282" s="3">
        <v>5.3999999999999998E-5</v>
      </c>
      <c r="L282">
        <v>8.02</v>
      </c>
      <c r="M282" s="5">
        <v>-71.523170500000006</v>
      </c>
      <c r="N282" s="5">
        <v>225</v>
      </c>
      <c r="O282" s="5">
        <v>-506.37301639999998</v>
      </c>
    </row>
    <row r="283" spans="1:15" ht="15">
      <c r="A283">
        <v>184039</v>
      </c>
      <c r="B283" t="s">
        <v>9</v>
      </c>
      <c r="C283" t="s">
        <v>11</v>
      </c>
      <c r="D283">
        <v>213.94800000000001</v>
      </c>
      <c r="E283">
        <v>-232.453</v>
      </c>
      <c r="F283">
        <v>386.35199999999998</v>
      </c>
      <c r="G283">
        <v>-134.309</v>
      </c>
      <c r="H283">
        <v>2.8711099999999998</v>
      </c>
      <c r="I283" s="3">
        <v>9.2E-5</v>
      </c>
      <c r="J283">
        <v>2.8701599999999998</v>
      </c>
      <c r="K283">
        <v>1.4100000000000001E-4</v>
      </c>
      <c r="L283">
        <v>8.01</v>
      </c>
      <c r="M283" s="5">
        <v>-71.585678099999996</v>
      </c>
      <c r="N283" s="5">
        <v>225</v>
      </c>
      <c r="O283" s="5">
        <v>-508.87097169999998</v>
      </c>
    </row>
    <row r="284" spans="1:15" ht="15">
      <c r="A284">
        <v>184040</v>
      </c>
      <c r="B284" t="s">
        <v>9</v>
      </c>
      <c r="C284" t="s">
        <v>11</v>
      </c>
      <c r="D284">
        <v>213.85400000000001</v>
      </c>
      <c r="E284">
        <v>-229.95699999999999</v>
      </c>
      <c r="F284">
        <v>386.38900000000001</v>
      </c>
      <c r="G284">
        <v>-134.309</v>
      </c>
      <c r="H284">
        <v>2.87215</v>
      </c>
      <c r="I284">
        <v>1.02E-4</v>
      </c>
      <c r="J284">
        <v>2.87209</v>
      </c>
      <c r="K284">
        <v>2.7999999999999998E-4</v>
      </c>
      <c r="L284">
        <v>8.02</v>
      </c>
      <c r="M284" s="5">
        <v>-71.648178099999996</v>
      </c>
      <c r="N284" s="5">
        <v>225</v>
      </c>
      <c r="O284" s="5">
        <v>-511.36895750000002</v>
      </c>
    </row>
    <row r="285" spans="1:15" ht="15">
      <c r="A285">
        <v>184041</v>
      </c>
      <c r="B285" t="s">
        <v>9</v>
      </c>
      <c r="C285" t="s">
        <v>11</v>
      </c>
      <c r="D285">
        <v>218.19900000000001</v>
      </c>
      <c r="E285">
        <v>-239.79599999999999</v>
      </c>
      <c r="F285">
        <v>386.24799999999999</v>
      </c>
      <c r="G285">
        <v>-134.309</v>
      </c>
      <c r="H285">
        <v>2.86707</v>
      </c>
      <c r="I285" s="3">
        <v>5.1999999999999997E-5</v>
      </c>
      <c r="J285">
        <v>2.8667199999999999</v>
      </c>
      <c r="K285" s="3">
        <v>2.0000000000000002E-5</v>
      </c>
      <c r="L285">
        <v>8.01</v>
      </c>
      <c r="M285" s="5">
        <v>-67.422897300000002</v>
      </c>
      <c r="N285" s="5">
        <v>225</v>
      </c>
      <c r="O285" s="5">
        <v>-501.4765625</v>
      </c>
    </row>
    <row r="286" spans="1:15" ht="15">
      <c r="A286">
        <v>184042</v>
      </c>
      <c r="B286" t="s">
        <v>9</v>
      </c>
      <c r="C286" t="s">
        <v>11</v>
      </c>
      <c r="D286">
        <v>218.107</v>
      </c>
      <c r="E286">
        <v>-237.29900000000001</v>
      </c>
      <c r="F286">
        <v>386.28399999999999</v>
      </c>
      <c r="G286">
        <v>-134.309</v>
      </c>
      <c r="H286">
        <v>2.8664800000000001</v>
      </c>
      <c r="I286" s="3">
        <v>5.3000000000000001E-5</v>
      </c>
      <c r="J286">
        <v>2.8660000000000001</v>
      </c>
      <c r="K286" s="3">
        <v>3.1000000000000001E-5</v>
      </c>
      <c r="L286">
        <v>8.02</v>
      </c>
      <c r="M286" s="5">
        <v>-67.485397300000002</v>
      </c>
      <c r="N286" s="5">
        <v>225</v>
      </c>
      <c r="O286" s="5">
        <v>-503.97454829999998</v>
      </c>
    </row>
    <row r="287" spans="1:15" ht="15">
      <c r="A287">
        <v>184043</v>
      </c>
      <c r="B287" t="s">
        <v>9</v>
      </c>
      <c r="C287" t="s">
        <v>11</v>
      </c>
      <c r="D287">
        <v>218.01400000000001</v>
      </c>
      <c r="E287">
        <v>-234.803</v>
      </c>
      <c r="F287">
        <v>386.32</v>
      </c>
      <c r="G287">
        <v>-134.309</v>
      </c>
      <c r="H287">
        <v>2.8666900000000002</v>
      </c>
      <c r="I287" s="3">
        <v>5.3999999999999998E-5</v>
      </c>
      <c r="J287">
        <v>2.8650500000000001</v>
      </c>
      <c r="K287" s="3">
        <v>5.1E-5</v>
      </c>
      <c r="L287">
        <v>8.01</v>
      </c>
      <c r="M287" s="5">
        <v>-67.547905</v>
      </c>
      <c r="N287" s="5">
        <v>225</v>
      </c>
      <c r="O287" s="5">
        <v>-506.4725037</v>
      </c>
    </row>
    <row r="288" spans="1:15" ht="15">
      <c r="A288">
        <v>184044</v>
      </c>
      <c r="B288" t="s">
        <v>9</v>
      </c>
      <c r="C288" t="s">
        <v>11</v>
      </c>
      <c r="D288">
        <v>217.92099999999999</v>
      </c>
      <c r="E288">
        <v>-232.30600000000001</v>
      </c>
      <c r="F288">
        <v>386.35599999999999</v>
      </c>
      <c r="G288">
        <v>-134.309</v>
      </c>
      <c r="H288">
        <v>2.8669199999999999</v>
      </c>
      <c r="I288" s="3">
        <v>5.1E-5</v>
      </c>
      <c r="J288">
        <v>2.8664399999999999</v>
      </c>
      <c r="K288" s="3">
        <v>8.0000000000000007E-5</v>
      </c>
      <c r="L288">
        <v>8</v>
      </c>
      <c r="M288" s="5">
        <v>-67.610412600000004</v>
      </c>
      <c r="N288" s="5">
        <v>225</v>
      </c>
      <c r="O288" s="5">
        <v>-508.97045900000001</v>
      </c>
    </row>
    <row r="289" spans="1:15" ht="15">
      <c r="A289">
        <v>184045</v>
      </c>
      <c r="B289" t="s">
        <v>9</v>
      </c>
      <c r="C289" t="s">
        <v>11</v>
      </c>
      <c r="D289">
        <v>217.82900000000001</v>
      </c>
      <c r="E289">
        <v>-229.809</v>
      </c>
      <c r="F289">
        <v>386.392</v>
      </c>
      <c r="G289">
        <v>-134.309</v>
      </c>
      <c r="H289">
        <v>2.8662000000000001</v>
      </c>
      <c r="I289" s="3">
        <v>6.2000000000000003E-5</v>
      </c>
      <c r="J289">
        <v>2.8683100000000001</v>
      </c>
      <c r="K289">
        <v>1.5899999999999999E-4</v>
      </c>
      <c r="L289">
        <v>8.02</v>
      </c>
      <c r="M289" s="5">
        <v>-67.672912600000004</v>
      </c>
      <c r="N289" s="5">
        <v>225</v>
      </c>
      <c r="O289" s="5">
        <v>-511.46844479999999</v>
      </c>
    </row>
    <row r="290" spans="1:15" ht="15">
      <c r="A290">
        <v>184046</v>
      </c>
      <c r="B290" t="s">
        <v>9</v>
      </c>
      <c r="C290" t="s">
        <v>11</v>
      </c>
      <c r="D290">
        <v>222.17400000000001</v>
      </c>
      <c r="E290">
        <v>-239.649</v>
      </c>
      <c r="F290">
        <v>386.25099999999998</v>
      </c>
      <c r="G290">
        <v>-134.309</v>
      </c>
      <c r="H290">
        <v>2.8681800000000002</v>
      </c>
      <c r="I290" s="3">
        <v>5.1E-5</v>
      </c>
      <c r="J290">
        <v>2.8673099999999998</v>
      </c>
      <c r="K290" s="3">
        <v>2.0000000000000002E-5</v>
      </c>
      <c r="L290">
        <v>8.02</v>
      </c>
      <c r="M290" s="5">
        <v>-63.447631800000003</v>
      </c>
      <c r="N290" s="5">
        <v>225</v>
      </c>
      <c r="O290" s="5">
        <v>-501.57601929999998</v>
      </c>
    </row>
    <row r="291" spans="1:15" ht="15">
      <c r="A291">
        <v>184047</v>
      </c>
      <c r="B291" t="s">
        <v>9</v>
      </c>
      <c r="C291" t="s">
        <v>11</v>
      </c>
      <c r="D291">
        <v>222.08099999999999</v>
      </c>
      <c r="E291">
        <v>-237.15199999999999</v>
      </c>
      <c r="F291">
        <v>386.28800000000001</v>
      </c>
      <c r="G291">
        <v>-134.309</v>
      </c>
      <c r="H291">
        <v>2.8680400000000001</v>
      </c>
      <c r="I291" s="3">
        <v>5.1999999999999997E-5</v>
      </c>
      <c r="J291">
        <v>2.8670300000000002</v>
      </c>
      <c r="K291" s="3">
        <v>3.0000000000000001E-5</v>
      </c>
      <c r="L291">
        <v>8.02</v>
      </c>
      <c r="M291" s="5">
        <v>-63.510135699999999</v>
      </c>
      <c r="N291" s="5">
        <v>225</v>
      </c>
      <c r="O291" s="5">
        <v>-504.07397459999999</v>
      </c>
    </row>
    <row r="292" spans="1:15" ht="15">
      <c r="A292">
        <v>184048</v>
      </c>
      <c r="B292" t="s">
        <v>9</v>
      </c>
      <c r="C292" t="s">
        <v>11</v>
      </c>
      <c r="D292">
        <v>221.98500000000001</v>
      </c>
      <c r="E292">
        <v>-234.655</v>
      </c>
      <c r="F292">
        <v>386.32400000000001</v>
      </c>
      <c r="G292">
        <v>-134.309</v>
      </c>
      <c r="H292">
        <v>2.8680699999999999</v>
      </c>
      <c r="I292" s="3">
        <v>4.8999999999999998E-5</v>
      </c>
      <c r="J292">
        <v>2.86639</v>
      </c>
      <c r="K292" s="3">
        <v>4.8000000000000001E-5</v>
      </c>
      <c r="L292">
        <v>8.02</v>
      </c>
      <c r="M292" s="5">
        <v>-63.572639500000001</v>
      </c>
      <c r="N292" s="5">
        <v>225</v>
      </c>
      <c r="O292" s="5">
        <v>-506.57196040000002</v>
      </c>
    </row>
    <row r="293" spans="1:15" ht="15">
      <c r="A293">
        <v>184049</v>
      </c>
      <c r="B293" t="s">
        <v>9</v>
      </c>
      <c r="C293" t="s">
        <v>11</v>
      </c>
      <c r="D293">
        <v>221.89500000000001</v>
      </c>
      <c r="E293">
        <v>-232.15799999999999</v>
      </c>
      <c r="F293">
        <v>386.36</v>
      </c>
      <c r="G293">
        <v>-134.309</v>
      </c>
      <c r="H293">
        <v>2.8681800000000002</v>
      </c>
      <c r="I293" s="3">
        <v>4.8000000000000001E-5</v>
      </c>
      <c r="J293">
        <v>2.86538</v>
      </c>
      <c r="K293" s="3">
        <v>7.8999999999999996E-5</v>
      </c>
      <c r="L293">
        <v>8.02</v>
      </c>
      <c r="M293" s="5">
        <v>-63.635143300000003</v>
      </c>
      <c r="N293" s="5">
        <v>225</v>
      </c>
      <c r="O293" s="5">
        <v>-509.06994630000003</v>
      </c>
    </row>
    <row r="294" spans="1:15" ht="15">
      <c r="A294">
        <v>184050</v>
      </c>
      <c r="B294" t="s">
        <v>9</v>
      </c>
      <c r="C294" t="s">
        <v>11</v>
      </c>
      <c r="D294">
        <v>221.803</v>
      </c>
      <c r="E294">
        <v>-229.66200000000001</v>
      </c>
      <c r="F294">
        <v>386.39600000000002</v>
      </c>
      <c r="G294">
        <v>-134.309</v>
      </c>
      <c r="H294">
        <v>2.8673700000000002</v>
      </c>
      <c r="I294" s="3">
        <v>4.6999999999999997E-5</v>
      </c>
      <c r="J294">
        <v>2.8651399999999998</v>
      </c>
      <c r="K294">
        <v>1.34E-4</v>
      </c>
      <c r="L294">
        <v>8.01</v>
      </c>
      <c r="M294" s="5">
        <v>-63.697647099999998</v>
      </c>
      <c r="N294" s="5">
        <v>225</v>
      </c>
      <c r="O294" s="5">
        <v>-511.56790160000003</v>
      </c>
    </row>
    <row r="295" spans="1:15" ht="15">
      <c r="A295">
        <v>184051</v>
      </c>
      <c r="B295" t="s">
        <v>9</v>
      </c>
      <c r="C295" t="s">
        <v>11</v>
      </c>
      <c r="D295">
        <v>226.14699999999999</v>
      </c>
      <c r="E295">
        <v>-239.501</v>
      </c>
      <c r="F295">
        <v>386.25599999999997</v>
      </c>
      <c r="G295">
        <v>-134.309</v>
      </c>
      <c r="H295">
        <v>2.86808</v>
      </c>
      <c r="I295" s="3">
        <v>4.8999999999999998E-5</v>
      </c>
      <c r="J295">
        <v>2.86741</v>
      </c>
      <c r="K295" s="3">
        <v>2.0000000000000002E-5</v>
      </c>
      <c r="L295">
        <v>8.01</v>
      </c>
      <c r="M295" s="5">
        <v>-59.472366299999997</v>
      </c>
      <c r="N295" s="5">
        <v>225</v>
      </c>
      <c r="O295" s="5">
        <v>-501.67547610000003</v>
      </c>
    </row>
    <row r="296" spans="1:15" ht="15">
      <c r="A296">
        <v>184052</v>
      </c>
      <c r="B296" t="s">
        <v>9</v>
      </c>
      <c r="C296" t="s">
        <v>11</v>
      </c>
      <c r="D296">
        <v>226.054</v>
      </c>
      <c r="E296">
        <v>-237.00399999999999</v>
      </c>
      <c r="F296">
        <v>386.291</v>
      </c>
      <c r="G296">
        <v>-134.309</v>
      </c>
      <c r="H296">
        <v>2.8681000000000001</v>
      </c>
      <c r="I296" s="3">
        <v>4.6E-5</v>
      </c>
      <c r="J296">
        <v>2.86721</v>
      </c>
      <c r="K296" s="3">
        <v>3.0000000000000001E-5</v>
      </c>
      <c r="L296">
        <v>8</v>
      </c>
      <c r="M296" s="5">
        <v>-59.534870099999999</v>
      </c>
      <c r="N296" s="5">
        <v>225</v>
      </c>
      <c r="O296" s="5">
        <v>-504.17346190000001</v>
      </c>
    </row>
    <row r="297" spans="1:15" ht="15">
      <c r="A297">
        <v>184053</v>
      </c>
      <c r="B297" t="s">
        <v>9</v>
      </c>
      <c r="C297" t="s">
        <v>11</v>
      </c>
      <c r="D297">
        <v>225.96199999999999</v>
      </c>
      <c r="E297">
        <v>-234.50800000000001</v>
      </c>
      <c r="F297">
        <v>386.32799999999997</v>
      </c>
      <c r="G297">
        <v>-134.309</v>
      </c>
      <c r="H297">
        <v>2.8680099999999999</v>
      </c>
      <c r="I297" s="3">
        <v>4.6999999999999997E-5</v>
      </c>
      <c r="J297">
        <v>2.8671099999999998</v>
      </c>
      <c r="K297" s="3">
        <v>4.6999999999999997E-5</v>
      </c>
      <c r="L297">
        <v>8.0299999999999994</v>
      </c>
      <c r="M297" s="5">
        <v>-59.597374000000002</v>
      </c>
      <c r="N297" s="5">
        <v>225</v>
      </c>
      <c r="O297" s="5">
        <v>-506.67141720000001</v>
      </c>
    </row>
    <row r="298" spans="1:15" ht="15">
      <c r="A298">
        <v>184054</v>
      </c>
      <c r="B298" t="s">
        <v>9</v>
      </c>
      <c r="C298" t="s">
        <v>11</v>
      </c>
      <c r="D298">
        <v>225.869</v>
      </c>
      <c r="E298">
        <v>-232.011</v>
      </c>
      <c r="F298">
        <v>386.36399999999998</v>
      </c>
      <c r="G298">
        <v>-134.309</v>
      </c>
      <c r="H298">
        <v>2.8680099999999999</v>
      </c>
      <c r="I298" s="3">
        <v>4.6E-5</v>
      </c>
      <c r="J298">
        <v>2.8669199999999999</v>
      </c>
      <c r="K298" s="3">
        <v>8.1000000000000004E-5</v>
      </c>
      <c r="L298">
        <v>8.02</v>
      </c>
      <c r="M298" s="5">
        <v>-59.659874000000002</v>
      </c>
      <c r="N298" s="5">
        <v>225</v>
      </c>
      <c r="O298" s="5">
        <v>-509.16937259999997</v>
      </c>
    </row>
    <row r="299" spans="1:15" ht="15">
      <c r="A299">
        <v>184055</v>
      </c>
      <c r="B299" t="s">
        <v>9</v>
      </c>
      <c r="C299" t="s">
        <v>11</v>
      </c>
      <c r="D299">
        <v>225.77600000000001</v>
      </c>
      <c r="E299">
        <v>-229.51400000000001</v>
      </c>
      <c r="F299">
        <v>386.4</v>
      </c>
      <c r="G299">
        <v>-134.309</v>
      </c>
      <c r="H299">
        <v>2.8678699999999999</v>
      </c>
      <c r="I299" s="3">
        <v>4.6E-5</v>
      </c>
      <c r="J299">
        <v>2.8668900000000002</v>
      </c>
      <c r="K299">
        <v>1.64E-4</v>
      </c>
      <c r="L299">
        <v>8.02</v>
      </c>
      <c r="M299" s="5">
        <v>-59.722377799999997</v>
      </c>
      <c r="N299" s="5">
        <v>225</v>
      </c>
      <c r="O299" s="5">
        <v>-511.66735840000001</v>
      </c>
    </row>
    <row r="300" spans="1:15" ht="15">
      <c r="A300">
        <v>184056</v>
      </c>
      <c r="B300" t="s">
        <v>9</v>
      </c>
      <c r="C300" t="s">
        <v>11</v>
      </c>
      <c r="D300">
        <v>234.202</v>
      </c>
      <c r="E300">
        <v>-239.203</v>
      </c>
      <c r="F300">
        <v>386.26400000000001</v>
      </c>
      <c r="G300">
        <v>-134.309</v>
      </c>
      <c r="H300">
        <v>2.8679999999999999</v>
      </c>
      <c r="I300" s="3">
        <v>4.6E-5</v>
      </c>
      <c r="J300">
        <v>2.8674200000000001</v>
      </c>
      <c r="K300" s="3">
        <v>2.0000000000000002E-5</v>
      </c>
      <c r="L300">
        <v>8.02</v>
      </c>
      <c r="M300" s="5">
        <v>-51.414394399999999</v>
      </c>
      <c r="N300" s="5">
        <v>225</v>
      </c>
      <c r="O300" s="5">
        <v>-501.87710570000002</v>
      </c>
    </row>
    <row r="301" spans="1:15" ht="15">
      <c r="A301">
        <v>184057</v>
      </c>
      <c r="B301" t="s">
        <v>9</v>
      </c>
      <c r="C301" t="s">
        <v>11</v>
      </c>
      <c r="D301">
        <v>234.017</v>
      </c>
      <c r="E301">
        <v>-234.209</v>
      </c>
      <c r="F301">
        <v>386.33600000000001</v>
      </c>
      <c r="G301">
        <v>-134.309</v>
      </c>
      <c r="H301">
        <v>2.8680599999999998</v>
      </c>
      <c r="I301" s="3">
        <v>4.5000000000000003E-5</v>
      </c>
      <c r="J301">
        <v>2.867</v>
      </c>
      <c r="K301" s="3">
        <v>4.8000000000000001E-5</v>
      </c>
      <c r="L301">
        <v>8.01</v>
      </c>
      <c r="M301" s="5">
        <v>-51.539398200000001</v>
      </c>
      <c r="N301" s="5">
        <v>225</v>
      </c>
      <c r="O301" s="5">
        <v>-506.87304690000002</v>
      </c>
    </row>
    <row r="302" spans="1:15" ht="15">
      <c r="A302">
        <v>184058</v>
      </c>
      <c r="B302" t="s">
        <v>9</v>
      </c>
      <c r="C302" t="s">
        <v>11</v>
      </c>
      <c r="D302">
        <v>233.83099999999999</v>
      </c>
      <c r="E302">
        <v>-229.21600000000001</v>
      </c>
      <c r="F302">
        <v>386.40800000000002</v>
      </c>
      <c r="G302">
        <v>-134.309</v>
      </c>
      <c r="H302">
        <v>2.8679999999999999</v>
      </c>
      <c r="I302" s="3">
        <v>4.6999999999999997E-5</v>
      </c>
      <c r="J302">
        <v>2.8665099999999999</v>
      </c>
      <c r="K302">
        <v>1.34E-4</v>
      </c>
      <c r="L302">
        <v>8.01</v>
      </c>
      <c r="M302" s="5">
        <v>-51.664405799999997</v>
      </c>
      <c r="N302" s="5">
        <v>225</v>
      </c>
      <c r="O302" s="5">
        <v>-511.868988</v>
      </c>
    </row>
    <row r="303" spans="1:15" ht="15">
      <c r="A303">
        <v>184059</v>
      </c>
      <c r="B303" t="s">
        <v>9</v>
      </c>
      <c r="C303" t="s">
        <v>11</v>
      </c>
      <c r="D303">
        <v>250.20400000000001</v>
      </c>
      <c r="E303">
        <v>-238.60900000000001</v>
      </c>
      <c r="F303">
        <v>386.28</v>
      </c>
      <c r="G303">
        <v>-134.309</v>
      </c>
      <c r="H303">
        <v>2.8679899999999998</v>
      </c>
      <c r="I303" s="3">
        <v>4.3999999999999999E-5</v>
      </c>
      <c r="J303">
        <v>2.8673199999999999</v>
      </c>
      <c r="K303" s="3">
        <v>2.0000000000000002E-5</v>
      </c>
      <c r="L303">
        <v>8.01</v>
      </c>
      <c r="M303" s="5">
        <v>-35.4058876</v>
      </c>
      <c r="N303" s="5">
        <v>225</v>
      </c>
      <c r="O303" s="5">
        <v>-502.27767940000001</v>
      </c>
    </row>
    <row r="304" spans="1:15" ht="15">
      <c r="A304">
        <v>184060</v>
      </c>
      <c r="B304" t="s">
        <v>9</v>
      </c>
      <c r="C304" t="s">
        <v>11</v>
      </c>
      <c r="D304">
        <v>250.01900000000001</v>
      </c>
      <c r="E304">
        <v>-233.61600000000001</v>
      </c>
      <c r="F304">
        <v>386.35199999999998</v>
      </c>
      <c r="G304">
        <v>-134.309</v>
      </c>
      <c r="H304">
        <v>2.8681899999999998</v>
      </c>
      <c r="I304" s="3">
        <v>4.6E-5</v>
      </c>
      <c r="J304">
        <v>2.8669899999999999</v>
      </c>
      <c r="K304" s="3">
        <v>4.8000000000000001E-5</v>
      </c>
      <c r="L304">
        <v>8.02</v>
      </c>
      <c r="M304" s="5">
        <v>-35.530895200000003</v>
      </c>
      <c r="N304" s="5">
        <v>225</v>
      </c>
      <c r="O304" s="5">
        <v>-507.27362060000002</v>
      </c>
    </row>
    <row r="305" spans="1:15" ht="15">
      <c r="A305">
        <v>184061</v>
      </c>
      <c r="B305" t="s">
        <v>9</v>
      </c>
      <c r="C305" t="s">
        <v>11</v>
      </c>
      <c r="D305">
        <v>249.834</v>
      </c>
      <c r="E305">
        <v>-228.62200000000001</v>
      </c>
      <c r="F305">
        <v>386.42500000000001</v>
      </c>
      <c r="G305">
        <v>-134.309</v>
      </c>
      <c r="H305">
        <v>2.8678499999999998</v>
      </c>
      <c r="I305" s="3">
        <v>4.6999999999999997E-5</v>
      </c>
      <c r="J305">
        <v>2.8666900000000002</v>
      </c>
      <c r="K305">
        <v>1.4300000000000001E-4</v>
      </c>
      <c r="L305">
        <v>8.01</v>
      </c>
      <c r="M305" s="5">
        <v>-35.655902900000001</v>
      </c>
      <c r="N305" s="5">
        <v>225</v>
      </c>
      <c r="O305" s="5">
        <v>-512.26953130000004</v>
      </c>
    </row>
    <row r="306" spans="1:15" ht="15">
      <c r="A306">
        <v>184062</v>
      </c>
      <c r="B306" t="s">
        <v>9</v>
      </c>
      <c r="C306" t="s">
        <v>11</v>
      </c>
      <c r="D306">
        <v>205.845</v>
      </c>
      <c r="E306">
        <v>-240.05600000000001</v>
      </c>
      <c r="F306">
        <v>386.238</v>
      </c>
      <c r="G306">
        <v>-134.309</v>
      </c>
      <c r="H306">
        <v>2.8642799999999999</v>
      </c>
      <c r="I306" s="3">
        <v>5.3000000000000001E-5</v>
      </c>
      <c r="J306">
        <v>2.8655300000000001</v>
      </c>
      <c r="K306" s="3">
        <v>2.0999999999999999E-5</v>
      </c>
      <c r="L306">
        <v>8.01</v>
      </c>
      <c r="M306" s="5">
        <v>-79.779594399999993</v>
      </c>
      <c r="N306" s="5">
        <v>225</v>
      </c>
      <c r="O306" s="5">
        <v>-501.36590580000001</v>
      </c>
    </row>
    <row r="307" spans="1:15" ht="15">
      <c r="A307">
        <v>184063</v>
      </c>
      <c r="B307" t="s">
        <v>9</v>
      </c>
      <c r="C307" t="s">
        <v>11</v>
      </c>
      <c r="D307">
        <v>205.929</v>
      </c>
      <c r="E307">
        <v>-237.55099999999999</v>
      </c>
      <c r="F307">
        <v>386.274</v>
      </c>
      <c r="G307">
        <v>-134.309</v>
      </c>
      <c r="H307">
        <v>2.8673299999999999</v>
      </c>
      <c r="I307" s="3">
        <v>5.8E-5</v>
      </c>
      <c r="J307">
        <v>2.8653300000000002</v>
      </c>
      <c r="K307" s="3">
        <v>3.1000000000000001E-5</v>
      </c>
      <c r="L307">
        <v>8.01</v>
      </c>
      <c r="M307" s="5">
        <v>-79.665527299999994</v>
      </c>
      <c r="N307" s="5">
        <v>225</v>
      </c>
      <c r="O307" s="5">
        <v>-503.86944579999999</v>
      </c>
    </row>
    <row r="308" spans="1:15" ht="15">
      <c r="A308">
        <v>184064</v>
      </c>
      <c r="B308" t="s">
        <v>9</v>
      </c>
      <c r="C308" t="s">
        <v>11</v>
      </c>
      <c r="D308">
        <v>206.01300000000001</v>
      </c>
      <c r="E308">
        <v>-235.047</v>
      </c>
      <c r="F308">
        <v>386.31099999999998</v>
      </c>
      <c r="G308">
        <v>-134.309</v>
      </c>
      <c r="H308">
        <v>2.8707099999999999</v>
      </c>
      <c r="I308" s="3">
        <v>6.9999999999999994E-5</v>
      </c>
      <c r="J308">
        <v>2.86544</v>
      </c>
      <c r="K308" s="3">
        <v>5.8999999999999998E-5</v>
      </c>
      <c r="L308">
        <v>8.01</v>
      </c>
      <c r="M308" s="5">
        <v>-79.551467900000006</v>
      </c>
      <c r="N308" s="5">
        <v>225</v>
      </c>
      <c r="O308" s="5">
        <v>-506.37298579999998</v>
      </c>
    </row>
    <row r="309" spans="1:15" ht="15">
      <c r="A309">
        <v>184065</v>
      </c>
      <c r="B309" t="s">
        <v>9</v>
      </c>
      <c r="C309" t="s">
        <v>11</v>
      </c>
      <c r="D309">
        <v>206.096</v>
      </c>
      <c r="E309">
        <v>-232.542</v>
      </c>
      <c r="F309">
        <v>386.34699999999998</v>
      </c>
      <c r="G309">
        <v>-134.309</v>
      </c>
      <c r="H309">
        <v>2.8710800000000001</v>
      </c>
      <c r="I309" s="3">
        <v>9.7E-5</v>
      </c>
      <c r="J309">
        <v>2.8699499999999998</v>
      </c>
      <c r="K309">
        <v>1.4799999999999999E-4</v>
      </c>
      <c r="L309">
        <v>8.01</v>
      </c>
      <c r="M309" s="5">
        <v>-79.437408399999995</v>
      </c>
      <c r="N309" s="5">
        <v>225</v>
      </c>
      <c r="O309" s="5">
        <v>-508.87649540000001</v>
      </c>
    </row>
    <row r="310" spans="1:15" ht="15">
      <c r="A310">
        <v>184066</v>
      </c>
      <c r="B310" t="s">
        <v>9</v>
      </c>
      <c r="C310" t="s">
        <v>11</v>
      </c>
      <c r="D310">
        <v>206.18</v>
      </c>
      <c r="E310">
        <v>-230.03800000000001</v>
      </c>
      <c r="F310">
        <v>386.38400000000001</v>
      </c>
      <c r="G310">
        <v>-134.309</v>
      </c>
      <c r="H310">
        <v>2.8718699999999999</v>
      </c>
      <c r="I310" s="3">
        <v>9.7E-5</v>
      </c>
      <c r="J310">
        <v>2.8723000000000001</v>
      </c>
      <c r="K310">
        <v>2.6499999999999999E-4</v>
      </c>
      <c r="L310">
        <v>8</v>
      </c>
      <c r="M310" s="5">
        <v>-79.323341400000004</v>
      </c>
      <c r="N310" s="5">
        <v>225</v>
      </c>
      <c r="O310" s="5">
        <v>-511.3800354</v>
      </c>
    </row>
    <row r="311" spans="1:15" ht="15">
      <c r="A311">
        <v>184067</v>
      </c>
      <c r="B311" t="s">
        <v>9</v>
      </c>
      <c r="C311" t="s">
        <v>11</v>
      </c>
      <c r="D311">
        <v>201.81800000000001</v>
      </c>
      <c r="E311">
        <v>-239.92099999999999</v>
      </c>
      <c r="F311">
        <v>386.238</v>
      </c>
      <c r="G311">
        <v>-134.309</v>
      </c>
      <c r="H311">
        <v>2.86659</v>
      </c>
      <c r="I311" s="3">
        <v>4.8000000000000001E-5</v>
      </c>
      <c r="J311">
        <v>2.8667699999999998</v>
      </c>
      <c r="K311" s="3">
        <v>2.0000000000000002E-5</v>
      </c>
      <c r="L311">
        <v>8.01</v>
      </c>
      <c r="M311" s="5">
        <v>-83.804885900000002</v>
      </c>
      <c r="N311" s="5">
        <v>225</v>
      </c>
      <c r="O311" s="5">
        <v>-501.54931640000001</v>
      </c>
    </row>
    <row r="312" spans="1:15" ht="15">
      <c r="A312">
        <v>184068</v>
      </c>
      <c r="B312" t="s">
        <v>9</v>
      </c>
      <c r="C312" t="s">
        <v>11</v>
      </c>
      <c r="D312">
        <v>201.90199999999999</v>
      </c>
      <c r="E312">
        <v>-237.416</v>
      </c>
      <c r="F312">
        <v>386.27499999999998</v>
      </c>
      <c r="G312">
        <v>-134.309</v>
      </c>
      <c r="H312">
        <v>2.8663400000000001</v>
      </c>
      <c r="I312" s="3">
        <v>4.6999999999999997E-5</v>
      </c>
      <c r="J312">
        <v>2.8661699999999999</v>
      </c>
      <c r="K312" s="3">
        <v>3.0000000000000001E-5</v>
      </c>
      <c r="L312">
        <v>8.02</v>
      </c>
      <c r="M312" s="5">
        <v>-83.690826400000006</v>
      </c>
      <c r="N312" s="5">
        <v>225</v>
      </c>
      <c r="O312" s="5">
        <v>-504.0528564</v>
      </c>
    </row>
    <row r="313" spans="1:15" ht="15">
      <c r="A313">
        <v>184069</v>
      </c>
      <c r="B313" t="s">
        <v>9</v>
      </c>
      <c r="C313" t="s">
        <v>11</v>
      </c>
      <c r="D313">
        <v>201.98500000000001</v>
      </c>
      <c r="E313">
        <v>-234.91200000000001</v>
      </c>
      <c r="F313">
        <v>386.31099999999998</v>
      </c>
      <c r="G313">
        <v>-134.309</v>
      </c>
      <c r="H313">
        <v>2.8669600000000002</v>
      </c>
      <c r="I313" s="3">
        <v>4.8000000000000001E-5</v>
      </c>
      <c r="J313">
        <v>2.8656600000000001</v>
      </c>
      <c r="K313" s="3">
        <v>4.8999999999999998E-5</v>
      </c>
      <c r="L313">
        <v>8.02</v>
      </c>
      <c r="M313" s="5">
        <v>-83.576759300000006</v>
      </c>
      <c r="N313" s="5">
        <v>225</v>
      </c>
      <c r="O313" s="5">
        <v>-506.55639650000001</v>
      </c>
    </row>
    <row r="314" spans="1:15" ht="15">
      <c r="A314">
        <v>184070</v>
      </c>
      <c r="B314" t="s">
        <v>9</v>
      </c>
      <c r="C314" t="s">
        <v>11</v>
      </c>
      <c r="D314">
        <v>202.06899999999999</v>
      </c>
      <c r="E314">
        <v>-232.40799999999999</v>
      </c>
      <c r="F314">
        <v>386.34699999999998</v>
      </c>
      <c r="G314">
        <v>-134.309</v>
      </c>
      <c r="H314">
        <v>2.8668800000000001</v>
      </c>
      <c r="I314" s="3">
        <v>5.0000000000000002E-5</v>
      </c>
      <c r="J314">
        <v>2.8666800000000001</v>
      </c>
      <c r="K314" s="3">
        <v>8.3999999999999995E-5</v>
      </c>
      <c r="L314">
        <v>8.01</v>
      </c>
      <c r="M314" s="5">
        <v>-83.462692300000001</v>
      </c>
      <c r="N314" s="5">
        <v>225</v>
      </c>
      <c r="O314" s="5">
        <v>-509.05990600000001</v>
      </c>
    </row>
    <row r="315" spans="1:15" ht="15">
      <c r="A315">
        <v>184071</v>
      </c>
      <c r="B315" t="s">
        <v>9</v>
      </c>
      <c r="C315" t="s">
        <v>11</v>
      </c>
      <c r="D315">
        <v>202.15199999999999</v>
      </c>
      <c r="E315">
        <v>-229.90299999999999</v>
      </c>
      <c r="F315">
        <v>386.38400000000001</v>
      </c>
      <c r="G315">
        <v>-134.309</v>
      </c>
      <c r="H315">
        <v>2.8668</v>
      </c>
      <c r="I315" s="3">
        <v>6.9999999999999994E-5</v>
      </c>
      <c r="J315">
        <v>2.86863</v>
      </c>
      <c r="K315">
        <v>2.05E-4</v>
      </c>
      <c r="L315">
        <v>8.02</v>
      </c>
      <c r="M315" s="5">
        <v>-83.348632800000004</v>
      </c>
      <c r="N315" s="5">
        <v>225</v>
      </c>
      <c r="O315" s="5">
        <v>-511.563446</v>
      </c>
    </row>
    <row r="316" spans="1:15" ht="15">
      <c r="A316">
        <v>184072</v>
      </c>
      <c r="B316" t="s">
        <v>9</v>
      </c>
      <c r="C316" t="s">
        <v>11</v>
      </c>
      <c r="D316">
        <v>197.791</v>
      </c>
      <c r="E316">
        <v>-239.786</v>
      </c>
      <c r="F316">
        <v>386.238</v>
      </c>
      <c r="G316">
        <v>-134.309</v>
      </c>
      <c r="H316">
        <v>2.8679899999999998</v>
      </c>
      <c r="I316" s="3">
        <v>4.8000000000000001E-5</v>
      </c>
      <c r="J316">
        <v>2.8673000000000002</v>
      </c>
      <c r="K316" s="3">
        <v>2.0000000000000002E-5</v>
      </c>
      <c r="L316">
        <v>8.01</v>
      </c>
      <c r="M316" s="5">
        <v>-87.830177300000003</v>
      </c>
      <c r="N316" s="5">
        <v>225</v>
      </c>
      <c r="O316" s="5">
        <v>-501.73269649999997</v>
      </c>
    </row>
    <row r="317" spans="1:15" ht="15">
      <c r="A317">
        <v>184073</v>
      </c>
      <c r="B317" t="s">
        <v>9</v>
      </c>
      <c r="C317" t="s">
        <v>11</v>
      </c>
      <c r="D317">
        <v>197.874</v>
      </c>
      <c r="E317">
        <v>-237.28200000000001</v>
      </c>
      <c r="F317">
        <v>386.27499999999998</v>
      </c>
      <c r="G317">
        <v>-134.309</v>
      </c>
      <c r="H317">
        <v>2.8677899999999998</v>
      </c>
      <c r="I317" s="3">
        <v>4.5000000000000003E-5</v>
      </c>
      <c r="J317">
        <v>2.86693</v>
      </c>
      <c r="K317" s="3">
        <v>2.9E-5</v>
      </c>
      <c r="L317">
        <v>8.01</v>
      </c>
      <c r="M317" s="5">
        <v>-87.716110200000003</v>
      </c>
      <c r="N317" s="5">
        <v>225</v>
      </c>
      <c r="O317" s="5">
        <v>-504.23623659999998</v>
      </c>
    </row>
    <row r="318" spans="1:15" ht="15">
      <c r="A318">
        <v>184074</v>
      </c>
      <c r="B318" t="s">
        <v>9</v>
      </c>
      <c r="C318" t="s">
        <v>11</v>
      </c>
      <c r="D318">
        <v>197.958</v>
      </c>
      <c r="E318">
        <v>-234.77699999999999</v>
      </c>
      <c r="F318">
        <v>386.31099999999998</v>
      </c>
      <c r="G318">
        <v>-134.309</v>
      </c>
      <c r="H318">
        <v>2.8677199999999998</v>
      </c>
      <c r="I318" s="3">
        <v>4.6E-5</v>
      </c>
      <c r="J318">
        <v>2.8660299999999999</v>
      </c>
      <c r="K318" s="3">
        <v>4.6999999999999997E-5</v>
      </c>
      <c r="L318">
        <v>8.01</v>
      </c>
      <c r="M318" s="5">
        <v>-87.602050800000001</v>
      </c>
      <c r="N318" s="5">
        <v>225</v>
      </c>
      <c r="O318" s="5">
        <v>-506.73974609999999</v>
      </c>
    </row>
    <row r="319" spans="1:15" ht="15">
      <c r="A319">
        <v>184075</v>
      </c>
      <c r="B319" t="s">
        <v>9</v>
      </c>
      <c r="C319" t="s">
        <v>11</v>
      </c>
      <c r="D319">
        <v>198.042</v>
      </c>
      <c r="E319">
        <v>-232.273</v>
      </c>
      <c r="F319">
        <v>386.34699999999998</v>
      </c>
      <c r="G319">
        <v>-134.309</v>
      </c>
      <c r="H319">
        <v>2.8679299999999999</v>
      </c>
      <c r="I319" s="3">
        <v>4.3999999999999999E-5</v>
      </c>
      <c r="J319">
        <v>2.8649300000000002</v>
      </c>
      <c r="K319" s="3">
        <v>7.4999999999999993E-5</v>
      </c>
      <c r="L319">
        <v>8.01</v>
      </c>
      <c r="M319" s="5">
        <v>-87.487991300000004</v>
      </c>
      <c r="N319" s="5">
        <v>225</v>
      </c>
      <c r="O319" s="5">
        <v>-509.24328609999998</v>
      </c>
    </row>
    <row r="320" spans="1:15" ht="15">
      <c r="A320">
        <v>184076</v>
      </c>
      <c r="B320" t="s">
        <v>9</v>
      </c>
      <c r="C320" t="s">
        <v>11</v>
      </c>
      <c r="D320">
        <v>198.126</v>
      </c>
      <c r="E320">
        <v>-229.768</v>
      </c>
      <c r="F320">
        <v>386.38400000000001</v>
      </c>
      <c r="G320">
        <v>-134.309</v>
      </c>
      <c r="H320">
        <v>2.8668399999999998</v>
      </c>
      <c r="I320" s="3">
        <v>4.5000000000000003E-5</v>
      </c>
      <c r="J320">
        <v>2.8641100000000002</v>
      </c>
      <c r="K320">
        <v>1.3200000000000001E-4</v>
      </c>
      <c r="L320">
        <v>8.01</v>
      </c>
      <c r="M320" s="5">
        <v>-87.373924299999999</v>
      </c>
      <c r="N320" s="5">
        <v>225</v>
      </c>
      <c r="O320" s="5">
        <v>-511.74682619999999</v>
      </c>
    </row>
    <row r="321" spans="1:16" ht="15">
      <c r="A321">
        <v>184077</v>
      </c>
      <c r="B321" t="s">
        <v>9</v>
      </c>
      <c r="C321" t="s">
        <v>11</v>
      </c>
      <c r="D321">
        <v>193.86199999999999</v>
      </c>
      <c r="E321">
        <v>-239.655</v>
      </c>
      <c r="F321">
        <v>386.238</v>
      </c>
      <c r="G321">
        <v>-134.309</v>
      </c>
      <c r="H321">
        <v>2.8682500000000002</v>
      </c>
      <c r="I321" s="3">
        <v>4.6999999999999997E-5</v>
      </c>
      <c r="J321">
        <v>2.8674900000000001</v>
      </c>
      <c r="K321" s="3">
        <v>1.9000000000000001E-5</v>
      </c>
      <c r="L321">
        <v>8.01</v>
      </c>
      <c r="M321" s="5">
        <v>-91.757286100000002</v>
      </c>
      <c r="N321" s="5">
        <v>225</v>
      </c>
      <c r="O321" s="5">
        <v>-501.91162109999999</v>
      </c>
    </row>
    <row r="322" spans="1:16" ht="15">
      <c r="A322">
        <v>184078</v>
      </c>
      <c r="B322" t="s">
        <v>9</v>
      </c>
      <c r="C322" t="s">
        <v>11</v>
      </c>
      <c r="D322">
        <v>193.94499999999999</v>
      </c>
      <c r="E322">
        <v>-237.15</v>
      </c>
      <c r="F322">
        <v>386.27499999999998</v>
      </c>
      <c r="G322">
        <v>-134.309</v>
      </c>
      <c r="H322">
        <v>2.8681999999999999</v>
      </c>
      <c r="I322" s="3">
        <v>4.8999999999999998E-5</v>
      </c>
      <c r="J322">
        <v>2.86721</v>
      </c>
      <c r="K322" s="3">
        <v>3.1000000000000001E-5</v>
      </c>
      <c r="L322">
        <v>8.02</v>
      </c>
      <c r="M322" s="5">
        <v>-91.643219000000002</v>
      </c>
      <c r="N322" s="5">
        <v>225</v>
      </c>
      <c r="O322" s="5">
        <v>-504.41516109999998</v>
      </c>
    </row>
    <row r="323" spans="1:16" ht="15">
      <c r="A323">
        <v>184079</v>
      </c>
      <c r="B323" t="s">
        <v>9</v>
      </c>
      <c r="C323" t="s">
        <v>11</v>
      </c>
      <c r="D323">
        <v>194.029</v>
      </c>
      <c r="E323">
        <v>-234.64599999999999</v>
      </c>
      <c r="F323">
        <v>386.31099999999998</v>
      </c>
      <c r="G323">
        <v>-134.309</v>
      </c>
      <c r="H323">
        <v>2.8680599999999998</v>
      </c>
      <c r="I323" s="3">
        <v>4.3999999999999999E-5</v>
      </c>
      <c r="J323">
        <v>2.8669500000000001</v>
      </c>
      <c r="K323" s="3">
        <v>4.6E-5</v>
      </c>
      <c r="L323">
        <v>8.01</v>
      </c>
      <c r="M323" s="5">
        <v>-91.529159500000006</v>
      </c>
      <c r="N323" s="5">
        <v>225</v>
      </c>
      <c r="O323" s="5">
        <v>-506.91870119999999</v>
      </c>
    </row>
    <row r="324" spans="1:16" ht="15">
      <c r="A324">
        <v>184080</v>
      </c>
      <c r="B324" t="s">
        <v>9</v>
      </c>
      <c r="C324" t="s">
        <v>11</v>
      </c>
      <c r="D324">
        <v>194.113</v>
      </c>
      <c r="E324">
        <v>-232.14099999999999</v>
      </c>
      <c r="F324">
        <v>386.34699999999998</v>
      </c>
      <c r="G324">
        <v>-134.309</v>
      </c>
      <c r="H324">
        <v>2.8680400000000001</v>
      </c>
      <c r="I324" s="3">
        <v>4.3999999999999999E-5</v>
      </c>
      <c r="J324">
        <v>2.8666900000000002</v>
      </c>
      <c r="K324" s="3">
        <v>7.7000000000000001E-5</v>
      </c>
      <c r="L324">
        <v>8.01</v>
      </c>
      <c r="M324" s="5">
        <v>-91.415100100000004</v>
      </c>
      <c r="N324" s="5">
        <v>225</v>
      </c>
      <c r="O324" s="5">
        <v>-509.42221069999999</v>
      </c>
    </row>
    <row r="325" spans="1:16" ht="15">
      <c r="A325">
        <v>184081</v>
      </c>
      <c r="B325" t="s">
        <v>9</v>
      </c>
      <c r="C325" t="s">
        <v>11</v>
      </c>
      <c r="D325">
        <v>194.197</v>
      </c>
      <c r="E325">
        <v>-229.637</v>
      </c>
      <c r="F325">
        <v>386.38400000000001</v>
      </c>
      <c r="G325">
        <v>-134.309</v>
      </c>
      <c r="H325">
        <v>2.8677800000000002</v>
      </c>
      <c r="I325" s="3">
        <v>4.3999999999999999E-5</v>
      </c>
      <c r="J325">
        <v>2.8664299999999998</v>
      </c>
      <c r="K325">
        <v>1.3799999999999999E-4</v>
      </c>
      <c r="L325">
        <v>8.02</v>
      </c>
      <c r="M325" s="5">
        <v>-91.301033000000004</v>
      </c>
      <c r="N325" s="5">
        <v>225</v>
      </c>
      <c r="O325" s="5">
        <v>-511.92575069999998</v>
      </c>
    </row>
    <row r="326" spans="1:16" ht="15">
      <c r="A326">
        <v>184082</v>
      </c>
      <c r="B326" t="s">
        <v>9</v>
      </c>
      <c r="C326" t="s">
        <v>11</v>
      </c>
      <c r="D326">
        <v>185.80699999999999</v>
      </c>
      <c r="E326">
        <v>-239.38499999999999</v>
      </c>
      <c r="F326">
        <v>386.23899999999998</v>
      </c>
      <c r="G326">
        <v>-134.309</v>
      </c>
      <c r="H326">
        <v>2.8680500000000002</v>
      </c>
      <c r="I326" s="3">
        <v>4.8000000000000001E-5</v>
      </c>
      <c r="J326">
        <v>2.8675600000000001</v>
      </c>
      <c r="K326" s="3">
        <v>2.0000000000000002E-5</v>
      </c>
      <c r="L326">
        <v>8.02</v>
      </c>
      <c r="M326" s="5">
        <v>-99.807868999999997</v>
      </c>
      <c r="N326" s="5">
        <v>225</v>
      </c>
      <c r="O326" s="5">
        <v>-502.27841189999998</v>
      </c>
    </row>
    <row r="327" spans="1:16" ht="15">
      <c r="A327">
        <v>184083</v>
      </c>
      <c r="B327" t="s">
        <v>9</v>
      </c>
      <c r="C327" t="s">
        <v>11</v>
      </c>
      <c r="D327">
        <v>185.97499999999999</v>
      </c>
      <c r="E327">
        <v>-234.376</v>
      </c>
      <c r="F327">
        <v>386.31099999999998</v>
      </c>
      <c r="G327">
        <v>-134.309</v>
      </c>
      <c r="H327">
        <v>2.8683100000000001</v>
      </c>
      <c r="I327" s="3">
        <v>4.6E-5</v>
      </c>
      <c r="J327">
        <v>2.8670800000000001</v>
      </c>
      <c r="K327" s="3">
        <v>4.6999999999999997E-5</v>
      </c>
      <c r="L327">
        <v>8</v>
      </c>
      <c r="M327" s="5">
        <v>-99.579742400000001</v>
      </c>
      <c r="N327" s="5">
        <v>225</v>
      </c>
      <c r="O327" s="5">
        <v>-507.28546139999997</v>
      </c>
    </row>
    <row r="328" spans="1:16" ht="15">
      <c r="A328">
        <v>184084</v>
      </c>
      <c r="B328" t="s">
        <v>9</v>
      </c>
      <c r="C328" t="s">
        <v>11</v>
      </c>
      <c r="D328">
        <v>186.143</v>
      </c>
      <c r="E328">
        <v>-229.36699999999999</v>
      </c>
      <c r="F328">
        <v>386.38400000000001</v>
      </c>
      <c r="G328">
        <v>-134.309</v>
      </c>
      <c r="H328">
        <v>2.86815</v>
      </c>
      <c r="I328" s="3">
        <v>4.3000000000000002E-5</v>
      </c>
      <c r="J328">
        <v>2.8668300000000002</v>
      </c>
      <c r="K328">
        <v>1.25E-4</v>
      </c>
      <c r="L328">
        <v>8.02</v>
      </c>
      <c r="M328" s="5">
        <v>-99.351615899999999</v>
      </c>
      <c r="N328" s="5">
        <v>225</v>
      </c>
      <c r="O328" s="5">
        <v>-512.29254149999997</v>
      </c>
    </row>
    <row r="329" spans="1:16" ht="15">
      <c r="A329">
        <v>184085</v>
      </c>
      <c r="B329" t="s">
        <v>9</v>
      </c>
      <c r="C329" t="s">
        <v>11</v>
      </c>
      <c r="D329">
        <v>169.79599999999999</v>
      </c>
      <c r="E329">
        <v>-238.84800000000001</v>
      </c>
      <c r="F329">
        <v>386.23899999999998</v>
      </c>
      <c r="G329">
        <v>-134.309</v>
      </c>
      <c r="H329">
        <v>2.86815</v>
      </c>
      <c r="I329" s="3">
        <v>4.8999999999999998E-5</v>
      </c>
      <c r="J329">
        <v>2.8676499999999998</v>
      </c>
      <c r="K329" s="3">
        <v>2.0000000000000002E-5</v>
      </c>
      <c r="L329">
        <v>8.02</v>
      </c>
      <c r="M329" s="5">
        <v>-115.81085210000001</v>
      </c>
      <c r="N329" s="5">
        <v>225</v>
      </c>
      <c r="O329" s="5">
        <v>-503.00750729999999</v>
      </c>
    </row>
    <row r="330" spans="1:16" ht="15">
      <c r="A330">
        <v>184086</v>
      </c>
      <c r="B330" t="s">
        <v>9</v>
      </c>
      <c r="C330" t="s">
        <v>11</v>
      </c>
      <c r="D330">
        <v>169.964</v>
      </c>
      <c r="E330">
        <v>-233.84</v>
      </c>
      <c r="F330">
        <v>386.31200000000001</v>
      </c>
      <c r="G330">
        <v>-134.309</v>
      </c>
      <c r="H330">
        <v>2.8683999999999998</v>
      </c>
      <c r="I330" s="3">
        <v>4.3999999999999999E-5</v>
      </c>
      <c r="J330">
        <v>2.86713</v>
      </c>
      <c r="K330" s="3">
        <v>4.6999999999999997E-5</v>
      </c>
      <c r="L330">
        <v>8.01</v>
      </c>
      <c r="M330" s="5">
        <v>-115.58273320000001</v>
      </c>
      <c r="N330" s="5">
        <v>225</v>
      </c>
      <c r="O330" s="5">
        <v>-508.01458739999998</v>
      </c>
    </row>
    <row r="331" spans="1:16" ht="15">
      <c r="A331">
        <v>184087</v>
      </c>
      <c r="B331" t="s">
        <v>9</v>
      </c>
      <c r="C331" t="s">
        <v>11</v>
      </c>
      <c r="D331">
        <v>170.13200000000001</v>
      </c>
      <c r="E331">
        <v>-228.83099999999999</v>
      </c>
      <c r="F331">
        <v>386.38400000000001</v>
      </c>
      <c r="G331">
        <v>-134.309</v>
      </c>
      <c r="H331">
        <v>2.8681000000000001</v>
      </c>
      <c r="I331" s="3">
        <v>4.3000000000000002E-5</v>
      </c>
      <c r="J331">
        <v>2.8667899999999999</v>
      </c>
      <c r="K331">
        <v>1.22E-4</v>
      </c>
      <c r="L331">
        <v>8.01</v>
      </c>
      <c r="M331" s="5">
        <v>-115.3546066</v>
      </c>
      <c r="N331" s="5">
        <v>225</v>
      </c>
      <c r="O331" s="5">
        <v>-513.02166750000004</v>
      </c>
    </row>
    <row r="332" spans="1:16" ht="15">
      <c r="A332">
        <v>184088</v>
      </c>
      <c r="B332" t="s">
        <v>9</v>
      </c>
      <c r="C332" t="s">
        <v>29</v>
      </c>
      <c r="D332">
        <v>209.928</v>
      </c>
      <c r="E332">
        <v>-235.19800000000001</v>
      </c>
      <c r="F332">
        <v>386.31</v>
      </c>
      <c r="G332">
        <v>-149.30699999999999</v>
      </c>
      <c r="H332">
        <v>2.8739599999999998</v>
      </c>
      <c r="I332" s="3">
        <v>8.0000000000000007E-5</v>
      </c>
      <c r="J332">
        <v>2.86782</v>
      </c>
      <c r="K332" s="3">
        <v>7.6000000000000004E-5</v>
      </c>
      <c r="L332">
        <v>12.51</v>
      </c>
      <c r="M332" s="5">
        <v>-75.6383972</v>
      </c>
      <c r="N332" s="5">
        <v>225</v>
      </c>
      <c r="O332" s="5">
        <v>-506.1748657</v>
      </c>
      <c r="P332" s="5"/>
    </row>
    <row r="333" spans="1:16" ht="15">
      <c r="A333">
        <v>184089</v>
      </c>
      <c r="B333" t="s">
        <v>9</v>
      </c>
      <c r="C333" t="s">
        <v>29</v>
      </c>
      <c r="D333">
        <v>214.04</v>
      </c>
      <c r="E333">
        <v>-234.95</v>
      </c>
      <c r="F333">
        <v>386.31599999999997</v>
      </c>
      <c r="G333">
        <v>-149.30699999999999</v>
      </c>
      <c r="H333">
        <v>2.86815</v>
      </c>
      <c r="I333" s="3">
        <v>5.0000000000000002E-5</v>
      </c>
      <c r="J333">
        <v>2.8678900000000001</v>
      </c>
      <c r="K333" s="3">
        <v>5.0000000000000002E-5</v>
      </c>
      <c r="L333">
        <v>12.51</v>
      </c>
      <c r="M333" s="5">
        <v>-71.523170500000006</v>
      </c>
      <c r="N333" s="5">
        <v>225</v>
      </c>
      <c r="O333" s="5">
        <v>-506.37301639999998</v>
      </c>
      <c r="P333" s="5"/>
    </row>
    <row r="334" spans="1:16" ht="15">
      <c r="A334">
        <v>184090</v>
      </c>
      <c r="B334" t="s">
        <v>9</v>
      </c>
      <c r="C334" t="s">
        <v>29</v>
      </c>
      <c r="D334">
        <v>218.01400000000001</v>
      </c>
      <c r="E334">
        <v>-234.803</v>
      </c>
      <c r="F334">
        <v>386.32</v>
      </c>
      <c r="G334">
        <v>-149.30699999999999</v>
      </c>
      <c r="H334">
        <v>2.8669199999999999</v>
      </c>
      <c r="I334" s="3">
        <v>4.8999999999999998E-5</v>
      </c>
      <c r="J334">
        <v>2.86477</v>
      </c>
      <c r="K334" s="3">
        <v>4.8999999999999998E-5</v>
      </c>
      <c r="L334">
        <v>12.51</v>
      </c>
      <c r="M334" s="5">
        <v>-67.547905</v>
      </c>
      <c r="N334" s="5">
        <v>225</v>
      </c>
      <c r="O334" s="5">
        <v>-506.4725037</v>
      </c>
      <c r="P334" s="5"/>
    </row>
    <row r="335" spans="1:16" ht="15">
      <c r="A335">
        <v>184091</v>
      </c>
      <c r="B335" t="s">
        <v>9</v>
      </c>
      <c r="C335" t="s">
        <v>29</v>
      </c>
      <c r="D335">
        <v>221.988</v>
      </c>
      <c r="E335">
        <v>-234.655</v>
      </c>
      <c r="F335">
        <v>386.32400000000001</v>
      </c>
      <c r="G335">
        <v>-149.30699999999999</v>
      </c>
      <c r="H335">
        <v>2.8679600000000001</v>
      </c>
      <c r="I335" s="3">
        <v>4.6999999999999997E-5</v>
      </c>
      <c r="J335">
        <v>2.86612</v>
      </c>
      <c r="K335" s="3">
        <v>4.6999999999999997E-5</v>
      </c>
      <c r="L335">
        <v>12.51</v>
      </c>
      <c r="M335" s="5">
        <v>-63.572639500000001</v>
      </c>
      <c r="N335" s="5">
        <v>225</v>
      </c>
      <c r="O335" s="5">
        <v>-506.57196040000002</v>
      </c>
      <c r="P335" s="5"/>
    </row>
    <row r="336" spans="1:16" ht="15">
      <c r="A336">
        <v>184092</v>
      </c>
      <c r="B336" t="s">
        <v>9</v>
      </c>
      <c r="C336" t="s">
        <v>29</v>
      </c>
      <c r="D336">
        <v>225.96199999999999</v>
      </c>
      <c r="E336">
        <v>-234.50800000000001</v>
      </c>
      <c r="F336">
        <v>386.32799999999997</v>
      </c>
      <c r="G336">
        <v>-149.30699999999999</v>
      </c>
      <c r="H336">
        <v>2.8678599999999999</v>
      </c>
      <c r="I336" s="3">
        <v>4.5000000000000003E-5</v>
      </c>
      <c r="J336">
        <v>2.8670900000000001</v>
      </c>
      <c r="K336" s="3">
        <v>4.8000000000000001E-5</v>
      </c>
      <c r="L336">
        <v>12.51</v>
      </c>
      <c r="M336" s="5">
        <v>-59.597374000000002</v>
      </c>
      <c r="N336" s="5">
        <v>225</v>
      </c>
      <c r="O336" s="5">
        <v>-506.67141720000001</v>
      </c>
      <c r="P336" s="5"/>
    </row>
    <row r="337" spans="1:16" ht="15">
      <c r="A337">
        <v>184093</v>
      </c>
      <c r="B337" t="s">
        <v>9</v>
      </c>
      <c r="C337" t="s">
        <v>29</v>
      </c>
      <c r="D337">
        <v>234.017</v>
      </c>
      <c r="E337">
        <v>-234.209</v>
      </c>
      <c r="F337">
        <v>386.33600000000001</v>
      </c>
      <c r="G337">
        <v>-149.30699999999999</v>
      </c>
      <c r="H337">
        <v>2.8679100000000002</v>
      </c>
      <c r="I337" s="3">
        <v>4.5000000000000003E-5</v>
      </c>
      <c r="J337">
        <v>2.8670399999999998</v>
      </c>
      <c r="K337" s="3">
        <v>4.5000000000000003E-5</v>
      </c>
      <c r="L337">
        <v>12.5</v>
      </c>
      <c r="M337" s="5">
        <v>-51.539398200000001</v>
      </c>
      <c r="N337" s="5">
        <v>225</v>
      </c>
      <c r="O337" s="5">
        <v>-506.87304690000002</v>
      </c>
      <c r="P337" s="5"/>
    </row>
    <row r="338" spans="1:16" ht="15">
      <c r="A338">
        <v>184094</v>
      </c>
      <c r="B338" t="s">
        <v>9</v>
      </c>
      <c r="C338" t="s">
        <v>29</v>
      </c>
      <c r="D338">
        <v>250.01900000000001</v>
      </c>
      <c r="E338">
        <v>-233.61600000000001</v>
      </c>
      <c r="F338">
        <v>386.35199999999998</v>
      </c>
      <c r="G338">
        <v>-149.30699999999999</v>
      </c>
      <c r="H338">
        <v>2.8679100000000002</v>
      </c>
      <c r="I338" s="3">
        <v>4.5000000000000003E-5</v>
      </c>
      <c r="J338">
        <v>2.8668900000000002</v>
      </c>
      <c r="K338" s="3">
        <v>4.8000000000000001E-5</v>
      </c>
      <c r="L338">
        <v>12.52</v>
      </c>
      <c r="M338" s="5">
        <v>-35.530895200000003</v>
      </c>
      <c r="N338" s="5">
        <v>225</v>
      </c>
      <c r="O338" s="5">
        <v>-507.27362060000002</v>
      </c>
      <c r="P338" s="5"/>
    </row>
    <row r="339" spans="1:16" ht="15">
      <c r="A339">
        <v>184095</v>
      </c>
      <c r="B339" t="s">
        <v>9</v>
      </c>
      <c r="C339" t="s">
        <v>29</v>
      </c>
      <c r="D339">
        <v>206.01300000000001</v>
      </c>
      <c r="E339">
        <v>-235.047</v>
      </c>
      <c r="F339">
        <v>386.31099999999998</v>
      </c>
      <c r="G339">
        <v>-149.30699999999999</v>
      </c>
      <c r="H339">
        <v>2.8715000000000002</v>
      </c>
      <c r="I339" s="3">
        <v>5.7000000000000003E-5</v>
      </c>
      <c r="J339">
        <v>2.8643700000000001</v>
      </c>
      <c r="K339" s="3">
        <v>5.5000000000000002E-5</v>
      </c>
      <c r="L339">
        <v>12.52</v>
      </c>
      <c r="M339" s="5">
        <v>-79.551467900000006</v>
      </c>
      <c r="N339" s="5">
        <v>225</v>
      </c>
      <c r="O339" s="5">
        <v>-506.37298579999998</v>
      </c>
      <c r="P339" s="5"/>
    </row>
    <row r="340" spans="1:16" ht="15">
      <c r="A340">
        <v>184096</v>
      </c>
      <c r="B340" t="s">
        <v>9</v>
      </c>
      <c r="C340" t="s">
        <v>29</v>
      </c>
      <c r="D340">
        <v>201.98500000000001</v>
      </c>
      <c r="E340">
        <v>-234.91200000000001</v>
      </c>
      <c r="F340">
        <v>386.31099999999998</v>
      </c>
      <c r="G340">
        <v>-149.30699999999999</v>
      </c>
      <c r="H340">
        <v>2.8669899999999999</v>
      </c>
      <c r="I340" s="3">
        <v>4.6E-5</v>
      </c>
      <c r="J340">
        <v>2.86558</v>
      </c>
      <c r="K340" s="3">
        <v>4.3000000000000002E-5</v>
      </c>
      <c r="L340">
        <v>12.52</v>
      </c>
      <c r="M340" s="5">
        <v>-83.576759300000006</v>
      </c>
      <c r="N340" s="5">
        <v>225</v>
      </c>
      <c r="O340" s="5">
        <v>-506.55639650000001</v>
      </c>
      <c r="P340" s="5"/>
    </row>
    <row r="341" spans="1:16" ht="15">
      <c r="A341">
        <v>184097</v>
      </c>
      <c r="B341" t="s">
        <v>9</v>
      </c>
      <c r="C341" t="s">
        <v>29</v>
      </c>
      <c r="D341">
        <v>197.958</v>
      </c>
      <c r="E341">
        <v>-234.77699999999999</v>
      </c>
      <c r="F341">
        <v>386.31</v>
      </c>
      <c r="G341">
        <v>-149.30699999999999</v>
      </c>
      <c r="H341">
        <v>2.86713</v>
      </c>
      <c r="I341" s="3">
        <v>3.8999999999999999E-5</v>
      </c>
      <c r="J341">
        <v>2.8665099999999999</v>
      </c>
      <c r="K341" s="3">
        <v>4.1999999999999998E-5</v>
      </c>
      <c r="L341">
        <v>12.52</v>
      </c>
      <c r="M341" s="5">
        <v>-87.602050800000001</v>
      </c>
      <c r="N341" s="5">
        <v>225</v>
      </c>
      <c r="O341" s="5">
        <v>-506.73974609999999</v>
      </c>
      <c r="P341" s="5"/>
    </row>
    <row r="342" spans="1:16" ht="15">
      <c r="A342">
        <v>184098</v>
      </c>
      <c r="B342" t="s">
        <v>9</v>
      </c>
      <c r="C342" t="s">
        <v>29</v>
      </c>
      <c r="D342">
        <v>194.029</v>
      </c>
      <c r="E342">
        <v>-234.64599999999999</v>
      </c>
      <c r="F342">
        <v>386.31099999999998</v>
      </c>
      <c r="G342">
        <v>-149.30699999999999</v>
      </c>
      <c r="H342">
        <v>2.8678400000000002</v>
      </c>
      <c r="I342" s="3">
        <v>4.0000000000000003E-5</v>
      </c>
      <c r="J342">
        <v>2.8670100000000001</v>
      </c>
      <c r="K342" s="3">
        <v>4.1E-5</v>
      </c>
      <c r="L342">
        <v>12.52</v>
      </c>
      <c r="M342" s="5">
        <v>-91.529159500000006</v>
      </c>
      <c r="N342" s="5">
        <v>225</v>
      </c>
      <c r="O342" s="5">
        <v>-506.91870119999999</v>
      </c>
      <c r="P342" s="5"/>
    </row>
    <row r="343" spans="1:16" ht="15">
      <c r="A343">
        <v>184099</v>
      </c>
      <c r="B343" t="s">
        <v>9</v>
      </c>
      <c r="C343" t="s">
        <v>29</v>
      </c>
      <c r="D343">
        <v>185.97499999999999</v>
      </c>
      <c r="E343">
        <v>-234.376</v>
      </c>
      <c r="F343">
        <v>386.31099999999998</v>
      </c>
      <c r="G343">
        <v>-149.30699999999999</v>
      </c>
      <c r="H343">
        <v>2.8680500000000002</v>
      </c>
      <c r="I343" s="3">
        <v>3.8999999999999999E-5</v>
      </c>
      <c r="J343">
        <v>2.8671899999999999</v>
      </c>
      <c r="K343" s="3">
        <v>4.0000000000000003E-5</v>
      </c>
      <c r="L343">
        <v>12.5</v>
      </c>
      <c r="M343" s="5">
        <v>-99.579742400000001</v>
      </c>
      <c r="N343" s="5">
        <v>225</v>
      </c>
      <c r="O343" s="5">
        <v>-507.28546139999997</v>
      </c>
      <c r="P343" s="5"/>
    </row>
    <row r="344" spans="1:16" ht="15">
      <c r="A344">
        <v>184100</v>
      </c>
      <c r="B344" t="s">
        <v>9</v>
      </c>
      <c r="C344" t="s">
        <v>29</v>
      </c>
      <c r="D344">
        <v>169.964</v>
      </c>
      <c r="E344">
        <v>-233.84</v>
      </c>
      <c r="F344">
        <v>386.31200000000001</v>
      </c>
      <c r="G344">
        <v>-149.30699999999999</v>
      </c>
      <c r="H344">
        <v>2.8681199999999998</v>
      </c>
      <c r="I344" s="3">
        <v>4.0000000000000003E-5</v>
      </c>
      <c r="J344">
        <v>2.8670599999999999</v>
      </c>
      <c r="K344" s="3">
        <v>4.0000000000000003E-5</v>
      </c>
      <c r="L344">
        <v>12.5</v>
      </c>
      <c r="M344" s="5">
        <v>-115.58273320000001</v>
      </c>
      <c r="N344" s="5">
        <v>225</v>
      </c>
      <c r="O344" s="5">
        <v>-508.01458739999998</v>
      </c>
      <c r="P344" s="5"/>
    </row>
    <row r="345" spans="1:16" ht="15">
      <c r="A345">
        <v>184101</v>
      </c>
      <c r="B345" t="s">
        <v>9</v>
      </c>
      <c r="C345" t="s">
        <v>28</v>
      </c>
      <c r="D345">
        <v>209.928</v>
      </c>
      <c r="E345">
        <v>-235.19800000000001</v>
      </c>
      <c r="F345">
        <v>386.31</v>
      </c>
      <c r="G345">
        <v>-119.31100000000001</v>
      </c>
      <c r="H345">
        <v>2.8738899999999998</v>
      </c>
      <c r="I345" s="3">
        <v>9.2999999999999997E-5</v>
      </c>
      <c r="J345">
        <v>2.8676300000000001</v>
      </c>
      <c r="K345" s="3">
        <v>7.7999999999999999E-5</v>
      </c>
      <c r="L345">
        <v>12.52</v>
      </c>
      <c r="M345" s="5">
        <v>-75.6383972</v>
      </c>
      <c r="N345" s="5">
        <v>225</v>
      </c>
      <c r="O345" s="5">
        <v>-506.1748657</v>
      </c>
      <c r="P345" s="5"/>
    </row>
    <row r="346" spans="1:16" ht="15">
      <c r="A346">
        <v>184102</v>
      </c>
      <c r="B346" t="s">
        <v>9</v>
      </c>
      <c r="C346" t="s">
        <v>28</v>
      </c>
      <c r="D346">
        <v>214.04</v>
      </c>
      <c r="E346">
        <v>-234.95</v>
      </c>
      <c r="F346">
        <v>386.31599999999997</v>
      </c>
      <c r="G346">
        <v>-119.31100000000001</v>
      </c>
      <c r="H346">
        <v>2.8717299999999999</v>
      </c>
      <c r="I346" s="3">
        <v>5.7000000000000003E-5</v>
      </c>
      <c r="J346">
        <v>2.86456</v>
      </c>
      <c r="K346" s="3">
        <v>4.8999999999999998E-5</v>
      </c>
      <c r="L346">
        <v>12.52</v>
      </c>
      <c r="M346" s="5">
        <v>-71.523170500000006</v>
      </c>
      <c r="N346" s="5">
        <v>225</v>
      </c>
      <c r="O346" s="5">
        <v>-506.37301639999998</v>
      </c>
      <c r="P346" s="5"/>
    </row>
    <row r="347" spans="1:16" ht="15">
      <c r="A347">
        <v>184103</v>
      </c>
      <c r="B347" t="s">
        <v>9</v>
      </c>
      <c r="C347" t="s">
        <v>28</v>
      </c>
      <c r="D347">
        <v>218.01400000000001</v>
      </c>
      <c r="E347">
        <v>-234.803</v>
      </c>
      <c r="F347">
        <v>386.32</v>
      </c>
      <c r="G347">
        <v>-119.31100000000001</v>
      </c>
      <c r="H347">
        <v>2.86686</v>
      </c>
      <c r="I347" s="3">
        <v>5.0000000000000002E-5</v>
      </c>
      <c r="J347">
        <v>2.8653400000000002</v>
      </c>
      <c r="K347" s="3">
        <v>4.5000000000000003E-5</v>
      </c>
      <c r="L347">
        <v>12.52</v>
      </c>
      <c r="M347" s="5">
        <v>-67.547905</v>
      </c>
      <c r="N347" s="5">
        <v>225</v>
      </c>
      <c r="O347" s="5">
        <v>-506.4725037</v>
      </c>
      <c r="P347" s="5"/>
    </row>
    <row r="348" spans="1:16" ht="15">
      <c r="A348">
        <v>184104</v>
      </c>
      <c r="B348" t="s">
        <v>9</v>
      </c>
      <c r="C348" t="s">
        <v>28</v>
      </c>
      <c r="D348">
        <v>221.988</v>
      </c>
      <c r="E348">
        <v>-234.655</v>
      </c>
      <c r="F348">
        <v>386.32400000000001</v>
      </c>
      <c r="G348">
        <v>-119.31100000000001</v>
      </c>
      <c r="H348">
        <v>2.86795</v>
      </c>
      <c r="I348" s="3">
        <v>5.0000000000000002E-5</v>
      </c>
      <c r="J348">
        <v>2.8664700000000001</v>
      </c>
      <c r="K348" s="3">
        <v>4.3999999999999999E-5</v>
      </c>
      <c r="L348">
        <v>12.52</v>
      </c>
      <c r="M348" s="5">
        <v>-63.572639500000001</v>
      </c>
      <c r="N348" s="5">
        <v>225</v>
      </c>
      <c r="O348" s="5">
        <v>-506.57196040000002</v>
      </c>
      <c r="P348" s="5"/>
    </row>
    <row r="349" spans="1:16" ht="15">
      <c r="A349">
        <v>184105</v>
      </c>
      <c r="B349" t="s">
        <v>9</v>
      </c>
      <c r="C349" t="s">
        <v>28</v>
      </c>
      <c r="D349">
        <v>225.96199999999999</v>
      </c>
      <c r="E349">
        <v>-234.50800000000001</v>
      </c>
      <c r="F349">
        <v>386.32799999999997</v>
      </c>
      <c r="G349">
        <v>-119.31100000000001</v>
      </c>
      <c r="H349">
        <v>2.8682400000000001</v>
      </c>
      <c r="I349" s="3">
        <v>4.6E-5</v>
      </c>
      <c r="J349">
        <v>2.8669699999999998</v>
      </c>
      <c r="K349" s="3">
        <v>4.1999999999999998E-5</v>
      </c>
      <c r="L349">
        <v>12.51</v>
      </c>
      <c r="M349" s="5">
        <v>-59.597374000000002</v>
      </c>
      <c r="N349" s="5">
        <v>225</v>
      </c>
      <c r="O349" s="5">
        <v>-506.67141720000001</v>
      </c>
      <c r="P349" s="5"/>
    </row>
    <row r="350" spans="1:16" ht="15">
      <c r="A350">
        <v>184106</v>
      </c>
      <c r="B350" t="s">
        <v>9</v>
      </c>
      <c r="C350" t="s">
        <v>28</v>
      </c>
      <c r="D350">
        <v>234.017</v>
      </c>
      <c r="E350">
        <v>-234.209</v>
      </c>
      <c r="F350">
        <v>386.33600000000001</v>
      </c>
      <c r="G350">
        <v>-119.31100000000001</v>
      </c>
      <c r="H350">
        <v>2.8683700000000001</v>
      </c>
      <c r="I350" s="3">
        <v>4.1999999999999998E-5</v>
      </c>
      <c r="J350">
        <v>2.8669600000000002</v>
      </c>
      <c r="K350" s="3">
        <v>4.3000000000000002E-5</v>
      </c>
      <c r="L350">
        <v>12.51</v>
      </c>
      <c r="M350" s="5">
        <v>-51.539398200000001</v>
      </c>
      <c r="N350" s="5">
        <v>225</v>
      </c>
      <c r="O350" s="5">
        <v>-506.87304690000002</v>
      </c>
      <c r="P350" s="5"/>
    </row>
    <row r="351" spans="1:16" ht="15">
      <c r="A351">
        <v>184107</v>
      </c>
      <c r="B351" t="s">
        <v>9</v>
      </c>
      <c r="C351" t="s">
        <v>28</v>
      </c>
      <c r="D351">
        <v>250.01900000000001</v>
      </c>
      <c r="E351">
        <v>-233.61600000000001</v>
      </c>
      <c r="F351">
        <v>386.35199999999998</v>
      </c>
      <c r="G351">
        <v>-119.31100000000001</v>
      </c>
      <c r="H351">
        <v>2.8683200000000002</v>
      </c>
      <c r="I351" s="3">
        <v>4.1E-5</v>
      </c>
      <c r="J351">
        <v>2.8668800000000001</v>
      </c>
      <c r="K351" s="3">
        <v>4.3000000000000002E-5</v>
      </c>
      <c r="L351">
        <v>12.52</v>
      </c>
      <c r="M351" s="5">
        <v>-35.530895200000003</v>
      </c>
      <c r="N351" s="5">
        <v>225</v>
      </c>
      <c r="O351" s="5">
        <v>-507.27362060000002</v>
      </c>
      <c r="P351" s="5"/>
    </row>
    <row r="352" spans="1:16" ht="15">
      <c r="A352">
        <v>184108</v>
      </c>
      <c r="B352" t="s">
        <v>9</v>
      </c>
      <c r="C352" t="s">
        <v>28</v>
      </c>
      <c r="D352">
        <v>206.01300000000001</v>
      </c>
      <c r="E352">
        <v>-235.047</v>
      </c>
      <c r="F352">
        <v>386.31099999999998</v>
      </c>
      <c r="G352">
        <v>-119.31100000000001</v>
      </c>
      <c r="H352">
        <v>2.8697699999999999</v>
      </c>
      <c r="I352" s="3">
        <v>7.6000000000000004E-5</v>
      </c>
      <c r="J352">
        <v>2.8666399999999999</v>
      </c>
      <c r="K352" s="3">
        <v>5.3000000000000001E-5</v>
      </c>
      <c r="L352">
        <v>12.52</v>
      </c>
      <c r="M352" s="5">
        <v>-79.551467900000006</v>
      </c>
      <c r="N352" s="5">
        <v>225</v>
      </c>
      <c r="O352" s="5">
        <v>-506.37298579999998</v>
      </c>
      <c r="P352" s="5"/>
    </row>
    <row r="353" spans="1:16" ht="15">
      <c r="A353">
        <v>184109</v>
      </c>
      <c r="B353" t="s">
        <v>9</v>
      </c>
      <c r="C353" t="s">
        <v>28</v>
      </c>
      <c r="D353">
        <v>201.98500000000001</v>
      </c>
      <c r="E353">
        <v>-234.91200000000001</v>
      </c>
      <c r="F353">
        <v>386.31099999999998</v>
      </c>
      <c r="G353">
        <v>-119.31100000000001</v>
      </c>
      <c r="H353">
        <v>2.8665799999999999</v>
      </c>
      <c r="I353" s="3">
        <v>4.8000000000000001E-5</v>
      </c>
      <c r="J353">
        <v>2.8654099999999998</v>
      </c>
      <c r="K353" s="3">
        <v>5.0000000000000002E-5</v>
      </c>
      <c r="L353">
        <v>12.53</v>
      </c>
      <c r="M353" s="5">
        <v>-83.576759300000006</v>
      </c>
      <c r="N353" s="5">
        <v>225</v>
      </c>
      <c r="O353" s="5">
        <v>-506.55639650000001</v>
      </c>
      <c r="P353" s="5"/>
    </row>
    <row r="354" spans="1:16" ht="15">
      <c r="A354">
        <v>184110</v>
      </c>
      <c r="B354" t="s">
        <v>9</v>
      </c>
      <c r="C354" t="s">
        <v>28</v>
      </c>
      <c r="D354">
        <v>197.958</v>
      </c>
      <c r="E354">
        <v>-234.77699999999999</v>
      </c>
      <c r="F354">
        <v>386.31099999999998</v>
      </c>
      <c r="G354">
        <v>-119.31100000000001</v>
      </c>
      <c r="H354">
        <v>2.8684400000000001</v>
      </c>
      <c r="I354" s="3">
        <v>4.6999999999999997E-5</v>
      </c>
      <c r="J354">
        <v>2.8658100000000002</v>
      </c>
      <c r="K354" s="3">
        <v>4.5000000000000003E-5</v>
      </c>
      <c r="L354">
        <v>12.52</v>
      </c>
      <c r="M354" s="5">
        <v>-87.602050800000001</v>
      </c>
      <c r="N354" s="5">
        <v>225</v>
      </c>
      <c r="O354" s="5">
        <v>-506.73974609999999</v>
      </c>
      <c r="P354" s="5"/>
    </row>
    <row r="355" spans="1:16" ht="15">
      <c r="A355">
        <v>184111</v>
      </c>
      <c r="B355" t="s">
        <v>9</v>
      </c>
      <c r="C355" t="s">
        <v>28</v>
      </c>
      <c r="D355">
        <v>194.029</v>
      </c>
      <c r="E355">
        <v>-234.64599999999999</v>
      </c>
      <c r="F355">
        <v>386.31099999999998</v>
      </c>
      <c r="G355">
        <v>-119.31100000000001</v>
      </c>
      <c r="H355">
        <v>2.86836</v>
      </c>
      <c r="I355" s="3">
        <v>4.3000000000000002E-5</v>
      </c>
      <c r="J355">
        <v>2.8668399999999998</v>
      </c>
      <c r="K355" s="3">
        <v>4.6E-5</v>
      </c>
      <c r="L355">
        <v>12.52</v>
      </c>
      <c r="M355" s="5">
        <v>-91.529159500000006</v>
      </c>
      <c r="N355" s="5">
        <v>225</v>
      </c>
      <c r="O355" s="5">
        <v>-506.91870119999999</v>
      </c>
      <c r="P355" s="5"/>
    </row>
    <row r="356" spans="1:16" ht="15">
      <c r="A356">
        <v>184112</v>
      </c>
      <c r="B356" t="s">
        <v>9</v>
      </c>
      <c r="C356" t="s">
        <v>28</v>
      </c>
      <c r="D356">
        <v>185.97499999999999</v>
      </c>
      <c r="E356">
        <v>-234.376</v>
      </c>
      <c r="F356">
        <v>386.31099999999998</v>
      </c>
      <c r="G356">
        <v>-119.31100000000001</v>
      </c>
      <c r="H356">
        <v>2.8685800000000001</v>
      </c>
      <c r="I356" s="3">
        <v>4.6999999999999997E-5</v>
      </c>
      <c r="J356">
        <v>2.8669699999999998</v>
      </c>
      <c r="K356" s="3">
        <v>4.5000000000000003E-5</v>
      </c>
      <c r="L356">
        <v>12.51</v>
      </c>
      <c r="M356" s="5">
        <v>-99.579742400000001</v>
      </c>
      <c r="N356" s="5">
        <v>225</v>
      </c>
      <c r="O356" s="5">
        <v>-507.28546139999997</v>
      </c>
      <c r="P356" s="5"/>
    </row>
    <row r="357" spans="1:16" ht="15">
      <c r="A357">
        <v>184113</v>
      </c>
      <c r="B357" t="s">
        <v>9</v>
      </c>
      <c r="C357" t="s">
        <v>28</v>
      </c>
      <c r="D357">
        <v>169.964</v>
      </c>
      <c r="E357">
        <v>-233.84</v>
      </c>
      <c r="F357">
        <v>386.31200000000001</v>
      </c>
      <c r="G357">
        <v>-119.31100000000001</v>
      </c>
      <c r="H357">
        <v>2.8685700000000001</v>
      </c>
      <c r="I357" s="3">
        <v>4.6999999999999997E-5</v>
      </c>
      <c r="J357">
        <v>2.8669500000000001</v>
      </c>
      <c r="K357" s="3">
        <v>4.3999999999999999E-5</v>
      </c>
      <c r="L357">
        <v>12.52</v>
      </c>
      <c r="M357" s="5">
        <v>-115.58273320000001</v>
      </c>
      <c r="N357" s="5">
        <v>225</v>
      </c>
      <c r="O357" s="5">
        <v>-508.01458739999998</v>
      </c>
      <c r="P357" s="5"/>
    </row>
    <row r="358" spans="1:16" s="2" customFormat="1">
      <c r="A358" s="2">
        <v>184114</v>
      </c>
      <c r="B358" s="2" t="s">
        <v>3</v>
      </c>
    </row>
    <row r="359" spans="1:16" s="2" customFormat="1">
      <c r="A359" s="2">
        <v>184115</v>
      </c>
      <c r="B359" s="2" t="s">
        <v>3</v>
      </c>
    </row>
    <row r="360" spans="1:16" s="2" customFormat="1">
      <c r="A360" s="2">
        <v>184116</v>
      </c>
      <c r="B360" s="2" t="s">
        <v>3</v>
      </c>
    </row>
    <row r="361" spans="1:16" s="2" customFormat="1">
      <c r="A361" s="2">
        <v>184117</v>
      </c>
      <c r="B361" s="2" t="s">
        <v>3</v>
      </c>
    </row>
    <row r="362" spans="1:16" s="2" customFormat="1">
      <c r="A362" s="2">
        <v>184118</v>
      </c>
      <c r="B362" s="2" t="s">
        <v>3</v>
      </c>
    </row>
    <row r="363" spans="1:16" s="2" customFormat="1">
      <c r="A363" s="2">
        <v>184119</v>
      </c>
      <c r="B363" s="2" t="s">
        <v>3</v>
      </c>
    </row>
    <row r="364" spans="1:16" s="2" customFormat="1">
      <c r="A364" s="2">
        <v>184120</v>
      </c>
      <c r="B364" s="2" t="s">
        <v>3</v>
      </c>
    </row>
    <row r="365" spans="1:16" s="2" customFormat="1">
      <c r="A365" s="2">
        <v>184121</v>
      </c>
      <c r="B365" s="2" t="s">
        <v>3</v>
      </c>
    </row>
    <row r="366" spans="1:16" s="2" customFormat="1">
      <c r="A366" s="2">
        <v>184122</v>
      </c>
      <c r="B366" s="2" t="s">
        <v>3</v>
      </c>
    </row>
    <row r="367" spans="1:16" s="2" customFormat="1">
      <c r="A367" s="2">
        <v>184123</v>
      </c>
      <c r="B367" s="2" t="s">
        <v>3</v>
      </c>
    </row>
    <row r="368" spans="1:16" s="2" customFormat="1">
      <c r="A368" s="2">
        <v>184124</v>
      </c>
      <c r="B368" s="2" t="s">
        <v>3</v>
      </c>
    </row>
    <row r="369" spans="1:2" s="2" customFormat="1">
      <c r="A369" s="2">
        <v>184125</v>
      </c>
      <c r="B369" s="2" t="s">
        <v>3</v>
      </c>
    </row>
    <row r="370" spans="1:2" s="2" customFormat="1">
      <c r="A370" s="2">
        <v>184126</v>
      </c>
      <c r="B370" s="2" t="s">
        <v>3</v>
      </c>
    </row>
    <row r="371" spans="1:2" s="2" customFormat="1">
      <c r="A371" s="2">
        <v>184127</v>
      </c>
      <c r="B371" s="2" t="s">
        <v>3</v>
      </c>
    </row>
    <row r="372" spans="1:2" s="2" customFormat="1">
      <c r="A372" s="2">
        <v>184128</v>
      </c>
      <c r="B372" s="2" t="s">
        <v>3</v>
      </c>
    </row>
    <row r="373" spans="1:2" s="2" customFormat="1">
      <c r="A373" s="2">
        <v>184129</v>
      </c>
      <c r="B373" s="2" t="s">
        <v>3</v>
      </c>
    </row>
    <row r="374" spans="1:2" s="2" customFormat="1">
      <c r="A374" s="2">
        <v>184130</v>
      </c>
      <c r="B374" s="2" t="s">
        <v>3</v>
      </c>
    </row>
    <row r="375" spans="1:2" s="2" customFormat="1">
      <c r="A375" s="2">
        <v>184131</v>
      </c>
      <c r="B375" s="2" t="s">
        <v>3</v>
      </c>
    </row>
    <row r="376" spans="1:2" s="2" customFormat="1">
      <c r="A376" s="2">
        <v>184132</v>
      </c>
      <c r="B376" s="2" t="s">
        <v>3</v>
      </c>
    </row>
    <row r="377" spans="1:2" s="2" customFormat="1">
      <c r="A377" s="2">
        <v>184133</v>
      </c>
      <c r="B377" s="2" t="s">
        <v>3</v>
      </c>
    </row>
    <row r="378" spans="1:2" s="2" customFormat="1">
      <c r="A378" s="2">
        <v>184134</v>
      </c>
      <c r="B378" s="2" t="s">
        <v>3</v>
      </c>
    </row>
    <row r="379" spans="1:2" s="2" customFormat="1">
      <c r="A379" s="2">
        <v>184135</v>
      </c>
      <c r="B379" s="2" t="s">
        <v>3</v>
      </c>
    </row>
    <row r="380" spans="1:2" s="2" customFormat="1">
      <c r="A380" s="2">
        <v>184136</v>
      </c>
      <c r="B380" s="2" t="s">
        <v>3</v>
      </c>
    </row>
    <row r="381" spans="1:2" s="2" customFormat="1">
      <c r="A381" s="2">
        <v>184137</v>
      </c>
      <c r="B381" s="2" t="s">
        <v>3</v>
      </c>
    </row>
    <row r="382" spans="1:2" s="2" customFormat="1">
      <c r="A382" s="2">
        <v>184138</v>
      </c>
      <c r="B382" s="2" t="s">
        <v>3</v>
      </c>
    </row>
    <row r="383" spans="1:2" s="2" customFormat="1">
      <c r="A383" s="2">
        <v>184139</v>
      </c>
      <c r="B383" s="2" t="s">
        <v>3</v>
      </c>
    </row>
    <row r="384" spans="1:2" s="2" customFormat="1">
      <c r="A384" s="2">
        <v>184140</v>
      </c>
      <c r="B384" s="2" t="s">
        <v>3</v>
      </c>
    </row>
    <row r="385" spans="1:2" s="2" customFormat="1">
      <c r="A385" s="2">
        <v>184141</v>
      </c>
      <c r="B385" s="2" t="s">
        <v>3</v>
      </c>
    </row>
    <row r="386" spans="1:2" s="2" customFormat="1">
      <c r="A386" s="2">
        <v>184142</v>
      </c>
      <c r="B386" s="2" t="s">
        <v>3</v>
      </c>
    </row>
    <row r="387" spans="1:2" s="2" customFormat="1">
      <c r="A387" s="2">
        <v>184143</v>
      </c>
      <c r="B387" s="2" t="s">
        <v>3</v>
      </c>
    </row>
    <row r="388" spans="1:2" s="2" customFormat="1">
      <c r="A388" s="2">
        <v>184144</v>
      </c>
      <c r="B388" s="2" t="s">
        <v>3</v>
      </c>
    </row>
    <row r="389" spans="1:2" s="2" customFormat="1">
      <c r="A389" s="2">
        <v>184145</v>
      </c>
      <c r="B389" s="2" t="s">
        <v>3</v>
      </c>
    </row>
    <row r="390" spans="1:2" s="2" customFormat="1">
      <c r="A390" s="2">
        <v>184146</v>
      </c>
      <c r="B390" s="2" t="s">
        <v>3</v>
      </c>
    </row>
    <row r="391" spans="1:2" s="2" customFormat="1">
      <c r="A391" s="2">
        <v>184147</v>
      </c>
      <c r="B391" s="2" t="s">
        <v>3</v>
      </c>
    </row>
    <row r="392" spans="1:2" s="2" customFormat="1">
      <c r="A392" s="2">
        <v>184148</v>
      </c>
      <c r="B392" s="2" t="s">
        <v>3</v>
      </c>
    </row>
    <row r="393" spans="1:2" s="2" customFormat="1">
      <c r="A393" s="2">
        <v>184149</v>
      </c>
      <c r="B393" s="2" t="s">
        <v>3</v>
      </c>
    </row>
    <row r="394" spans="1:2" s="2" customFormat="1">
      <c r="A394" s="2">
        <v>184150</v>
      </c>
      <c r="B394" s="2" t="s">
        <v>3</v>
      </c>
    </row>
    <row r="395" spans="1:2" s="2" customFormat="1">
      <c r="A395" s="2">
        <v>184151</v>
      </c>
      <c r="B395" s="2" t="s">
        <v>3</v>
      </c>
    </row>
    <row r="396" spans="1:2" s="2" customFormat="1">
      <c r="A396" s="2">
        <v>184152</v>
      </c>
      <c r="B396" s="2" t="s">
        <v>3</v>
      </c>
    </row>
    <row r="397" spans="1:2" s="2" customFormat="1">
      <c r="A397" s="2">
        <v>184153</v>
      </c>
      <c r="B397" s="2" t="s">
        <v>3</v>
      </c>
    </row>
    <row r="398" spans="1:2" s="2" customFormat="1">
      <c r="A398" s="2">
        <v>184154</v>
      </c>
      <c r="B398" s="2" t="s">
        <v>3</v>
      </c>
    </row>
    <row r="399" spans="1:2" s="2" customFormat="1">
      <c r="A399" s="2">
        <v>184155</v>
      </c>
      <c r="B399" s="2" t="s">
        <v>3</v>
      </c>
    </row>
    <row r="400" spans="1:2" s="2" customFormat="1">
      <c r="A400" s="2">
        <v>184156</v>
      </c>
      <c r="B400" s="2" t="s">
        <v>3</v>
      </c>
    </row>
    <row r="401" spans="1:12" s="2" customFormat="1">
      <c r="A401" s="2">
        <v>184157</v>
      </c>
      <c r="B401" s="2" t="s">
        <v>3</v>
      </c>
    </row>
    <row r="402" spans="1:12" s="2" customFormat="1">
      <c r="A402" s="2">
        <v>184158</v>
      </c>
      <c r="B402" s="2" t="s">
        <v>3</v>
      </c>
    </row>
    <row r="403" spans="1:12" s="2" customFormat="1">
      <c r="A403" s="2">
        <v>184159</v>
      </c>
      <c r="B403" s="2" t="s">
        <v>3</v>
      </c>
    </row>
    <row r="404" spans="1:12" s="2" customFormat="1">
      <c r="A404" s="2">
        <v>184160</v>
      </c>
      <c r="B404" s="2" t="s">
        <v>3</v>
      </c>
    </row>
    <row r="405" spans="1:12" s="2" customFormat="1">
      <c r="A405" s="2">
        <v>184161</v>
      </c>
      <c r="B405" s="2" t="s">
        <v>3</v>
      </c>
    </row>
    <row r="406" spans="1:12" s="2" customFormat="1">
      <c r="A406" s="2">
        <v>184162</v>
      </c>
      <c r="B406" s="2" t="s">
        <v>3</v>
      </c>
    </row>
    <row r="407" spans="1:12" s="2" customFormat="1">
      <c r="A407" s="2">
        <v>184163</v>
      </c>
      <c r="B407" s="2" t="s">
        <v>3</v>
      </c>
    </row>
    <row r="408" spans="1:12">
      <c r="A408">
        <v>184164</v>
      </c>
      <c r="B408" t="s">
        <v>19</v>
      </c>
      <c r="C408" t="s">
        <v>20</v>
      </c>
      <c r="D408">
        <v>203.68700000000001</v>
      </c>
      <c r="E408">
        <v>-241.37350000000001</v>
      </c>
      <c r="F408">
        <v>351.82100000000003</v>
      </c>
      <c r="G408">
        <v>-45</v>
      </c>
      <c r="H408">
        <v>2.8709699999999998</v>
      </c>
      <c r="I408">
        <v>1.2899999999999999E-4</v>
      </c>
      <c r="J408">
        <v>2.8711000000000002</v>
      </c>
      <c r="K408">
        <v>1.2999999999999999E-4</v>
      </c>
      <c r="L408">
        <v>4.0199999999999996</v>
      </c>
    </row>
    <row r="409" spans="1:12">
      <c r="A409">
        <v>184165</v>
      </c>
      <c r="B409" t="s">
        <v>19</v>
      </c>
      <c r="C409" t="s">
        <v>20</v>
      </c>
      <c r="D409">
        <v>203.68700000000001</v>
      </c>
      <c r="E409">
        <v>-238.87350000000001</v>
      </c>
      <c r="F409">
        <v>351.82100000000003</v>
      </c>
      <c r="G409">
        <v>-45</v>
      </c>
      <c r="H409">
        <v>2.8717199999999998</v>
      </c>
      <c r="I409">
        <v>1.4100000000000001E-4</v>
      </c>
      <c r="J409">
        <v>2.8711500000000001</v>
      </c>
      <c r="K409">
        <v>1.3100000000000001E-4</v>
      </c>
      <c r="L409">
        <v>4.01</v>
      </c>
    </row>
    <row r="410" spans="1:12">
      <c r="A410">
        <v>184166</v>
      </c>
      <c r="B410" t="s">
        <v>19</v>
      </c>
      <c r="C410" t="s">
        <v>20</v>
      </c>
      <c r="D410">
        <v>203.68700000000001</v>
      </c>
      <c r="E410">
        <v>-236.37350000000001</v>
      </c>
      <c r="F410">
        <v>351.82100000000003</v>
      </c>
      <c r="G410">
        <v>-45</v>
      </c>
      <c r="H410">
        <v>2.8711700000000002</v>
      </c>
      <c r="I410" s="3">
        <v>1.4100000000000001E-4</v>
      </c>
      <c r="J410">
        <v>2.8702700000000001</v>
      </c>
      <c r="K410" s="3">
        <v>1.3799999999999999E-4</v>
      </c>
      <c r="L410">
        <v>4.0199999999999996</v>
      </c>
    </row>
    <row r="411" spans="1:12">
      <c r="A411">
        <v>184167</v>
      </c>
      <c r="B411" t="s">
        <v>19</v>
      </c>
      <c r="C411" t="s">
        <v>20</v>
      </c>
      <c r="D411">
        <v>203.68700000000001</v>
      </c>
      <c r="E411">
        <v>-233.87350000000001</v>
      </c>
      <c r="F411">
        <v>351.82100000000003</v>
      </c>
      <c r="G411">
        <v>-45</v>
      </c>
      <c r="H411">
        <v>2.86877</v>
      </c>
      <c r="I411" s="3">
        <v>7.6000000000000004E-5</v>
      </c>
      <c r="J411">
        <v>2.8680699999999999</v>
      </c>
      <c r="K411" s="3">
        <v>8.2000000000000001E-5</v>
      </c>
      <c r="L411">
        <v>4.01</v>
      </c>
    </row>
    <row r="412" spans="1:12">
      <c r="A412">
        <v>184168</v>
      </c>
      <c r="B412" t="s">
        <v>19</v>
      </c>
      <c r="C412" t="s">
        <v>20</v>
      </c>
      <c r="D412">
        <v>203.68700000000001</v>
      </c>
      <c r="E412">
        <v>-231.37350000000001</v>
      </c>
      <c r="F412">
        <v>351.82100000000003</v>
      </c>
      <c r="G412">
        <v>-45</v>
      </c>
      <c r="H412">
        <v>2.87046</v>
      </c>
      <c r="I412" s="3">
        <v>1.25E-4</v>
      </c>
      <c r="J412">
        <v>2.86687</v>
      </c>
      <c r="K412" s="3">
        <v>6.3999999999999997E-5</v>
      </c>
      <c r="L412">
        <v>4.01</v>
      </c>
    </row>
    <row r="413" spans="1:12">
      <c r="A413">
        <v>184169</v>
      </c>
      <c r="B413" t="s">
        <v>19</v>
      </c>
      <c r="C413" t="s">
        <v>20</v>
      </c>
      <c r="D413">
        <v>203.7</v>
      </c>
      <c r="E413">
        <v>-240.792</v>
      </c>
      <c r="F413">
        <v>355.10700000000003</v>
      </c>
      <c r="G413">
        <v>-45</v>
      </c>
      <c r="H413">
        <v>2.8714200000000001</v>
      </c>
      <c r="I413" s="3">
        <v>1.5899999999999999E-4</v>
      </c>
      <c r="J413">
        <v>2.8708100000000001</v>
      </c>
      <c r="K413" s="3">
        <v>1.2999999999999999E-4</v>
      </c>
      <c r="L413">
        <v>4.0199999999999996</v>
      </c>
    </row>
    <row r="414" spans="1:12">
      <c r="A414">
        <v>184170</v>
      </c>
      <c r="B414" t="s">
        <v>19</v>
      </c>
      <c r="C414" t="s">
        <v>20</v>
      </c>
      <c r="D414">
        <v>203.7</v>
      </c>
      <c r="E414">
        <v>-238.292</v>
      </c>
      <c r="F414">
        <v>355.10700000000003</v>
      </c>
      <c r="G414">
        <v>-45</v>
      </c>
      <c r="H414">
        <v>2.8691599999999999</v>
      </c>
      <c r="I414" s="3">
        <v>1.02E-4</v>
      </c>
      <c r="J414">
        <v>2.86897</v>
      </c>
      <c r="K414" s="3">
        <v>9.8999999999999994E-5</v>
      </c>
      <c r="L414">
        <v>4.0199999999999996</v>
      </c>
    </row>
    <row r="415" spans="1:12">
      <c r="A415">
        <v>184171</v>
      </c>
      <c r="B415" t="s">
        <v>19</v>
      </c>
      <c r="C415" t="s">
        <v>20</v>
      </c>
      <c r="D415">
        <v>203.7</v>
      </c>
      <c r="E415">
        <v>-235.792</v>
      </c>
      <c r="F415">
        <v>355.10700000000003</v>
      </c>
      <c r="G415">
        <v>-45</v>
      </c>
      <c r="H415">
        <v>2.8680099999999999</v>
      </c>
      <c r="I415" s="3">
        <v>7.3999999999999996E-5</v>
      </c>
      <c r="J415">
        <v>2.8673000000000002</v>
      </c>
      <c r="K415" s="3">
        <v>6.6000000000000005E-5</v>
      </c>
      <c r="L415">
        <v>4.0199999999999996</v>
      </c>
    </row>
    <row r="416" spans="1:12">
      <c r="A416">
        <v>184172</v>
      </c>
      <c r="B416" t="s">
        <v>19</v>
      </c>
      <c r="C416" t="s">
        <v>20</v>
      </c>
      <c r="D416">
        <v>203.7</v>
      </c>
      <c r="E416">
        <v>-233.292</v>
      </c>
      <c r="F416">
        <v>355.10700000000003</v>
      </c>
      <c r="G416">
        <v>-45</v>
      </c>
      <c r="H416">
        <v>2.86761</v>
      </c>
      <c r="I416" s="3">
        <v>6.4999999999999994E-5</v>
      </c>
      <c r="J416">
        <v>2.8670399999999998</v>
      </c>
      <c r="K416" s="3">
        <v>6.0000000000000002E-5</v>
      </c>
      <c r="L416">
        <v>4.01</v>
      </c>
    </row>
    <row r="417" spans="1:12">
      <c r="A417">
        <v>184173</v>
      </c>
      <c r="B417" t="s">
        <v>19</v>
      </c>
      <c r="C417" t="s">
        <v>20</v>
      </c>
      <c r="D417">
        <v>203.7</v>
      </c>
      <c r="E417">
        <v>-230.792</v>
      </c>
      <c r="F417">
        <v>355.10700000000003</v>
      </c>
      <c r="G417">
        <v>-45</v>
      </c>
      <c r="H417">
        <v>2.8676400000000002</v>
      </c>
      <c r="I417" s="3">
        <v>7.1000000000000005E-5</v>
      </c>
      <c r="J417">
        <v>2.8671000000000002</v>
      </c>
      <c r="K417" s="3">
        <v>7.2999999999999999E-5</v>
      </c>
      <c r="L417">
        <v>4.0199999999999996</v>
      </c>
    </row>
    <row r="418" spans="1:12">
      <c r="A418">
        <v>184174</v>
      </c>
      <c r="B418" t="s">
        <v>19</v>
      </c>
      <c r="C418" t="s">
        <v>20</v>
      </c>
      <c r="D418">
        <v>203.71299999999999</v>
      </c>
      <c r="E418">
        <v>-240.55350000000001</v>
      </c>
      <c r="F418">
        <v>358.40499999999997</v>
      </c>
      <c r="G418">
        <v>-45</v>
      </c>
      <c r="H418">
        <v>2.86795</v>
      </c>
      <c r="I418" s="3">
        <v>9.0000000000000006E-5</v>
      </c>
      <c r="J418">
        <v>2.8664800000000001</v>
      </c>
      <c r="K418" s="3">
        <v>1.2E-4</v>
      </c>
      <c r="L418">
        <v>4.01</v>
      </c>
    </row>
    <row r="419" spans="1:12">
      <c r="A419">
        <v>184175</v>
      </c>
      <c r="B419" t="s">
        <v>19</v>
      </c>
      <c r="C419" t="s">
        <v>20</v>
      </c>
      <c r="D419">
        <v>203.71299999999999</v>
      </c>
      <c r="E419">
        <v>-238.05350000000001</v>
      </c>
      <c r="F419">
        <v>358.40499999999997</v>
      </c>
      <c r="G419">
        <v>-45</v>
      </c>
      <c r="H419">
        <v>2.8676599999999999</v>
      </c>
      <c r="I419" s="3">
        <v>9.0000000000000006E-5</v>
      </c>
      <c r="J419">
        <v>2.8670399999999998</v>
      </c>
      <c r="K419" s="3">
        <v>6.3E-5</v>
      </c>
      <c r="L419">
        <v>4.01</v>
      </c>
    </row>
    <row r="420" spans="1:12">
      <c r="A420">
        <v>184176</v>
      </c>
      <c r="B420" t="s">
        <v>19</v>
      </c>
      <c r="C420" t="s">
        <v>20</v>
      </c>
      <c r="D420">
        <v>203.71299999999999</v>
      </c>
      <c r="E420">
        <v>-235.55350000000001</v>
      </c>
      <c r="F420">
        <v>358.40499999999997</v>
      </c>
      <c r="G420">
        <v>-45</v>
      </c>
      <c r="H420">
        <v>2.8675299999999999</v>
      </c>
      <c r="I420" s="3">
        <v>6.9999999999999994E-5</v>
      </c>
      <c r="J420">
        <v>2.8671099999999998</v>
      </c>
      <c r="K420" s="3">
        <v>6.3999999999999997E-5</v>
      </c>
      <c r="L420">
        <v>4.01</v>
      </c>
    </row>
    <row r="421" spans="1:12">
      <c r="A421">
        <v>184177</v>
      </c>
      <c r="B421" t="s">
        <v>19</v>
      </c>
      <c r="C421" t="s">
        <v>20</v>
      </c>
      <c r="D421">
        <v>203.71299999999999</v>
      </c>
      <c r="E421">
        <v>-233.05350000000001</v>
      </c>
      <c r="F421">
        <v>358.40499999999997</v>
      </c>
      <c r="G421">
        <v>-45</v>
      </c>
      <c r="H421">
        <v>2.86774</v>
      </c>
      <c r="I421" s="3">
        <v>6.9999999999999994E-5</v>
      </c>
      <c r="J421">
        <v>2.8672399999999998</v>
      </c>
      <c r="K421" s="3">
        <v>7.4999999999999993E-5</v>
      </c>
      <c r="L421">
        <v>4.0199999999999996</v>
      </c>
    </row>
    <row r="422" spans="1:12">
      <c r="A422">
        <v>184178</v>
      </c>
      <c r="B422" t="s">
        <v>19</v>
      </c>
      <c r="C422" t="s">
        <v>20</v>
      </c>
      <c r="D422">
        <v>203.71299999999999</v>
      </c>
      <c r="E422">
        <v>-230.55350000000001</v>
      </c>
      <c r="F422">
        <v>358.40499999999997</v>
      </c>
      <c r="G422">
        <v>-45</v>
      </c>
      <c r="H422">
        <v>2.8679999999999999</v>
      </c>
      <c r="I422" s="3">
        <v>6.8999999999999997E-5</v>
      </c>
      <c r="J422">
        <v>2.8673099999999998</v>
      </c>
      <c r="K422" s="3">
        <v>6.8999999999999997E-5</v>
      </c>
      <c r="L422">
        <v>4.01</v>
      </c>
    </row>
    <row r="423" spans="1:12">
      <c r="A423">
        <v>184179</v>
      </c>
      <c r="B423" t="s">
        <v>19</v>
      </c>
      <c r="C423" t="s">
        <v>20</v>
      </c>
      <c r="D423">
        <v>203.726</v>
      </c>
      <c r="E423">
        <v>-240.63550000000001</v>
      </c>
      <c r="F423">
        <v>361.71100000000001</v>
      </c>
      <c r="G423">
        <v>-45</v>
      </c>
      <c r="H423">
        <v>2.8668900000000002</v>
      </c>
      <c r="I423" s="3">
        <v>6.3999999999999997E-5</v>
      </c>
      <c r="J423">
        <v>2.8670599999999999</v>
      </c>
      <c r="K423" s="3">
        <v>6.3999999999999997E-5</v>
      </c>
      <c r="L423">
        <v>4</v>
      </c>
    </row>
    <row r="424" spans="1:12">
      <c r="A424">
        <v>184180</v>
      </c>
      <c r="B424" t="s">
        <v>19</v>
      </c>
      <c r="C424" t="s">
        <v>20</v>
      </c>
      <c r="D424">
        <v>203.726</v>
      </c>
      <c r="E424">
        <v>-238.13550000000001</v>
      </c>
      <c r="F424">
        <v>361.71100000000001</v>
      </c>
      <c r="G424">
        <v>-45</v>
      </c>
      <c r="H424">
        <v>2.8675099999999998</v>
      </c>
      <c r="I424" s="3">
        <v>7.6000000000000004E-5</v>
      </c>
      <c r="J424">
        <v>2.8672200000000001</v>
      </c>
      <c r="K424" s="3">
        <v>6.2000000000000003E-5</v>
      </c>
      <c r="L424">
        <v>4.01</v>
      </c>
    </row>
    <row r="425" spans="1:12">
      <c r="A425">
        <v>184181</v>
      </c>
      <c r="B425" t="s">
        <v>19</v>
      </c>
      <c r="C425" t="s">
        <v>20</v>
      </c>
      <c r="D425">
        <v>203.726</v>
      </c>
      <c r="E425">
        <v>-235.63550000000001</v>
      </c>
      <c r="F425">
        <v>361.71100000000001</v>
      </c>
      <c r="G425">
        <v>-45</v>
      </c>
      <c r="H425">
        <v>2.8675999999999999</v>
      </c>
      <c r="I425" s="3">
        <v>6.9999999999999994E-5</v>
      </c>
      <c r="J425">
        <v>2.8673600000000001</v>
      </c>
      <c r="K425" s="3">
        <v>6.4999999999999994E-5</v>
      </c>
      <c r="L425">
        <v>4</v>
      </c>
    </row>
    <row r="426" spans="1:12">
      <c r="A426">
        <v>184182</v>
      </c>
      <c r="B426" t="s">
        <v>19</v>
      </c>
      <c r="C426" t="s">
        <v>20</v>
      </c>
      <c r="D426">
        <v>203.726</v>
      </c>
      <c r="E426">
        <v>-233.13550000000001</v>
      </c>
      <c r="F426">
        <v>361.71100000000001</v>
      </c>
      <c r="G426">
        <v>-45</v>
      </c>
      <c r="H426">
        <v>2.8676300000000001</v>
      </c>
      <c r="I426" s="3">
        <v>6.3999999999999997E-5</v>
      </c>
      <c r="J426">
        <v>2.8672</v>
      </c>
      <c r="K426" s="3">
        <v>7.3999999999999996E-5</v>
      </c>
      <c r="L426">
        <v>4.0199999999999996</v>
      </c>
    </row>
    <row r="427" spans="1:12">
      <c r="A427">
        <v>184183</v>
      </c>
      <c r="B427" t="s">
        <v>19</v>
      </c>
      <c r="C427" t="s">
        <v>20</v>
      </c>
      <c r="D427">
        <v>203.726</v>
      </c>
      <c r="E427">
        <v>-230.63550000000001</v>
      </c>
      <c r="F427">
        <v>361.71100000000001</v>
      </c>
      <c r="G427">
        <v>-45</v>
      </c>
      <c r="H427">
        <v>2.8676699999999999</v>
      </c>
      <c r="I427" s="3">
        <v>6.2000000000000003E-5</v>
      </c>
      <c r="J427">
        <v>2.8672599999999999</v>
      </c>
      <c r="K427" s="3">
        <v>6.3E-5</v>
      </c>
      <c r="L427">
        <v>4.0199999999999996</v>
      </c>
    </row>
    <row r="428" spans="1:12">
      <c r="A428">
        <v>184184</v>
      </c>
      <c r="B428" t="s">
        <v>19</v>
      </c>
      <c r="C428" t="s">
        <v>20</v>
      </c>
      <c r="D428">
        <v>203.739</v>
      </c>
      <c r="E428">
        <v>-240.5855</v>
      </c>
      <c r="F428">
        <v>364.99900000000002</v>
      </c>
      <c r="G428">
        <v>-45</v>
      </c>
      <c r="H428">
        <v>2.8673700000000002</v>
      </c>
      <c r="I428" s="3">
        <v>7.2000000000000002E-5</v>
      </c>
      <c r="J428">
        <v>2.867</v>
      </c>
      <c r="K428" s="3">
        <v>6.9999999999999994E-5</v>
      </c>
      <c r="L428">
        <v>4.0199999999999996</v>
      </c>
    </row>
    <row r="429" spans="1:12">
      <c r="A429">
        <v>184185</v>
      </c>
      <c r="B429" t="s">
        <v>19</v>
      </c>
      <c r="C429" t="s">
        <v>20</v>
      </c>
      <c r="D429">
        <v>203.739</v>
      </c>
      <c r="E429">
        <v>-238.0855</v>
      </c>
      <c r="F429">
        <v>364.99900000000002</v>
      </c>
      <c r="G429">
        <v>-45</v>
      </c>
      <c r="H429">
        <v>2.8676699999999999</v>
      </c>
      <c r="I429" s="3">
        <v>7.3999999999999996E-5</v>
      </c>
      <c r="J429">
        <v>2.8670300000000002</v>
      </c>
      <c r="K429" s="3">
        <v>6.0999999999999999E-5</v>
      </c>
      <c r="L429">
        <v>4.01</v>
      </c>
    </row>
    <row r="430" spans="1:12">
      <c r="A430">
        <v>184186</v>
      </c>
      <c r="B430" t="s">
        <v>19</v>
      </c>
      <c r="C430" t="s">
        <v>20</v>
      </c>
      <c r="D430">
        <v>203.739</v>
      </c>
      <c r="E430">
        <v>-235.5855</v>
      </c>
      <c r="F430">
        <v>364.99900000000002</v>
      </c>
      <c r="G430">
        <v>-45</v>
      </c>
      <c r="H430">
        <v>2.86747</v>
      </c>
      <c r="I430" s="3">
        <v>7.2999999999999999E-5</v>
      </c>
      <c r="J430">
        <v>2.8669099999999998</v>
      </c>
      <c r="K430" s="3">
        <v>6.0000000000000002E-5</v>
      </c>
      <c r="L430">
        <v>4.0199999999999996</v>
      </c>
    </row>
    <row r="431" spans="1:12">
      <c r="A431">
        <v>184187</v>
      </c>
      <c r="B431" t="s">
        <v>19</v>
      </c>
      <c r="C431" t="s">
        <v>20</v>
      </c>
      <c r="D431">
        <v>203.739</v>
      </c>
      <c r="E431">
        <v>-233.0855</v>
      </c>
      <c r="F431">
        <v>364.99900000000002</v>
      </c>
      <c r="G431">
        <v>-45</v>
      </c>
      <c r="H431">
        <v>2.86755</v>
      </c>
      <c r="I431" s="3">
        <v>8.2999999999999998E-5</v>
      </c>
      <c r="J431">
        <v>2.8669199999999999</v>
      </c>
      <c r="K431" s="3">
        <v>6.7000000000000002E-5</v>
      </c>
      <c r="L431">
        <v>4.01</v>
      </c>
    </row>
    <row r="432" spans="1:12">
      <c r="A432">
        <v>184188</v>
      </c>
      <c r="B432" t="s">
        <v>19</v>
      </c>
      <c r="C432" t="s">
        <v>20</v>
      </c>
      <c r="D432">
        <v>203.739</v>
      </c>
      <c r="E432">
        <v>-230.5855</v>
      </c>
      <c r="F432">
        <v>364.99900000000002</v>
      </c>
      <c r="G432">
        <v>-45</v>
      </c>
      <c r="H432">
        <v>2.8673799999999998</v>
      </c>
      <c r="I432" s="3">
        <v>1.2E-4</v>
      </c>
      <c r="J432">
        <v>2.8672</v>
      </c>
      <c r="K432" s="3">
        <v>6.8999999999999997E-5</v>
      </c>
      <c r="L432">
        <v>4.01</v>
      </c>
    </row>
    <row r="433" spans="1:12">
      <c r="A433">
        <v>184189</v>
      </c>
      <c r="B433" t="s">
        <v>19</v>
      </c>
      <c r="C433" t="s">
        <v>20</v>
      </c>
      <c r="D433">
        <v>203.791</v>
      </c>
      <c r="E433">
        <v>-240.952</v>
      </c>
      <c r="F433">
        <v>378.24299999999999</v>
      </c>
      <c r="G433">
        <v>-45</v>
      </c>
      <c r="H433">
        <v>2.86734</v>
      </c>
      <c r="I433" s="3">
        <v>6.0999999999999999E-5</v>
      </c>
      <c r="J433">
        <v>2.86714</v>
      </c>
      <c r="K433" s="3">
        <v>7.2999999999999999E-5</v>
      </c>
      <c r="L433">
        <v>4.0199999999999996</v>
      </c>
    </row>
    <row r="434" spans="1:12">
      <c r="A434">
        <v>184190</v>
      </c>
      <c r="B434" t="s">
        <v>19</v>
      </c>
      <c r="C434" t="s">
        <v>20</v>
      </c>
      <c r="D434">
        <v>203.791</v>
      </c>
      <c r="E434">
        <v>-238.452</v>
      </c>
      <c r="F434">
        <v>378.24299999999999</v>
      </c>
      <c r="G434">
        <v>-45</v>
      </c>
      <c r="H434">
        <v>2.8674900000000001</v>
      </c>
      <c r="I434" s="3">
        <v>7.1000000000000005E-5</v>
      </c>
      <c r="J434">
        <v>2.8670800000000001</v>
      </c>
      <c r="K434" s="3">
        <v>6.4999999999999994E-5</v>
      </c>
      <c r="L434">
        <v>4.01</v>
      </c>
    </row>
    <row r="435" spans="1:12">
      <c r="A435">
        <v>184191</v>
      </c>
      <c r="B435" t="s">
        <v>19</v>
      </c>
      <c r="C435" t="s">
        <v>20</v>
      </c>
      <c r="D435">
        <v>203.791</v>
      </c>
      <c r="E435">
        <v>-235.952</v>
      </c>
      <c r="F435">
        <v>378.24299999999999</v>
      </c>
      <c r="G435">
        <v>-45</v>
      </c>
      <c r="H435">
        <v>2.8677100000000002</v>
      </c>
      <c r="I435" s="3">
        <v>6.9999999999999994E-5</v>
      </c>
      <c r="J435">
        <v>2.8672300000000002</v>
      </c>
      <c r="K435" s="3">
        <v>5.8E-5</v>
      </c>
      <c r="L435">
        <v>4</v>
      </c>
    </row>
    <row r="436" spans="1:12">
      <c r="A436">
        <v>184192</v>
      </c>
      <c r="B436" t="s">
        <v>19</v>
      </c>
      <c r="C436" t="s">
        <v>20</v>
      </c>
      <c r="D436">
        <v>203.791</v>
      </c>
      <c r="E436">
        <v>-233.452</v>
      </c>
      <c r="F436">
        <v>378.24299999999999</v>
      </c>
      <c r="G436">
        <v>-45</v>
      </c>
      <c r="H436">
        <v>2.8675799999999998</v>
      </c>
      <c r="I436" s="3">
        <v>8.2999999999999998E-5</v>
      </c>
      <c r="J436">
        <v>2.8669899999999999</v>
      </c>
      <c r="K436" s="3">
        <v>6.2000000000000003E-5</v>
      </c>
      <c r="L436">
        <v>4.01</v>
      </c>
    </row>
    <row r="437" spans="1:12">
      <c r="A437">
        <v>184193</v>
      </c>
      <c r="B437" t="s">
        <v>19</v>
      </c>
      <c r="C437" t="s">
        <v>20</v>
      </c>
      <c r="D437">
        <v>203.791</v>
      </c>
      <c r="E437">
        <v>-230.952</v>
      </c>
      <c r="F437">
        <v>378.24299999999999</v>
      </c>
      <c r="G437">
        <v>-45</v>
      </c>
      <c r="H437">
        <v>2.86755</v>
      </c>
      <c r="I437" s="3">
        <v>6.4999999999999994E-5</v>
      </c>
      <c r="J437">
        <v>2.8671799999999998</v>
      </c>
      <c r="K437" s="3">
        <v>6.3E-5</v>
      </c>
      <c r="L437">
        <v>4.01</v>
      </c>
    </row>
    <row r="438" spans="1:12">
      <c r="A438">
        <v>184194</v>
      </c>
      <c r="B438" t="s">
        <v>19</v>
      </c>
      <c r="C438" t="s">
        <v>20</v>
      </c>
      <c r="D438">
        <v>203.84200000000001</v>
      </c>
      <c r="E438">
        <v>-241.49299999999999</v>
      </c>
      <c r="F438">
        <v>391.36099999999999</v>
      </c>
      <c r="G438">
        <v>-45</v>
      </c>
      <c r="H438">
        <v>2.8673099999999998</v>
      </c>
      <c r="I438" s="3">
        <v>6.7000000000000002E-5</v>
      </c>
      <c r="J438">
        <v>2.8671600000000002</v>
      </c>
      <c r="K438" s="3">
        <v>7.4999999999999993E-5</v>
      </c>
      <c r="L438">
        <v>4.01</v>
      </c>
    </row>
    <row r="439" spans="1:12">
      <c r="A439">
        <v>184195</v>
      </c>
      <c r="B439" t="s">
        <v>19</v>
      </c>
      <c r="C439" t="s">
        <v>20</v>
      </c>
      <c r="D439">
        <v>203.84200000000001</v>
      </c>
      <c r="E439">
        <v>-238.99299999999999</v>
      </c>
      <c r="F439">
        <v>391.36099999999999</v>
      </c>
      <c r="G439">
        <v>-45</v>
      </c>
      <c r="H439">
        <v>2.8675299999999999</v>
      </c>
      <c r="I439" s="3">
        <v>7.7000000000000001E-5</v>
      </c>
      <c r="J439">
        <v>2.8670399999999998</v>
      </c>
      <c r="K439" s="3">
        <v>6.0999999999999999E-5</v>
      </c>
      <c r="L439">
        <v>4.01</v>
      </c>
    </row>
    <row r="440" spans="1:12">
      <c r="A440">
        <v>184196</v>
      </c>
      <c r="B440" t="s">
        <v>19</v>
      </c>
      <c r="C440" t="s">
        <v>20</v>
      </c>
      <c r="D440">
        <v>203.84200000000001</v>
      </c>
      <c r="E440">
        <v>-236.49299999999999</v>
      </c>
      <c r="F440">
        <v>391.36099999999999</v>
      </c>
      <c r="G440">
        <v>-45</v>
      </c>
      <c r="H440">
        <v>2.8674599999999999</v>
      </c>
      <c r="I440" s="3">
        <v>6.7999999999999999E-5</v>
      </c>
      <c r="J440">
        <v>2.8670499999999999</v>
      </c>
      <c r="K440" s="3">
        <v>6.4999999999999994E-5</v>
      </c>
      <c r="L440">
        <v>4.01</v>
      </c>
    </row>
    <row r="441" spans="1:12">
      <c r="A441">
        <v>184197</v>
      </c>
      <c r="B441" t="s">
        <v>19</v>
      </c>
      <c r="C441" t="s">
        <v>20</v>
      </c>
      <c r="D441">
        <v>203.84200000000001</v>
      </c>
      <c r="E441">
        <v>-233.99299999999999</v>
      </c>
      <c r="F441">
        <v>391.36099999999999</v>
      </c>
      <c r="G441">
        <v>-45</v>
      </c>
      <c r="H441">
        <v>2.8673899999999999</v>
      </c>
      <c r="I441" s="3">
        <v>7.1000000000000005E-5</v>
      </c>
      <c r="J441">
        <v>2.8671600000000002</v>
      </c>
      <c r="K441" s="3">
        <v>6.7999999999999999E-5</v>
      </c>
      <c r="L441">
        <v>4.01</v>
      </c>
    </row>
    <row r="442" spans="1:12">
      <c r="A442">
        <v>184198</v>
      </c>
      <c r="B442" t="s">
        <v>19</v>
      </c>
      <c r="C442" t="s">
        <v>20</v>
      </c>
      <c r="D442">
        <v>203.84200000000001</v>
      </c>
      <c r="E442">
        <v>-231.49299999999999</v>
      </c>
      <c r="F442">
        <v>391.36099999999999</v>
      </c>
      <c r="G442">
        <v>-45</v>
      </c>
      <c r="H442">
        <v>2.86775</v>
      </c>
      <c r="I442" s="3">
        <v>8.1000000000000004E-5</v>
      </c>
      <c r="J442">
        <v>2.86714</v>
      </c>
      <c r="K442" s="3">
        <v>6.0999999999999999E-5</v>
      </c>
      <c r="L442">
        <v>4</v>
      </c>
    </row>
    <row r="443" spans="1:12">
      <c r="A443">
        <v>184199</v>
      </c>
      <c r="B443" t="s">
        <v>19</v>
      </c>
      <c r="C443" t="s">
        <v>20</v>
      </c>
      <c r="D443">
        <v>203.68700000000001</v>
      </c>
      <c r="E443">
        <v>-241.37350000000001</v>
      </c>
      <c r="F443">
        <v>351.82100000000003</v>
      </c>
      <c r="G443">
        <v>135</v>
      </c>
      <c r="H443">
        <v>2.8712499999999999</v>
      </c>
      <c r="I443">
        <v>1.7000000000000001E-4</v>
      </c>
      <c r="J443">
        <v>2.8710599999999999</v>
      </c>
      <c r="K443">
        <v>1.25E-4</v>
      </c>
      <c r="L443">
        <v>4.01</v>
      </c>
    </row>
    <row r="444" spans="1:12">
      <c r="A444">
        <v>184200</v>
      </c>
      <c r="B444" t="s">
        <v>19</v>
      </c>
      <c r="C444" t="s">
        <v>20</v>
      </c>
      <c r="D444">
        <v>203.68700000000001</v>
      </c>
      <c r="E444">
        <v>-238.87350000000001</v>
      </c>
      <c r="F444">
        <v>351.82100000000003</v>
      </c>
      <c r="G444">
        <v>135</v>
      </c>
      <c r="H444">
        <v>2.87148</v>
      </c>
      <c r="I444">
        <v>1.3100000000000001E-4</v>
      </c>
      <c r="J444">
        <v>2.8714300000000001</v>
      </c>
      <c r="K444">
        <v>1.46E-4</v>
      </c>
      <c r="L444">
        <v>4</v>
      </c>
    </row>
    <row r="445" spans="1:12">
      <c r="A445">
        <v>184201</v>
      </c>
      <c r="B445" t="s">
        <v>19</v>
      </c>
      <c r="C445" t="s">
        <v>20</v>
      </c>
      <c r="D445">
        <v>203.68700000000001</v>
      </c>
      <c r="E445">
        <v>-236.37350000000001</v>
      </c>
      <c r="F445">
        <v>351.82100000000003</v>
      </c>
      <c r="G445">
        <v>135</v>
      </c>
      <c r="H445">
        <v>2.8708800000000001</v>
      </c>
      <c r="I445" s="3">
        <v>1.5899999999999999E-4</v>
      </c>
      <c r="J445">
        <v>2.8696700000000002</v>
      </c>
      <c r="K445" s="3">
        <v>1.34E-4</v>
      </c>
      <c r="L445">
        <v>4.01</v>
      </c>
    </row>
    <row r="446" spans="1:12">
      <c r="A446">
        <v>184202</v>
      </c>
      <c r="B446" t="s">
        <v>19</v>
      </c>
      <c r="C446" t="s">
        <v>20</v>
      </c>
      <c r="D446">
        <v>203.68700000000001</v>
      </c>
      <c r="E446">
        <v>-233.87350000000001</v>
      </c>
      <c r="F446">
        <v>351.82100000000003</v>
      </c>
      <c r="G446">
        <v>135</v>
      </c>
      <c r="H446">
        <v>2.8681000000000001</v>
      </c>
      <c r="I446" s="3">
        <v>8.2999999999999998E-5</v>
      </c>
      <c r="J446">
        <v>2.8677600000000001</v>
      </c>
      <c r="K446" s="3">
        <v>7.7999999999999999E-5</v>
      </c>
      <c r="L446">
        <v>4</v>
      </c>
    </row>
    <row r="447" spans="1:12">
      <c r="A447">
        <v>184203</v>
      </c>
      <c r="B447" t="s">
        <v>19</v>
      </c>
      <c r="C447" t="s">
        <v>20</v>
      </c>
      <c r="D447">
        <v>203.68700000000001</v>
      </c>
      <c r="E447">
        <v>-231.37350000000001</v>
      </c>
      <c r="F447">
        <v>351.82100000000003</v>
      </c>
      <c r="G447">
        <v>135</v>
      </c>
      <c r="H447">
        <v>2.8679100000000002</v>
      </c>
      <c r="I447" s="3">
        <v>6.0999999999999999E-5</v>
      </c>
      <c r="J447">
        <v>2.8667600000000002</v>
      </c>
      <c r="K447" s="3">
        <v>6.7999999999999999E-5</v>
      </c>
      <c r="L447">
        <v>4</v>
      </c>
    </row>
    <row r="448" spans="1:12">
      <c r="A448">
        <v>184204</v>
      </c>
      <c r="B448" t="s">
        <v>19</v>
      </c>
      <c r="C448" t="s">
        <v>20</v>
      </c>
      <c r="D448">
        <v>203.7</v>
      </c>
      <c r="E448">
        <v>-240.792</v>
      </c>
      <c r="F448">
        <v>355.10700000000003</v>
      </c>
      <c r="G448">
        <v>135</v>
      </c>
      <c r="H448">
        <v>2.8714</v>
      </c>
      <c r="I448" s="3">
        <v>1.2999999999999999E-4</v>
      </c>
      <c r="J448">
        <v>2.87256</v>
      </c>
      <c r="K448" s="3">
        <v>2.7099999999999997E-4</v>
      </c>
      <c r="L448">
        <v>4.01</v>
      </c>
    </row>
    <row r="449" spans="1:12">
      <c r="A449">
        <v>184205</v>
      </c>
      <c r="B449" t="s">
        <v>19</v>
      </c>
      <c r="C449" t="s">
        <v>20</v>
      </c>
      <c r="D449">
        <v>203.7</v>
      </c>
      <c r="E449">
        <v>-238.292</v>
      </c>
      <c r="F449">
        <v>355.10700000000003</v>
      </c>
      <c r="G449">
        <v>135</v>
      </c>
      <c r="H449">
        <v>2.8676300000000001</v>
      </c>
      <c r="I449" s="3">
        <v>1.02E-4</v>
      </c>
      <c r="J449">
        <v>2.8685900000000002</v>
      </c>
      <c r="K449" s="3">
        <v>1E-4</v>
      </c>
      <c r="L449">
        <v>4.01</v>
      </c>
    </row>
    <row r="450" spans="1:12">
      <c r="A450">
        <v>184206</v>
      </c>
      <c r="B450" t="s">
        <v>19</v>
      </c>
      <c r="C450" t="s">
        <v>20</v>
      </c>
      <c r="D450">
        <v>203.7</v>
      </c>
      <c r="E450">
        <v>-235.792</v>
      </c>
      <c r="F450">
        <v>355.10700000000003</v>
      </c>
      <c r="G450">
        <v>135</v>
      </c>
      <c r="H450">
        <v>2.8677899999999998</v>
      </c>
      <c r="I450" s="3">
        <v>9.1000000000000003E-5</v>
      </c>
      <c r="J450">
        <v>2.86714</v>
      </c>
      <c r="K450" s="3">
        <v>6.7999999999999999E-5</v>
      </c>
      <c r="L450">
        <v>4</v>
      </c>
    </row>
    <row r="451" spans="1:12">
      <c r="A451">
        <v>184207</v>
      </c>
      <c r="B451" t="s">
        <v>19</v>
      </c>
      <c r="C451" t="s">
        <v>20</v>
      </c>
      <c r="D451">
        <v>203.7</v>
      </c>
      <c r="E451">
        <v>-233.292</v>
      </c>
      <c r="F451">
        <v>355.10700000000003</v>
      </c>
      <c r="G451">
        <v>135</v>
      </c>
      <c r="H451">
        <v>2.8675600000000001</v>
      </c>
      <c r="I451" s="3">
        <v>7.2999999999999999E-5</v>
      </c>
      <c r="J451">
        <v>2.8667799999999999</v>
      </c>
      <c r="K451" s="3">
        <v>6.7999999999999999E-5</v>
      </c>
      <c r="L451">
        <v>4.0199999999999996</v>
      </c>
    </row>
    <row r="452" spans="1:12">
      <c r="A452">
        <v>184208</v>
      </c>
      <c r="B452" t="s">
        <v>19</v>
      </c>
      <c r="C452" t="s">
        <v>20</v>
      </c>
      <c r="D452">
        <v>203.7</v>
      </c>
      <c r="E452">
        <v>-230.792</v>
      </c>
      <c r="F452">
        <v>355.10700000000003</v>
      </c>
      <c r="G452">
        <v>135</v>
      </c>
      <c r="H452">
        <v>2.8673099999999998</v>
      </c>
      <c r="I452" s="3">
        <v>7.1000000000000005E-5</v>
      </c>
      <c r="J452">
        <v>2.8669799999999999</v>
      </c>
      <c r="K452" s="3">
        <v>6.6000000000000005E-5</v>
      </c>
      <c r="L452">
        <v>4</v>
      </c>
    </row>
    <row r="453" spans="1:12">
      <c r="A453">
        <v>184209</v>
      </c>
      <c r="B453" t="s">
        <v>19</v>
      </c>
      <c r="C453" t="s">
        <v>20</v>
      </c>
      <c r="D453">
        <v>203.71299999999999</v>
      </c>
      <c r="E453">
        <v>-240.55350000000001</v>
      </c>
      <c r="F453">
        <v>358.40499999999997</v>
      </c>
      <c r="G453">
        <v>135</v>
      </c>
      <c r="H453">
        <v>2.8677199999999998</v>
      </c>
      <c r="I453" s="3">
        <v>8.2999999999999998E-5</v>
      </c>
      <c r="J453">
        <v>2.8674499999999998</v>
      </c>
      <c r="K453" s="3">
        <v>9.3999999999999994E-5</v>
      </c>
      <c r="L453">
        <v>4.0199999999999996</v>
      </c>
    </row>
    <row r="454" spans="1:12">
      <c r="A454">
        <v>184210</v>
      </c>
      <c r="B454" t="s">
        <v>19</v>
      </c>
      <c r="C454" t="s">
        <v>20</v>
      </c>
      <c r="D454">
        <v>203.71299999999999</v>
      </c>
      <c r="E454">
        <v>-238.05350000000001</v>
      </c>
      <c r="F454">
        <v>358.40499999999997</v>
      </c>
      <c r="G454">
        <v>135</v>
      </c>
      <c r="H454">
        <v>2.8675999999999999</v>
      </c>
      <c r="I454" s="3">
        <v>8.1000000000000004E-5</v>
      </c>
      <c r="J454">
        <v>2.8669500000000001</v>
      </c>
      <c r="K454" s="3">
        <v>6.0999999999999999E-5</v>
      </c>
      <c r="L454">
        <v>4.01</v>
      </c>
    </row>
    <row r="455" spans="1:12">
      <c r="A455">
        <v>184211</v>
      </c>
      <c r="B455" t="s">
        <v>19</v>
      </c>
      <c r="C455" t="s">
        <v>20</v>
      </c>
      <c r="D455">
        <v>203.71299999999999</v>
      </c>
      <c r="E455">
        <v>-235.55350000000001</v>
      </c>
      <c r="F455">
        <v>358.40499999999997</v>
      </c>
      <c r="G455">
        <v>135</v>
      </c>
      <c r="H455">
        <v>2.8674900000000001</v>
      </c>
      <c r="I455" s="3">
        <v>7.2999999999999999E-5</v>
      </c>
      <c r="J455">
        <v>2.8669899999999999</v>
      </c>
      <c r="K455" s="3">
        <v>6.3E-5</v>
      </c>
      <c r="L455">
        <v>4.0199999999999996</v>
      </c>
    </row>
    <row r="456" spans="1:12">
      <c r="A456">
        <v>184212</v>
      </c>
      <c r="B456" t="s">
        <v>19</v>
      </c>
      <c r="C456" t="s">
        <v>20</v>
      </c>
      <c r="D456">
        <v>203.71299999999999</v>
      </c>
      <c r="E456">
        <v>-233.05350000000001</v>
      </c>
      <c r="F456">
        <v>358.40499999999997</v>
      </c>
      <c r="G456">
        <v>135</v>
      </c>
      <c r="H456">
        <v>2.8674599999999999</v>
      </c>
      <c r="I456" s="3">
        <v>6.3999999999999997E-5</v>
      </c>
      <c r="J456">
        <v>2.8673700000000002</v>
      </c>
      <c r="K456" s="3">
        <v>7.2000000000000002E-5</v>
      </c>
      <c r="L456">
        <v>4.01</v>
      </c>
    </row>
    <row r="457" spans="1:12">
      <c r="A457">
        <v>184213</v>
      </c>
      <c r="B457" t="s">
        <v>19</v>
      </c>
      <c r="C457" t="s">
        <v>20</v>
      </c>
      <c r="D457">
        <v>203.71299999999999</v>
      </c>
      <c r="E457">
        <v>-230.55350000000001</v>
      </c>
      <c r="F457">
        <v>358.40499999999997</v>
      </c>
      <c r="G457">
        <v>135</v>
      </c>
      <c r="H457">
        <v>2.8672800000000001</v>
      </c>
      <c r="I457" s="3">
        <v>6.4999999999999994E-5</v>
      </c>
      <c r="J457">
        <v>2.8668900000000002</v>
      </c>
      <c r="K457" s="3">
        <v>7.2000000000000002E-5</v>
      </c>
      <c r="L457">
        <v>4.01</v>
      </c>
    </row>
    <row r="458" spans="1:12">
      <c r="A458">
        <v>184214</v>
      </c>
      <c r="B458" t="s">
        <v>19</v>
      </c>
      <c r="C458" t="s">
        <v>20</v>
      </c>
      <c r="D458">
        <v>203.726</v>
      </c>
      <c r="E458">
        <v>-240.63550000000001</v>
      </c>
      <c r="F458">
        <v>361.71100000000001</v>
      </c>
      <c r="G458">
        <v>135</v>
      </c>
      <c r="H458">
        <v>2.8675899999999999</v>
      </c>
      <c r="I458" s="3">
        <v>7.2999999999999999E-5</v>
      </c>
      <c r="J458">
        <v>2.8670399999999998</v>
      </c>
      <c r="K458" s="3">
        <v>6.7000000000000002E-5</v>
      </c>
      <c r="L458">
        <v>4.0199999999999996</v>
      </c>
    </row>
    <row r="459" spans="1:12">
      <c r="A459">
        <v>184215</v>
      </c>
      <c r="B459" t="s">
        <v>19</v>
      </c>
      <c r="C459" t="s">
        <v>20</v>
      </c>
      <c r="D459">
        <v>203.726</v>
      </c>
      <c r="E459">
        <v>-238.13550000000001</v>
      </c>
      <c r="F459">
        <v>361.71100000000001</v>
      </c>
      <c r="G459">
        <v>135</v>
      </c>
      <c r="H459">
        <v>2.8673799999999998</v>
      </c>
      <c r="I459" s="3">
        <v>6.3999999999999997E-5</v>
      </c>
      <c r="J459">
        <v>2.8670599999999999</v>
      </c>
      <c r="K459" s="3">
        <v>6.3999999999999997E-5</v>
      </c>
      <c r="L459">
        <v>4.0199999999999996</v>
      </c>
    </row>
    <row r="460" spans="1:12">
      <c r="A460">
        <v>184216</v>
      </c>
      <c r="B460" t="s">
        <v>19</v>
      </c>
      <c r="C460" t="s">
        <v>20</v>
      </c>
      <c r="D460">
        <v>203.726</v>
      </c>
      <c r="E460">
        <v>-235.63550000000001</v>
      </c>
      <c r="F460">
        <v>361.71100000000001</v>
      </c>
      <c r="G460">
        <v>135</v>
      </c>
      <c r="H460">
        <v>2.8673299999999999</v>
      </c>
      <c r="I460" s="3">
        <v>7.2999999999999999E-5</v>
      </c>
      <c r="J460">
        <v>2.8671099999999998</v>
      </c>
      <c r="K460" s="3">
        <v>6.2000000000000003E-5</v>
      </c>
      <c r="L460">
        <v>4.01</v>
      </c>
    </row>
    <row r="461" spans="1:12">
      <c r="A461">
        <v>184217</v>
      </c>
      <c r="B461" t="s">
        <v>19</v>
      </c>
      <c r="C461" t="s">
        <v>20</v>
      </c>
      <c r="D461">
        <v>203.726</v>
      </c>
      <c r="E461">
        <v>-233.13550000000001</v>
      </c>
      <c r="F461">
        <v>361.71100000000001</v>
      </c>
      <c r="G461">
        <v>135</v>
      </c>
      <c r="H461">
        <v>2.8673600000000001</v>
      </c>
      <c r="I461" s="3">
        <v>6.4999999999999994E-5</v>
      </c>
      <c r="J461">
        <v>2.8669899999999999</v>
      </c>
      <c r="K461" s="3">
        <v>7.2000000000000002E-5</v>
      </c>
      <c r="L461">
        <v>4.01</v>
      </c>
    </row>
    <row r="462" spans="1:12">
      <c r="A462">
        <v>184218</v>
      </c>
      <c r="B462" t="s">
        <v>19</v>
      </c>
      <c r="C462" t="s">
        <v>20</v>
      </c>
      <c r="D462">
        <v>203.726</v>
      </c>
      <c r="E462">
        <v>-230.63550000000001</v>
      </c>
      <c r="F462">
        <v>361.71100000000001</v>
      </c>
      <c r="G462">
        <v>135</v>
      </c>
      <c r="H462">
        <v>2.86707</v>
      </c>
      <c r="I462" s="3">
        <v>6.3999999999999997E-5</v>
      </c>
      <c r="J462">
        <v>2.8670499999999999</v>
      </c>
      <c r="K462" s="3">
        <v>6.7999999999999999E-5</v>
      </c>
      <c r="L462">
        <v>4.0199999999999996</v>
      </c>
    </row>
    <row r="463" spans="1:12">
      <c r="A463">
        <v>184219</v>
      </c>
      <c r="B463" t="s">
        <v>19</v>
      </c>
      <c r="C463" t="s">
        <v>20</v>
      </c>
      <c r="D463">
        <v>203.739</v>
      </c>
      <c r="E463">
        <v>-240.5855</v>
      </c>
      <c r="F463">
        <v>364.99900000000002</v>
      </c>
      <c r="G463">
        <v>135</v>
      </c>
      <c r="H463">
        <v>2.8676699999999999</v>
      </c>
      <c r="I463" s="3">
        <v>8.5000000000000006E-5</v>
      </c>
      <c r="J463">
        <v>2.8671099999999998</v>
      </c>
      <c r="K463" s="3">
        <v>6.6000000000000005E-5</v>
      </c>
      <c r="L463">
        <v>4.01</v>
      </c>
    </row>
    <row r="464" spans="1:12">
      <c r="A464">
        <v>184220</v>
      </c>
      <c r="B464" t="s">
        <v>19</v>
      </c>
      <c r="C464" t="s">
        <v>20</v>
      </c>
      <c r="D464">
        <v>203.739</v>
      </c>
      <c r="E464">
        <v>-238.0855</v>
      </c>
      <c r="F464">
        <v>364.99900000000002</v>
      </c>
      <c r="G464">
        <v>135</v>
      </c>
      <c r="H464">
        <v>2.8675299999999999</v>
      </c>
      <c r="I464" s="3">
        <v>7.3999999999999996E-5</v>
      </c>
      <c r="J464">
        <v>2.86707</v>
      </c>
      <c r="K464" s="3">
        <v>6.3999999999999997E-5</v>
      </c>
      <c r="L464">
        <v>4.01</v>
      </c>
    </row>
    <row r="465" spans="1:12">
      <c r="A465">
        <v>184221</v>
      </c>
      <c r="B465" t="s">
        <v>19</v>
      </c>
      <c r="C465" t="s">
        <v>20</v>
      </c>
      <c r="D465">
        <v>203.739</v>
      </c>
      <c r="E465">
        <v>-235.5855</v>
      </c>
      <c r="F465">
        <v>364.99900000000002</v>
      </c>
      <c r="G465">
        <v>135</v>
      </c>
      <c r="H465">
        <v>2.86734</v>
      </c>
      <c r="I465" s="3">
        <v>6.4999999999999994E-5</v>
      </c>
      <c r="J465">
        <v>2.8670100000000001</v>
      </c>
      <c r="K465" s="3">
        <v>6.0999999999999999E-5</v>
      </c>
      <c r="L465">
        <v>4</v>
      </c>
    </row>
    <row r="466" spans="1:12">
      <c r="A466">
        <v>184222</v>
      </c>
      <c r="B466" t="s">
        <v>19</v>
      </c>
      <c r="C466" t="s">
        <v>20</v>
      </c>
      <c r="D466">
        <v>203.739</v>
      </c>
      <c r="E466">
        <v>-233.0855</v>
      </c>
      <c r="F466">
        <v>364.99900000000002</v>
      </c>
      <c r="G466">
        <v>135</v>
      </c>
      <c r="H466">
        <v>2.8676900000000001</v>
      </c>
      <c r="I466" s="3">
        <v>7.2000000000000002E-5</v>
      </c>
      <c r="J466">
        <v>2.8669799999999999</v>
      </c>
      <c r="K466" s="3">
        <v>6.7000000000000002E-5</v>
      </c>
      <c r="L466">
        <v>4.01</v>
      </c>
    </row>
    <row r="467" spans="1:12">
      <c r="A467">
        <v>184223</v>
      </c>
      <c r="B467" t="s">
        <v>19</v>
      </c>
      <c r="C467" t="s">
        <v>20</v>
      </c>
      <c r="D467">
        <v>203.739</v>
      </c>
      <c r="E467">
        <v>-230.5855</v>
      </c>
      <c r="F467">
        <v>364.99900000000002</v>
      </c>
      <c r="G467">
        <v>135</v>
      </c>
      <c r="H467">
        <v>2.8671199999999999</v>
      </c>
      <c r="I467" s="3">
        <v>6.2000000000000003E-5</v>
      </c>
      <c r="J467">
        <v>2.8669199999999999</v>
      </c>
      <c r="K467" s="3">
        <v>7.3999999999999996E-5</v>
      </c>
      <c r="L467">
        <v>4.01</v>
      </c>
    </row>
    <row r="468" spans="1:12">
      <c r="A468">
        <v>184224</v>
      </c>
      <c r="B468" t="s">
        <v>19</v>
      </c>
      <c r="C468" t="s">
        <v>20</v>
      </c>
      <c r="D468">
        <v>203.791</v>
      </c>
      <c r="E468">
        <v>-240.952</v>
      </c>
      <c r="F468">
        <v>378.24299999999999</v>
      </c>
      <c r="G468">
        <v>135</v>
      </c>
      <c r="H468">
        <v>2.86761</v>
      </c>
      <c r="I468" s="3">
        <v>8.6000000000000003E-5</v>
      </c>
      <c r="J468">
        <v>2.8670499999999999</v>
      </c>
      <c r="K468" s="3">
        <v>6.9999999999999994E-5</v>
      </c>
      <c r="L468">
        <v>4.01</v>
      </c>
    </row>
    <row r="469" spans="1:12">
      <c r="A469">
        <v>184225</v>
      </c>
      <c r="B469" t="s">
        <v>19</v>
      </c>
      <c r="C469" t="s">
        <v>20</v>
      </c>
      <c r="D469">
        <v>203.791</v>
      </c>
      <c r="E469">
        <v>-238.452</v>
      </c>
      <c r="F469">
        <v>378.24299999999999</v>
      </c>
      <c r="G469">
        <v>135</v>
      </c>
      <c r="H469">
        <v>2.8673799999999998</v>
      </c>
      <c r="I469" s="3">
        <v>7.2000000000000002E-5</v>
      </c>
      <c r="J469">
        <v>2.8669500000000001</v>
      </c>
      <c r="K469" s="3">
        <v>6.4999999999999994E-5</v>
      </c>
      <c r="L469">
        <v>4.01</v>
      </c>
    </row>
    <row r="470" spans="1:12">
      <c r="A470">
        <v>184226</v>
      </c>
      <c r="B470" t="s">
        <v>19</v>
      </c>
      <c r="C470" t="s">
        <v>20</v>
      </c>
      <c r="D470">
        <v>203.791</v>
      </c>
      <c r="E470">
        <v>-235.952</v>
      </c>
      <c r="F470">
        <v>378.24299999999999</v>
      </c>
      <c r="G470">
        <v>135</v>
      </c>
      <c r="H470">
        <v>2.8674599999999999</v>
      </c>
      <c r="I470" s="3">
        <v>7.6000000000000004E-5</v>
      </c>
      <c r="J470">
        <v>2.8670100000000001</v>
      </c>
      <c r="K470" s="3">
        <v>6.3E-5</v>
      </c>
      <c r="L470">
        <v>4.01</v>
      </c>
    </row>
    <row r="471" spans="1:12">
      <c r="A471">
        <v>184227</v>
      </c>
      <c r="B471" t="s">
        <v>19</v>
      </c>
      <c r="C471" t="s">
        <v>20</v>
      </c>
      <c r="D471">
        <v>203.791</v>
      </c>
      <c r="E471">
        <v>-233.452</v>
      </c>
      <c r="F471">
        <v>378.24299999999999</v>
      </c>
      <c r="G471">
        <v>135</v>
      </c>
      <c r="H471">
        <v>2.8674599999999999</v>
      </c>
      <c r="I471" s="3">
        <v>8.0000000000000007E-5</v>
      </c>
      <c r="J471">
        <v>2.8670100000000001</v>
      </c>
      <c r="K471" s="3">
        <v>5.7000000000000003E-5</v>
      </c>
      <c r="L471">
        <v>4.01</v>
      </c>
    </row>
    <row r="472" spans="1:12">
      <c r="A472">
        <v>184228</v>
      </c>
      <c r="B472" t="s">
        <v>19</v>
      </c>
      <c r="C472" t="s">
        <v>20</v>
      </c>
      <c r="D472">
        <v>203.791</v>
      </c>
      <c r="E472">
        <v>-230.952</v>
      </c>
      <c r="F472">
        <v>378.24299999999999</v>
      </c>
      <c r="G472">
        <v>135</v>
      </c>
      <c r="H472">
        <v>2.8672800000000001</v>
      </c>
      <c r="I472" s="3">
        <v>7.2000000000000002E-5</v>
      </c>
      <c r="J472">
        <v>2.8669799999999999</v>
      </c>
      <c r="K472" s="3">
        <v>6.7999999999999999E-5</v>
      </c>
      <c r="L472">
        <v>4.0199999999999996</v>
      </c>
    </row>
    <row r="473" spans="1:12">
      <c r="A473">
        <v>184229</v>
      </c>
      <c r="B473" t="s">
        <v>19</v>
      </c>
      <c r="C473" t="s">
        <v>20</v>
      </c>
      <c r="D473">
        <v>203.84200000000001</v>
      </c>
      <c r="E473">
        <v>-241.49299999999999</v>
      </c>
      <c r="F473">
        <v>391.36099999999999</v>
      </c>
      <c r="G473">
        <v>135</v>
      </c>
      <c r="H473">
        <v>2.8674900000000001</v>
      </c>
      <c r="I473" s="3">
        <v>7.7000000000000001E-5</v>
      </c>
      <c r="J473">
        <v>2.8671199999999999</v>
      </c>
      <c r="K473" s="3">
        <v>6.2000000000000003E-5</v>
      </c>
      <c r="L473">
        <v>4.0199999999999996</v>
      </c>
    </row>
    <row r="474" spans="1:12">
      <c r="A474">
        <v>184230</v>
      </c>
      <c r="B474" t="s">
        <v>19</v>
      </c>
      <c r="C474" t="s">
        <v>20</v>
      </c>
      <c r="D474">
        <v>203.84200000000001</v>
      </c>
      <c r="E474">
        <v>-238.99299999999999</v>
      </c>
      <c r="F474">
        <v>391.36099999999999</v>
      </c>
      <c r="G474">
        <v>135</v>
      </c>
      <c r="H474">
        <v>2.8673999999999999</v>
      </c>
      <c r="I474" s="3">
        <v>6.3999999999999997E-5</v>
      </c>
      <c r="J474">
        <v>2.86714</v>
      </c>
      <c r="K474" s="3">
        <v>6.3E-5</v>
      </c>
      <c r="L474">
        <v>4</v>
      </c>
    </row>
    <row r="475" spans="1:12">
      <c r="A475">
        <v>184231</v>
      </c>
      <c r="B475" t="s">
        <v>19</v>
      </c>
      <c r="C475" t="s">
        <v>20</v>
      </c>
      <c r="D475">
        <v>203.84200000000001</v>
      </c>
      <c r="E475">
        <v>-236.49299999999999</v>
      </c>
      <c r="F475">
        <v>391.36099999999999</v>
      </c>
      <c r="G475">
        <v>135</v>
      </c>
      <c r="H475">
        <v>2.8674300000000001</v>
      </c>
      <c r="I475" s="3">
        <v>6.4999999999999994E-5</v>
      </c>
      <c r="J475">
        <v>2.86707</v>
      </c>
      <c r="K475" s="3">
        <v>7.1000000000000005E-5</v>
      </c>
      <c r="L475">
        <v>4.03</v>
      </c>
    </row>
    <row r="476" spans="1:12">
      <c r="A476">
        <v>184232</v>
      </c>
      <c r="B476" t="s">
        <v>19</v>
      </c>
      <c r="C476" t="s">
        <v>20</v>
      </c>
      <c r="D476">
        <v>203.84200000000001</v>
      </c>
      <c r="E476">
        <v>-233.99299999999999</v>
      </c>
      <c r="F476">
        <v>391.36099999999999</v>
      </c>
      <c r="G476">
        <v>135</v>
      </c>
      <c r="H476">
        <v>2.8674400000000002</v>
      </c>
      <c r="I476" s="3">
        <v>7.6000000000000004E-5</v>
      </c>
      <c r="J476">
        <v>2.8669099999999998</v>
      </c>
      <c r="K476" s="3">
        <v>6.2000000000000003E-5</v>
      </c>
      <c r="L476">
        <v>4.01</v>
      </c>
    </row>
    <row r="477" spans="1:12">
      <c r="A477">
        <v>184233</v>
      </c>
      <c r="B477" t="s">
        <v>19</v>
      </c>
      <c r="C477" t="s">
        <v>20</v>
      </c>
      <c r="D477">
        <v>203.84200000000001</v>
      </c>
      <c r="E477">
        <v>-231.49299999999999</v>
      </c>
      <c r="F477">
        <v>391.36099999999999</v>
      </c>
      <c r="G477" s="4">
        <v>135</v>
      </c>
      <c r="H477">
        <v>2.8673199999999999</v>
      </c>
      <c r="I477" s="3">
        <v>7.6000000000000004E-5</v>
      </c>
      <c r="J477">
        <v>2.8667500000000001</v>
      </c>
      <c r="K477" s="3">
        <v>7.1000000000000005E-5</v>
      </c>
      <c r="L477">
        <v>4.0199999999999996</v>
      </c>
    </row>
    <row r="478" spans="1:12">
      <c r="A478">
        <v>184234</v>
      </c>
      <c r="B478" t="s">
        <v>10</v>
      </c>
      <c r="C478" t="s">
        <v>12</v>
      </c>
      <c r="D478">
        <v>194.61600000000001</v>
      </c>
      <c r="E478">
        <v>-258.18</v>
      </c>
      <c r="F478">
        <v>505.42899999999997</v>
      </c>
      <c r="G478">
        <v>135.58799999999999</v>
      </c>
      <c r="H478">
        <v>2.8748800000000001</v>
      </c>
      <c r="I478" s="3">
        <v>6.9999999999999994E-5</v>
      </c>
    </row>
    <row r="479" spans="1:12">
      <c r="A479">
        <v>184235</v>
      </c>
      <c r="B479" t="s">
        <v>10</v>
      </c>
      <c r="C479" t="s">
        <v>12</v>
      </c>
      <c r="D479">
        <v>197.11099999999999</v>
      </c>
      <c r="E479">
        <v>-258.154</v>
      </c>
      <c r="F479">
        <v>505.46</v>
      </c>
      <c r="G479">
        <v>135.58799999999999</v>
      </c>
      <c r="H479">
        <v>2.8746100000000001</v>
      </c>
      <c r="I479">
        <v>1.05E-4</v>
      </c>
    </row>
    <row r="480" spans="1:12">
      <c r="A480">
        <v>184236</v>
      </c>
      <c r="B480" t="s">
        <v>10</v>
      </c>
      <c r="C480" t="s">
        <v>12</v>
      </c>
      <c r="D480">
        <v>199.60499999999999</v>
      </c>
      <c r="E480">
        <v>-258.12799999999999</v>
      </c>
      <c r="F480">
        <v>505.49099999999999</v>
      </c>
      <c r="G480">
        <v>135.58799999999999</v>
      </c>
      <c r="H480">
        <v>2.8704900000000002</v>
      </c>
      <c r="I480">
        <v>1.4899999999999999E-4</v>
      </c>
    </row>
    <row r="481" spans="1:9">
      <c r="A481">
        <v>184237</v>
      </c>
      <c r="B481" t="s">
        <v>10</v>
      </c>
      <c r="C481" t="s">
        <v>12</v>
      </c>
      <c r="D481">
        <v>202.1</v>
      </c>
      <c r="E481">
        <v>-258.10300000000001</v>
      </c>
      <c r="F481">
        <v>505.52199999999999</v>
      </c>
      <c r="G481">
        <v>135.58799999999999</v>
      </c>
      <c r="H481">
        <v>2.8671099999999998</v>
      </c>
      <c r="I481">
        <v>1.63E-4</v>
      </c>
    </row>
    <row r="482" spans="1:9">
      <c r="A482">
        <v>184238</v>
      </c>
      <c r="B482" t="s">
        <v>10</v>
      </c>
      <c r="C482" t="s">
        <v>12</v>
      </c>
      <c r="D482">
        <v>204.59399999999999</v>
      </c>
      <c r="E482">
        <v>-258.077</v>
      </c>
      <c r="F482">
        <v>505.553</v>
      </c>
      <c r="G482">
        <v>135.58799999999999</v>
      </c>
      <c r="H482">
        <v>2.86741</v>
      </c>
      <c r="I482">
        <v>1.5200000000000001E-4</v>
      </c>
    </row>
    <row r="483" spans="1:9">
      <c r="A483">
        <v>184239</v>
      </c>
      <c r="B483" t="s">
        <v>10</v>
      </c>
      <c r="C483" t="s">
        <v>12</v>
      </c>
      <c r="D483">
        <v>194.78899999999999</v>
      </c>
      <c r="E483">
        <v>-258.17899999999997</v>
      </c>
      <c r="F483">
        <v>509.71100000000001</v>
      </c>
      <c r="G483">
        <v>135.58799999999999</v>
      </c>
      <c r="H483">
        <v>2.8750300000000002</v>
      </c>
      <c r="I483">
        <v>1.05E-4</v>
      </c>
    </row>
    <row r="484" spans="1:9">
      <c r="A484">
        <v>184240</v>
      </c>
      <c r="B484" t="s">
        <v>10</v>
      </c>
      <c r="C484" t="s">
        <v>12</v>
      </c>
      <c r="D484">
        <v>197.28800000000001</v>
      </c>
      <c r="E484">
        <v>-258.154</v>
      </c>
      <c r="F484">
        <v>509.65899999999999</v>
      </c>
      <c r="G484">
        <v>135.58799999999999</v>
      </c>
      <c r="H484">
        <v>2.8748100000000001</v>
      </c>
      <c r="I484" s="3">
        <v>8.0000000000000007E-5</v>
      </c>
    </row>
    <row r="485" spans="1:9">
      <c r="A485">
        <v>184241</v>
      </c>
      <c r="B485" t="s">
        <v>10</v>
      </c>
      <c r="C485" t="s">
        <v>12</v>
      </c>
      <c r="D485">
        <v>199.786</v>
      </c>
      <c r="E485">
        <v>-258.12799999999999</v>
      </c>
      <c r="F485">
        <v>509.60700000000003</v>
      </c>
      <c r="G485">
        <v>135.58799999999999</v>
      </c>
      <c r="H485">
        <v>2.8728699999999998</v>
      </c>
      <c r="I485" s="3">
        <v>9.2E-5</v>
      </c>
    </row>
    <row r="486" spans="1:9">
      <c r="A486">
        <v>184242</v>
      </c>
      <c r="B486" t="s">
        <v>10</v>
      </c>
      <c r="C486" t="s">
        <v>12</v>
      </c>
      <c r="D486">
        <v>202.28399999999999</v>
      </c>
      <c r="E486">
        <v>-258.10199999999998</v>
      </c>
      <c r="F486">
        <v>509.55500000000001</v>
      </c>
      <c r="G486">
        <v>135.58799999999999</v>
      </c>
      <c r="H486">
        <v>2.8687900000000002</v>
      </c>
      <c r="I486">
        <v>1.4100000000000001E-4</v>
      </c>
    </row>
    <row r="487" spans="1:9">
      <c r="A487">
        <v>184243</v>
      </c>
      <c r="B487" t="s">
        <v>10</v>
      </c>
      <c r="C487" t="s">
        <v>12</v>
      </c>
      <c r="D487">
        <v>204.78200000000001</v>
      </c>
      <c r="E487">
        <v>-258.077</v>
      </c>
      <c r="F487">
        <v>509.50400000000002</v>
      </c>
      <c r="G487">
        <v>135.58799999999999</v>
      </c>
      <c r="H487">
        <v>2.8681399999999999</v>
      </c>
      <c r="I487">
        <v>1.46E-4</v>
      </c>
    </row>
    <row r="488" spans="1:9">
      <c r="A488">
        <v>184244</v>
      </c>
      <c r="B488" t="s">
        <v>10</v>
      </c>
      <c r="C488" t="s">
        <v>12</v>
      </c>
      <c r="D488">
        <v>194.87200000000001</v>
      </c>
      <c r="E488">
        <v>-258.18</v>
      </c>
      <c r="F488">
        <v>513.68600000000004</v>
      </c>
      <c r="G488">
        <v>135.58799999999999</v>
      </c>
      <c r="H488">
        <v>2.8701099999999999</v>
      </c>
      <c r="I488" s="3">
        <v>8.3999999999999995E-5</v>
      </c>
    </row>
    <row r="489" spans="1:9">
      <c r="A489">
        <v>184245</v>
      </c>
      <c r="B489" t="s">
        <v>10</v>
      </c>
      <c r="C489" t="s">
        <v>12</v>
      </c>
      <c r="D489">
        <v>197.37</v>
      </c>
      <c r="E489">
        <v>-258.15499999999997</v>
      </c>
      <c r="F489">
        <v>513.63499999999999</v>
      </c>
      <c r="G489">
        <v>135.58799999999999</v>
      </c>
      <c r="H489">
        <v>2.8719000000000001</v>
      </c>
      <c r="I489" s="3">
        <v>8.1000000000000004E-5</v>
      </c>
    </row>
    <row r="490" spans="1:9">
      <c r="A490">
        <v>184246</v>
      </c>
      <c r="B490" t="s">
        <v>10</v>
      </c>
      <c r="C490" t="s">
        <v>12</v>
      </c>
      <c r="D490">
        <v>199.86799999999999</v>
      </c>
      <c r="E490">
        <v>-258.12900000000002</v>
      </c>
      <c r="F490">
        <v>513.58299999999997</v>
      </c>
      <c r="G490">
        <v>135.58799999999999</v>
      </c>
      <c r="H490">
        <v>2.8744200000000002</v>
      </c>
      <c r="I490" s="3">
        <v>8.2000000000000001E-5</v>
      </c>
    </row>
    <row r="491" spans="1:9">
      <c r="A491">
        <v>184247</v>
      </c>
      <c r="B491" t="s">
        <v>10</v>
      </c>
      <c r="C491" t="s">
        <v>12</v>
      </c>
      <c r="D491">
        <v>202.36600000000001</v>
      </c>
      <c r="E491">
        <v>-258.10300000000001</v>
      </c>
      <c r="F491">
        <v>513.53099999999995</v>
      </c>
      <c r="G491">
        <v>135.58799999999999</v>
      </c>
      <c r="H491">
        <v>2.87473</v>
      </c>
      <c r="I491" s="3">
        <v>8.3999999999999995E-5</v>
      </c>
    </row>
    <row r="492" spans="1:9">
      <c r="A492">
        <v>184248</v>
      </c>
      <c r="B492" t="s">
        <v>10</v>
      </c>
      <c r="C492" t="s">
        <v>12</v>
      </c>
      <c r="D492">
        <v>204.864</v>
      </c>
      <c r="E492">
        <v>-258.07799999999997</v>
      </c>
      <c r="F492">
        <v>513.47900000000004</v>
      </c>
      <c r="G492">
        <v>135.58799999999999</v>
      </c>
      <c r="H492">
        <v>2.87269</v>
      </c>
      <c r="I492">
        <v>1.02E-4</v>
      </c>
    </row>
    <row r="493" spans="1:9">
      <c r="A493">
        <v>184249</v>
      </c>
      <c r="B493" t="s">
        <v>10</v>
      </c>
      <c r="C493" t="s">
        <v>12</v>
      </c>
      <c r="D493">
        <v>194.95400000000001</v>
      </c>
      <c r="E493">
        <v>-258.18099999999998</v>
      </c>
      <c r="F493">
        <v>517.66200000000003</v>
      </c>
      <c r="G493">
        <v>135.58799999999999</v>
      </c>
      <c r="H493">
        <v>2.8669600000000002</v>
      </c>
      <c r="I493" s="3">
        <v>7.2999999999999999E-5</v>
      </c>
    </row>
    <row r="494" spans="1:9">
      <c r="A494">
        <v>184250</v>
      </c>
      <c r="B494" t="s">
        <v>10</v>
      </c>
      <c r="C494" t="s">
        <v>12</v>
      </c>
      <c r="D494">
        <v>197.452</v>
      </c>
      <c r="E494">
        <v>-258.15499999999997</v>
      </c>
      <c r="F494">
        <v>517.61</v>
      </c>
      <c r="G494">
        <v>135.58799999999999</v>
      </c>
      <c r="H494">
        <v>2.8674499999999998</v>
      </c>
      <c r="I494" s="3">
        <v>7.2999999999999999E-5</v>
      </c>
    </row>
    <row r="495" spans="1:9">
      <c r="A495">
        <v>184251</v>
      </c>
      <c r="B495" t="s">
        <v>10</v>
      </c>
      <c r="C495" t="s">
        <v>12</v>
      </c>
      <c r="D495">
        <v>199.95099999999999</v>
      </c>
      <c r="E495">
        <v>-258.13</v>
      </c>
      <c r="F495">
        <v>517.55799999999999</v>
      </c>
      <c r="G495">
        <v>135.58799999999999</v>
      </c>
      <c r="H495">
        <v>2.86842</v>
      </c>
      <c r="I495" s="3">
        <v>6.9999999999999994E-5</v>
      </c>
    </row>
    <row r="496" spans="1:9">
      <c r="A496">
        <v>184252</v>
      </c>
      <c r="B496" t="s">
        <v>10</v>
      </c>
      <c r="C496" t="s">
        <v>12</v>
      </c>
      <c r="D496">
        <v>202.44900000000001</v>
      </c>
      <c r="E496">
        <v>-258.10399999999998</v>
      </c>
      <c r="F496">
        <v>517.50699999999995</v>
      </c>
      <c r="G496">
        <v>135.58799999999999</v>
      </c>
      <c r="H496">
        <v>2.8700299999999999</v>
      </c>
      <c r="I496" s="3">
        <v>7.7999999999999999E-5</v>
      </c>
    </row>
    <row r="497" spans="1:9">
      <c r="A497">
        <v>184253</v>
      </c>
      <c r="B497" t="s">
        <v>10</v>
      </c>
      <c r="C497" t="s">
        <v>12</v>
      </c>
      <c r="D497">
        <v>204.947</v>
      </c>
      <c r="E497">
        <v>-258.07799999999997</v>
      </c>
      <c r="F497">
        <v>517.45500000000004</v>
      </c>
      <c r="G497">
        <v>135.58799999999999</v>
      </c>
      <c r="H497">
        <v>2.87216</v>
      </c>
      <c r="I497" s="3">
        <v>8.3999999999999995E-5</v>
      </c>
    </row>
    <row r="498" spans="1:9">
      <c r="A498">
        <v>184254</v>
      </c>
      <c r="B498" t="s">
        <v>10</v>
      </c>
      <c r="C498" t="s">
        <v>12</v>
      </c>
      <c r="D498">
        <v>195.036</v>
      </c>
      <c r="E498">
        <v>-258.18200000000002</v>
      </c>
      <c r="F498">
        <v>521.63800000000003</v>
      </c>
      <c r="G498">
        <v>135.58799999999999</v>
      </c>
      <c r="H498">
        <v>2.86686</v>
      </c>
      <c r="I498" s="3">
        <v>7.2999999999999999E-5</v>
      </c>
    </row>
    <row r="499" spans="1:9">
      <c r="A499">
        <v>184255</v>
      </c>
      <c r="B499" t="s">
        <v>10</v>
      </c>
      <c r="C499" t="s">
        <v>12</v>
      </c>
      <c r="D499">
        <v>197.535</v>
      </c>
      <c r="E499">
        <v>-258.15600000000001</v>
      </c>
      <c r="F499">
        <v>521.58600000000001</v>
      </c>
      <c r="G499">
        <v>135.58799999999999</v>
      </c>
      <c r="H499">
        <v>2.86693</v>
      </c>
      <c r="I499" s="3">
        <v>6.7999999999999999E-5</v>
      </c>
    </row>
    <row r="500" spans="1:9">
      <c r="A500">
        <v>184256</v>
      </c>
      <c r="B500" t="s">
        <v>10</v>
      </c>
      <c r="C500" t="s">
        <v>12</v>
      </c>
      <c r="D500">
        <v>200.03299999999999</v>
      </c>
      <c r="E500">
        <v>-258.13099999999997</v>
      </c>
      <c r="F500">
        <v>521.53399999999999</v>
      </c>
      <c r="G500">
        <v>135.58799999999999</v>
      </c>
      <c r="H500">
        <v>2.8673099999999998</v>
      </c>
      <c r="I500" s="3">
        <v>6.4999999999999994E-5</v>
      </c>
    </row>
    <row r="501" spans="1:9">
      <c r="A501">
        <v>184257</v>
      </c>
      <c r="B501" t="s">
        <v>10</v>
      </c>
      <c r="C501" t="s">
        <v>12</v>
      </c>
      <c r="D501">
        <v>202.53100000000001</v>
      </c>
      <c r="E501">
        <v>-258.10500000000002</v>
      </c>
      <c r="F501">
        <v>521.48199999999997</v>
      </c>
      <c r="G501">
        <v>135.58799999999999</v>
      </c>
      <c r="H501">
        <v>2.8675199999999998</v>
      </c>
      <c r="I501" s="3">
        <v>6.7999999999999999E-5</v>
      </c>
    </row>
    <row r="502" spans="1:9">
      <c r="A502">
        <v>184258</v>
      </c>
      <c r="B502" t="s">
        <v>10</v>
      </c>
      <c r="C502" t="s">
        <v>12</v>
      </c>
      <c r="D502">
        <v>205.029</v>
      </c>
      <c r="E502">
        <v>-258.07900000000001</v>
      </c>
      <c r="F502">
        <v>521.42999999999995</v>
      </c>
      <c r="G502">
        <v>135.58799999999999</v>
      </c>
      <c r="H502">
        <v>2.8679000000000001</v>
      </c>
      <c r="I502" s="3">
        <v>9.0000000000000006E-5</v>
      </c>
    </row>
    <row r="503" spans="1:9">
      <c r="A503">
        <v>184259</v>
      </c>
      <c r="B503" t="s">
        <v>10</v>
      </c>
      <c r="C503" t="s">
        <v>12</v>
      </c>
      <c r="D503">
        <v>195.20400000000001</v>
      </c>
      <c r="E503">
        <v>-258.18299999999999</v>
      </c>
      <c r="F503">
        <v>529.69600000000003</v>
      </c>
      <c r="G503">
        <v>135.58799999999999</v>
      </c>
      <c r="H503">
        <v>2.8668999999999998</v>
      </c>
      <c r="I503" s="3">
        <v>7.2999999999999999E-5</v>
      </c>
    </row>
    <row r="504" spans="1:9">
      <c r="A504">
        <v>184260</v>
      </c>
      <c r="B504" t="s">
        <v>10</v>
      </c>
      <c r="C504" t="s">
        <v>12</v>
      </c>
      <c r="D504">
        <v>200.2</v>
      </c>
      <c r="E504">
        <v>-258.13200000000001</v>
      </c>
      <c r="F504">
        <v>529.59299999999996</v>
      </c>
      <c r="G504">
        <v>135.58799999999999</v>
      </c>
      <c r="H504">
        <v>2.8672</v>
      </c>
      <c r="I504" s="3">
        <v>6.8999999999999997E-5</v>
      </c>
    </row>
    <row r="505" spans="1:9">
      <c r="A505">
        <v>184261</v>
      </c>
      <c r="B505" t="s">
        <v>10</v>
      </c>
      <c r="C505" t="s">
        <v>12</v>
      </c>
      <c r="D505">
        <v>205.19499999999999</v>
      </c>
      <c r="E505">
        <v>-258.084</v>
      </c>
      <c r="F505">
        <v>529.48500000000001</v>
      </c>
      <c r="G505">
        <v>135.58799999999999</v>
      </c>
      <c r="H505">
        <v>2.8673999999999999</v>
      </c>
      <c r="I505" s="3">
        <v>7.2000000000000002E-5</v>
      </c>
    </row>
    <row r="506" spans="1:9">
      <c r="A506">
        <v>184262</v>
      </c>
      <c r="B506" t="s">
        <v>10</v>
      </c>
      <c r="C506" t="s">
        <v>12</v>
      </c>
      <c r="D506">
        <v>195.536</v>
      </c>
      <c r="E506">
        <v>-258.18700000000001</v>
      </c>
      <c r="F506">
        <v>545.70699999999999</v>
      </c>
      <c r="G506">
        <v>135.58799999999999</v>
      </c>
      <c r="H506">
        <v>2.8670800000000001</v>
      </c>
      <c r="I506" s="3">
        <v>7.6000000000000004E-5</v>
      </c>
    </row>
    <row r="507" spans="1:9">
      <c r="A507">
        <v>184263</v>
      </c>
      <c r="B507" t="s">
        <v>10</v>
      </c>
      <c r="C507" t="s">
        <v>12</v>
      </c>
      <c r="D507">
        <v>200.53200000000001</v>
      </c>
      <c r="E507">
        <v>-258.13499999999999</v>
      </c>
      <c r="F507">
        <v>545.60299999999995</v>
      </c>
      <c r="G507">
        <v>135.58799999999999</v>
      </c>
      <c r="H507">
        <v>2.86741</v>
      </c>
      <c r="I507" s="3">
        <v>6.4999999999999994E-5</v>
      </c>
    </row>
    <row r="508" spans="1:9">
      <c r="A508">
        <v>184264</v>
      </c>
      <c r="B508" t="s">
        <v>10</v>
      </c>
      <c r="C508" t="s">
        <v>12</v>
      </c>
      <c r="D508">
        <v>205.52799999999999</v>
      </c>
      <c r="E508">
        <v>-258.084</v>
      </c>
      <c r="F508">
        <v>545.5</v>
      </c>
      <c r="G508">
        <v>135.58799999999999</v>
      </c>
      <c r="H508">
        <v>2.8675999999999999</v>
      </c>
      <c r="I508" s="3">
        <v>7.1000000000000005E-5</v>
      </c>
    </row>
    <row r="509" spans="1:9">
      <c r="A509">
        <v>184265</v>
      </c>
      <c r="B509" t="s">
        <v>10</v>
      </c>
      <c r="C509" t="s">
        <v>12</v>
      </c>
      <c r="D509">
        <v>194.81399999999999</v>
      </c>
      <c r="E509">
        <v>-258.17599999999999</v>
      </c>
      <c r="F509">
        <v>501.32900000000001</v>
      </c>
      <c r="G509">
        <v>135.58799999999999</v>
      </c>
      <c r="H509">
        <v>2.8748300000000002</v>
      </c>
      <c r="I509" s="3">
        <v>8.8999999999999995E-5</v>
      </c>
    </row>
    <row r="510" spans="1:9">
      <c r="A510">
        <v>184266</v>
      </c>
      <c r="B510" t="s">
        <v>10</v>
      </c>
      <c r="C510" t="s">
        <v>12</v>
      </c>
      <c r="D510">
        <v>197.31700000000001</v>
      </c>
      <c r="E510">
        <v>-258.14999999999998</v>
      </c>
      <c r="F510">
        <v>501.45400000000001</v>
      </c>
      <c r="G510">
        <v>135.58799999999999</v>
      </c>
      <c r="H510">
        <v>2.8747799999999999</v>
      </c>
      <c r="I510" s="3">
        <v>7.6000000000000004E-5</v>
      </c>
    </row>
    <row r="511" spans="1:9">
      <c r="A511">
        <v>184267</v>
      </c>
      <c r="B511" t="s">
        <v>10</v>
      </c>
      <c r="C511" t="s">
        <v>12</v>
      </c>
      <c r="D511">
        <v>199.82</v>
      </c>
      <c r="E511">
        <v>-258.125</v>
      </c>
      <c r="F511">
        <v>501.57799999999997</v>
      </c>
      <c r="G511">
        <v>135.58799999999999</v>
      </c>
      <c r="H511">
        <v>2.87243</v>
      </c>
      <c r="I511" s="3">
        <v>9.8999999999999994E-5</v>
      </c>
    </row>
    <row r="512" spans="1:9">
      <c r="A512">
        <v>184268</v>
      </c>
      <c r="B512" t="s">
        <v>10</v>
      </c>
      <c r="C512" t="s">
        <v>12</v>
      </c>
      <c r="D512">
        <v>202.32300000000001</v>
      </c>
      <c r="E512">
        <v>-258.09899999999999</v>
      </c>
      <c r="F512">
        <v>501.70400000000001</v>
      </c>
      <c r="G512">
        <v>135.58799999999999</v>
      </c>
      <c r="H512">
        <v>2.86808</v>
      </c>
      <c r="I512">
        <v>1.55E-4</v>
      </c>
    </row>
    <row r="513" spans="1:9">
      <c r="A513">
        <v>184269</v>
      </c>
      <c r="B513" t="s">
        <v>10</v>
      </c>
      <c r="C513" t="s">
        <v>12</v>
      </c>
      <c r="D513">
        <v>204.82599999999999</v>
      </c>
      <c r="E513">
        <v>-258.07299999999998</v>
      </c>
      <c r="F513">
        <v>501.82799999999997</v>
      </c>
      <c r="G513">
        <v>135.58799999999999</v>
      </c>
      <c r="H513">
        <v>2.86788</v>
      </c>
      <c r="I513">
        <v>1.6000000000000001E-4</v>
      </c>
    </row>
    <row r="514" spans="1:9">
      <c r="A514">
        <v>184270</v>
      </c>
      <c r="B514" t="s">
        <v>10</v>
      </c>
      <c r="C514" t="s">
        <v>12</v>
      </c>
      <c r="D514">
        <v>195.01499999999999</v>
      </c>
      <c r="E514">
        <v>-258.17200000000003</v>
      </c>
      <c r="F514">
        <v>497.30500000000001</v>
      </c>
      <c r="G514">
        <v>135.58799999999999</v>
      </c>
      <c r="H514">
        <v>2.8696999999999999</v>
      </c>
      <c r="I514" s="3">
        <v>8.6000000000000003E-5</v>
      </c>
    </row>
    <row r="515" spans="1:9">
      <c r="A515">
        <v>184271</v>
      </c>
      <c r="B515" t="s">
        <v>10</v>
      </c>
      <c r="C515" t="s">
        <v>12</v>
      </c>
      <c r="D515">
        <v>197.518</v>
      </c>
      <c r="E515">
        <v>-258.14600000000002</v>
      </c>
      <c r="F515">
        <v>497.43</v>
      </c>
      <c r="G515">
        <v>135.58799999999999</v>
      </c>
      <c r="H515">
        <v>2.8716900000000001</v>
      </c>
      <c r="I515" s="3">
        <v>8.2999999999999998E-5</v>
      </c>
    </row>
    <row r="516" spans="1:9">
      <c r="A516">
        <v>184272</v>
      </c>
      <c r="B516" t="s">
        <v>10</v>
      </c>
      <c r="C516" t="s">
        <v>12</v>
      </c>
      <c r="D516">
        <v>200.02099999999999</v>
      </c>
      <c r="E516">
        <v>-258.12099999999998</v>
      </c>
      <c r="F516">
        <v>497.55500000000001</v>
      </c>
      <c r="G516">
        <v>135.58799999999999</v>
      </c>
      <c r="H516">
        <v>2.8742000000000001</v>
      </c>
      <c r="I516" s="3">
        <v>8.1000000000000004E-5</v>
      </c>
    </row>
    <row r="517" spans="1:9">
      <c r="A517">
        <v>184273</v>
      </c>
      <c r="B517" t="s">
        <v>10</v>
      </c>
      <c r="C517" t="s">
        <v>12</v>
      </c>
      <c r="D517">
        <v>202.524</v>
      </c>
      <c r="E517">
        <v>-258.09500000000003</v>
      </c>
      <c r="F517">
        <v>497.67899999999997</v>
      </c>
      <c r="G517">
        <v>135.58799999999999</v>
      </c>
      <c r="H517">
        <v>2.8742399999999999</v>
      </c>
      <c r="I517" s="3">
        <v>8.6000000000000003E-5</v>
      </c>
    </row>
    <row r="518" spans="1:9">
      <c r="A518">
        <v>184274</v>
      </c>
      <c r="B518" t="s">
        <v>10</v>
      </c>
      <c r="C518" t="s">
        <v>12</v>
      </c>
      <c r="D518">
        <v>205.02600000000001</v>
      </c>
      <c r="E518">
        <v>-258.06900000000002</v>
      </c>
      <c r="F518">
        <v>497.80399999999997</v>
      </c>
      <c r="G518">
        <v>135.58799999999999</v>
      </c>
      <c r="H518">
        <v>2.8715199999999999</v>
      </c>
      <c r="I518">
        <v>1.1900000000000001E-4</v>
      </c>
    </row>
    <row r="519" spans="1:9">
      <c r="A519">
        <v>184275</v>
      </c>
      <c r="B519" t="s">
        <v>10</v>
      </c>
      <c r="C519" t="s">
        <v>12</v>
      </c>
      <c r="D519">
        <v>195.21600000000001</v>
      </c>
      <c r="E519">
        <v>-258.16800000000001</v>
      </c>
      <c r="F519">
        <v>493.28</v>
      </c>
      <c r="G519">
        <v>135.58799999999999</v>
      </c>
      <c r="H519">
        <v>2.8668999999999998</v>
      </c>
      <c r="I519" s="3">
        <v>7.6000000000000004E-5</v>
      </c>
    </row>
    <row r="520" spans="1:9">
      <c r="A520">
        <v>184276</v>
      </c>
      <c r="B520" t="s">
        <v>10</v>
      </c>
      <c r="C520" t="s">
        <v>12</v>
      </c>
      <c r="D520">
        <v>197.71799999999999</v>
      </c>
      <c r="E520">
        <v>-258.14299999999997</v>
      </c>
      <c r="F520">
        <v>493.40499999999997</v>
      </c>
      <c r="G520">
        <v>135.58799999999999</v>
      </c>
      <c r="H520">
        <v>2.8673600000000001</v>
      </c>
      <c r="I520" s="3">
        <v>7.2000000000000002E-5</v>
      </c>
    </row>
    <row r="521" spans="1:9">
      <c r="A521">
        <v>184277</v>
      </c>
      <c r="B521" t="s">
        <v>10</v>
      </c>
      <c r="C521" t="s">
        <v>12</v>
      </c>
      <c r="D521">
        <v>200.221</v>
      </c>
      <c r="E521">
        <v>-258.11700000000002</v>
      </c>
      <c r="F521">
        <v>493.53</v>
      </c>
      <c r="G521">
        <v>135.58799999999999</v>
      </c>
      <c r="H521">
        <v>2.8685900000000002</v>
      </c>
      <c r="I521" s="3">
        <v>7.1000000000000005E-5</v>
      </c>
    </row>
    <row r="522" spans="1:9">
      <c r="A522">
        <v>184278</v>
      </c>
      <c r="B522" t="s">
        <v>10</v>
      </c>
      <c r="C522" t="s">
        <v>12</v>
      </c>
      <c r="D522">
        <v>202.72399999999999</v>
      </c>
      <c r="E522">
        <v>-258.09100000000001</v>
      </c>
      <c r="F522">
        <v>493.65499999999997</v>
      </c>
      <c r="G522">
        <v>135.58799999999999</v>
      </c>
      <c r="H522">
        <v>2.8711000000000002</v>
      </c>
      <c r="I522" s="3">
        <v>7.8999999999999996E-5</v>
      </c>
    </row>
    <row r="523" spans="1:9">
      <c r="A523">
        <v>184279</v>
      </c>
      <c r="B523" t="s">
        <v>10</v>
      </c>
      <c r="C523" t="s">
        <v>12</v>
      </c>
      <c r="D523">
        <v>205.227</v>
      </c>
      <c r="E523">
        <v>-258.06599999999997</v>
      </c>
      <c r="F523">
        <v>493.78</v>
      </c>
      <c r="G523">
        <v>135.58799999999999</v>
      </c>
      <c r="H523">
        <v>2.87344</v>
      </c>
      <c r="I523" s="3">
        <v>8.7000000000000001E-5</v>
      </c>
    </row>
    <row r="524" spans="1:9">
      <c r="A524">
        <v>184280</v>
      </c>
      <c r="B524" t="s">
        <v>10</v>
      </c>
      <c r="C524" t="s">
        <v>12</v>
      </c>
      <c r="D524">
        <v>195.411</v>
      </c>
      <c r="E524">
        <v>-258.16500000000002</v>
      </c>
      <c r="F524">
        <v>489.35399999999998</v>
      </c>
      <c r="G524">
        <v>135.58799999999999</v>
      </c>
      <c r="H524">
        <v>2.86652</v>
      </c>
      <c r="I524" s="3">
        <v>7.7999999999999999E-5</v>
      </c>
    </row>
    <row r="525" spans="1:9">
      <c r="A525">
        <v>184281</v>
      </c>
      <c r="B525" t="s">
        <v>10</v>
      </c>
      <c r="C525" t="s">
        <v>12</v>
      </c>
      <c r="D525">
        <v>197.91399999999999</v>
      </c>
      <c r="E525">
        <v>-258.13900000000001</v>
      </c>
      <c r="F525">
        <v>489.47899999999998</v>
      </c>
      <c r="G525">
        <v>135.58799999999999</v>
      </c>
      <c r="H525">
        <v>2.8666999999999998</v>
      </c>
      <c r="I525" s="3">
        <v>6.6000000000000005E-5</v>
      </c>
    </row>
    <row r="526" spans="1:9">
      <c r="A526">
        <v>184282</v>
      </c>
      <c r="B526" t="s">
        <v>10</v>
      </c>
      <c r="C526" t="s">
        <v>12</v>
      </c>
      <c r="D526">
        <v>200.417</v>
      </c>
      <c r="E526">
        <v>-258.11399999999998</v>
      </c>
      <c r="F526">
        <v>489.60300000000001</v>
      </c>
      <c r="G526">
        <v>135.58799999999999</v>
      </c>
      <c r="H526">
        <v>2.8671199999999999</v>
      </c>
      <c r="I526" s="3">
        <v>8.1000000000000004E-5</v>
      </c>
    </row>
    <row r="527" spans="1:9">
      <c r="A527">
        <v>184283</v>
      </c>
      <c r="B527" t="s">
        <v>10</v>
      </c>
      <c r="C527" t="s">
        <v>12</v>
      </c>
      <c r="D527">
        <v>202.92</v>
      </c>
      <c r="E527">
        <v>-258.08800000000002</v>
      </c>
      <c r="F527">
        <v>489.72899999999998</v>
      </c>
      <c r="G527">
        <v>135.58799999999999</v>
      </c>
      <c r="H527">
        <v>2.8674599999999999</v>
      </c>
      <c r="I527" s="3">
        <v>6.7000000000000002E-5</v>
      </c>
    </row>
    <row r="528" spans="1:9">
      <c r="A528">
        <v>184284</v>
      </c>
      <c r="B528" t="s">
        <v>10</v>
      </c>
      <c r="C528" t="s">
        <v>12</v>
      </c>
      <c r="D528">
        <v>205.423</v>
      </c>
      <c r="E528">
        <v>-258.06200000000001</v>
      </c>
      <c r="F528">
        <v>489.85300000000001</v>
      </c>
      <c r="G528">
        <v>135.58799999999999</v>
      </c>
      <c r="H528">
        <v>2.8681399999999999</v>
      </c>
      <c r="I528" s="3">
        <v>7.4999999999999993E-5</v>
      </c>
    </row>
    <row r="529" spans="1:9">
      <c r="A529">
        <v>184285</v>
      </c>
      <c r="B529" t="s">
        <v>10</v>
      </c>
      <c r="C529" t="s">
        <v>12</v>
      </c>
      <c r="D529">
        <v>195.81299999999999</v>
      </c>
      <c r="E529">
        <v>-258.15699999999998</v>
      </c>
      <c r="F529">
        <v>481.30500000000001</v>
      </c>
      <c r="G529">
        <v>135.58799999999999</v>
      </c>
      <c r="H529">
        <v>2.8664999999999998</v>
      </c>
      <c r="I529" s="3">
        <v>7.7000000000000001E-5</v>
      </c>
    </row>
    <row r="530" spans="1:9">
      <c r="A530">
        <v>184286</v>
      </c>
      <c r="B530" t="s">
        <v>10</v>
      </c>
      <c r="C530" t="s">
        <v>12</v>
      </c>
      <c r="D530">
        <v>200.81800000000001</v>
      </c>
      <c r="E530">
        <v>-258.10599999999999</v>
      </c>
      <c r="F530">
        <v>481.55500000000001</v>
      </c>
      <c r="G530">
        <v>135.58799999999999</v>
      </c>
      <c r="H530">
        <v>2.86686</v>
      </c>
      <c r="I530" s="3">
        <v>6.6000000000000005E-5</v>
      </c>
    </row>
    <row r="531" spans="1:9">
      <c r="A531">
        <v>184287</v>
      </c>
      <c r="B531" t="s">
        <v>10</v>
      </c>
      <c r="C531" t="s">
        <v>12</v>
      </c>
      <c r="D531">
        <v>205.82400000000001</v>
      </c>
      <c r="E531">
        <v>-258.05500000000001</v>
      </c>
      <c r="F531">
        <v>481.80399999999997</v>
      </c>
      <c r="G531">
        <v>135.58799999999999</v>
      </c>
      <c r="H531">
        <v>2.8669600000000002</v>
      </c>
      <c r="I531" s="3">
        <v>7.2999999999999999E-5</v>
      </c>
    </row>
    <row r="532" spans="1:9">
      <c r="A532">
        <v>184288</v>
      </c>
      <c r="B532" t="s">
        <v>10</v>
      </c>
      <c r="C532" t="s">
        <v>12</v>
      </c>
      <c r="D532">
        <v>196.61</v>
      </c>
      <c r="E532">
        <v>-258.142</v>
      </c>
      <c r="F532">
        <v>465.30500000000001</v>
      </c>
      <c r="G532">
        <v>135.58799999999999</v>
      </c>
      <c r="H532">
        <v>2.86639</v>
      </c>
      <c r="I532" s="3">
        <v>8.1000000000000004E-5</v>
      </c>
    </row>
    <row r="533" spans="1:9">
      <c r="A533">
        <v>184289</v>
      </c>
      <c r="B533" t="s">
        <v>10</v>
      </c>
      <c r="C533" t="s">
        <v>12</v>
      </c>
      <c r="D533">
        <v>201.61600000000001</v>
      </c>
      <c r="E533">
        <v>-258.09100000000001</v>
      </c>
      <c r="F533">
        <v>465.55500000000001</v>
      </c>
      <c r="G533">
        <v>135.58799999999999</v>
      </c>
      <c r="H533">
        <v>2.8666100000000001</v>
      </c>
      <c r="I533" s="3">
        <v>6.9999999999999994E-5</v>
      </c>
    </row>
    <row r="534" spans="1:9">
      <c r="A534">
        <v>184290</v>
      </c>
      <c r="B534" t="s">
        <v>10</v>
      </c>
      <c r="C534" t="s">
        <v>12</v>
      </c>
      <c r="D534">
        <v>206.62200000000001</v>
      </c>
      <c r="E534">
        <v>-258.04000000000002</v>
      </c>
      <c r="F534">
        <v>465.80500000000001</v>
      </c>
      <c r="G534">
        <v>135.58799999999999</v>
      </c>
      <c r="H534">
        <v>2.86673</v>
      </c>
      <c r="I534" s="3">
        <v>7.2000000000000002E-5</v>
      </c>
    </row>
    <row r="535" spans="1:9" s="2" customFormat="1">
      <c r="A535" s="2">
        <v>184291</v>
      </c>
      <c r="B535" s="2" t="s">
        <v>3</v>
      </c>
    </row>
    <row r="536" spans="1:9" s="2" customFormat="1">
      <c r="A536" s="2">
        <v>184292</v>
      </c>
      <c r="B536" s="2" t="s">
        <v>3</v>
      </c>
    </row>
    <row r="537" spans="1:9" s="2" customFormat="1">
      <c r="A537" s="2">
        <v>184293</v>
      </c>
      <c r="B537" s="2" t="s">
        <v>3</v>
      </c>
    </row>
    <row r="538" spans="1:9" s="2" customFormat="1">
      <c r="A538" s="2">
        <v>184294</v>
      </c>
      <c r="B538" s="2" t="s">
        <v>3</v>
      </c>
    </row>
    <row r="539" spans="1:9" s="2" customFormat="1">
      <c r="A539" s="2">
        <v>184295</v>
      </c>
      <c r="B539" s="2" t="s">
        <v>3</v>
      </c>
    </row>
    <row r="540" spans="1:9" s="2" customFormat="1">
      <c r="A540" s="2">
        <v>184296</v>
      </c>
      <c r="B540" s="2" t="s">
        <v>3</v>
      </c>
    </row>
    <row r="541" spans="1:9" s="2" customFormat="1">
      <c r="A541" s="2">
        <v>184297</v>
      </c>
      <c r="B541" s="2" t="s">
        <v>3</v>
      </c>
    </row>
    <row r="542" spans="1:9" s="2" customFormat="1">
      <c r="A542" s="2">
        <v>184298</v>
      </c>
      <c r="B542" s="2" t="s">
        <v>3</v>
      </c>
    </row>
    <row r="543" spans="1:9" s="2" customFormat="1">
      <c r="A543" s="2">
        <v>184299</v>
      </c>
      <c r="B543" s="2" t="s">
        <v>3</v>
      </c>
    </row>
    <row r="544" spans="1:9" s="2" customFormat="1">
      <c r="A544" s="2">
        <v>184300</v>
      </c>
      <c r="B544" s="2" t="s">
        <v>3</v>
      </c>
    </row>
    <row r="545" spans="1:2" s="2" customFormat="1">
      <c r="A545" s="2">
        <v>184301</v>
      </c>
      <c r="B545" s="2" t="s">
        <v>3</v>
      </c>
    </row>
    <row r="546" spans="1:2" s="2" customFormat="1">
      <c r="A546" s="2">
        <v>184302</v>
      </c>
      <c r="B546" s="2" t="s">
        <v>3</v>
      </c>
    </row>
    <row r="547" spans="1:2" s="2" customFormat="1">
      <c r="A547" s="2">
        <v>184303</v>
      </c>
      <c r="B547" s="2" t="s">
        <v>3</v>
      </c>
    </row>
    <row r="548" spans="1:2" s="2" customFormat="1">
      <c r="A548" s="2">
        <v>184304</v>
      </c>
      <c r="B548" s="2" t="s">
        <v>3</v>
      </c>
    </row>
    <row r="549" spans="1:2" s="2" customFormat="1">
      <c r="A549" s="2">
        <v>184305</v>
      </c>
      <c r="B549" s="2" t="s">
        <v>3</v>
      </c>
    </row>
    <row r="550" spans="1:2" s="2" customFormat="1">
      <c r="A550" s="2">
        <v>184306</v>
      </c>
      <c r="B550" s="2" t="s">
        <v>3</v>
      </c>
    </row>
    <row r="551" spans="1:2" s="2" customFormat="1">
      <c r="A551" s="2">
        <v>184307</v>
      </c>
      <c r="B551" s="2" t="s">
        <v>3</v>
      </c>
    </row>
    <row r="552" spans="1:2" s="2" customFormat="1">
      <c r="A552" s="2">
        <v>184308</v>
      </c>
      <c r="B552" s="2" t="s">
        <v>3</v>
      </c>
    </row>
    <row r="553" spans="1:2" s="2" customFormat="1">
      <c r="A553" s="2">
        <v>184309</v>
      </c>
      <c r="B553" s="2" t="s">
        <v>3</v>
      </c>
    </row>
    <row r="554" spans="1:2" s="2" customFormat="1">
      <c r="A554" s="2">
        <v>184310</v>
      </c>
      <c r="B554" s="2" t="s">
        <v>3</v>
      </c>
    </row>
    <row r="555" spans="1:2" s="2" customFormat="1">
      <c r="A555" s="2">
        <v>184311</v>
      </c>
      <c r="B555" s="2" t="s">
        <v>3</v>
      </c>
    </row>
    <row r="556" spans="1:2" s="2" customFormat="1">
      <c r="A556" s="2">
        <v>184312</v>
      </c>
      <c r="B556" s="2" t="s">
        <v>3</v>
      </c>
    </row>
    <row r="557" spans="1:2" s="2" customFormat="1">
      <c r="A557" s="2">
        <v>184313</v>
      </c>
      <c r="B557" s="2" t="s">
        <v>3</v>
      </c>
    </row>
    <row r="558" spans="1:2" s="2" customFormat="1">
      <c r="A558" s="2">
        <v>184314</v>
      </c>
      <c r="B558" s="2" t="s">
        <v>3</v>
      </c>
    </row>
    <row r="559" spans="1:2" s="2" customFormat="1">
      <c r="A559" s="2">
        <v>184315</v>
      </c>
      <c r="B559" s="2" t="s">
        <v>3</v>
      </c>
    </row>
    <row r="560" spans="1:2" s="2" customFormat="1">
      <c r="A560" s="2">
        <v>184316</v>
      </c>
      <c r="B560" s="2" t="s">
        <v>3</v>
      </c>
    </row>
    <row r="561" spans="1:2" s="2" customFormat="1">
      <c r="A561" s="2">
        <v>184317</v>
      </c>
      <c r="B561" s="2" t="s">
        <v>3</v>
      </c>
    </row>
    <row r="562" spans="1:2" s="2" customFormat="1">
      <c r="A562" s="2">
        <v>184318</v>
      </c>
      <c r="B562" s="2" t="s">
        <v>3</v>
      </c>
    </row>
    <row r="563" spans="1:2" s="2" customFormat="1">
      <c r="A563" s="2">
        <v>184319</v>
      </c>
      <c r="B563" s="2" t="s">
        <v>3</v>
      </c>
    </row>
    <row r="564" spans="1:2" s="2" customFormat="1">
      <c r="A564" s="2">
        <v>184320</v>
      </c>
      <c r="B564" s="2" t="s">
        <v>3</v>
      </c>
    </row>
    <row r="565" spans="1:2" s="2" customFormat="1">
      <c r="A565" s="2">
        <v>184321</v>
      </c>
      <c r="B565" s="2" t="s">
        <v>3</v>
      </c>
    </row>
    <row r="566" spans="1:2" s="2" customFormat="1">
      <c r="A566" s="2">
        <v>184322</v>
      </c>
      <c r="B566" s="2" t="s">
        <v>3</v>
      </c>
    </row>
    <row r="567" spans="1:2" s="2" customFormat="1">
      <c r="A567" s="2">
        <v>184323</v>
      </c>
      <c r="B567" s="2" t="s">
        <v>3</v>
      </c>
    </row>
    <row r="568" spans="1:2" s="2" customFormat="1">
      <c r="A568" s="2">
        <v>184324</v>
      </c>
      <c r="B568" s="2" t="s">
        <v>3</v>
      </c>
    </row>
    <row r="569" spans="1:2" s="2" customFormat="1">
      <c r="A569" s="2">
        <v>184325</v>
      </c>
      <c r="B569" s="2" t="s">
        <v>3</v>
      </c>
    </row>
    <row r="570" spans="1:2" s="2" customFormat="1">
      <c r="A570" s="2">
        <v>184326</v>
      </c>
      <c r="B570" s="2" t="s">
        <v>3</v>
      </c>
    </row>
    <row r="571" spans="1:2" s="2" customFormat="1">
      <c r="A571" s="2">
        <v>184327</v>
      </c>
      <c r="B571" s="2" t="s">
        <v>3</v>
      </c>
    </row>
    <row r="572" spans="1:2" s="2" customFormat="1">
      <c r="A572" s="2">
        <v>184328</v>
      </c>
      <c r="B572" s="2" t="s">
        <v>3</v>
      </c>
    </row>
    <row r="573" spans="1:2" s="2" customFormat="1">
      <c r="A573" s="2">
        <v>184329</v>
      </c>
      <c r="B573" s="2" t="s">
        <v>3</v>
      </c>
    </row>
    <row r="574" spans="1:2" s="2" customFormat="1">
      <c r="A574" s="2">
        <v>184330</v>
      </c>
      <c r="B574" s="2" t="s">
        <v>3</v>
      </c>
    </row>
    <row r="575" spans="1:2" s="2" customFormat="1">
      <c r="A575" s="2">
        <v>184331</v>
      </c>
      <c r="B575" s="2" t="s">
        <v>3</v>
      </c>
    </row>
    <row r="576" spans="1:2" s="2" customFormat="1">
      <c r="A576" s="2">
        <v>184332</v>
      </c>
      <c r="B576" s="2" t="s">
        <v>3</v>
      </c>
    </row>
    <row r="577" spans="1:2" s="2" customFormat="1">
      <c r="A577" s="2">
        <v>184333</v>
      </c>
      <c r="B577" s="2" t="s">
        <v>3</v>
      </c>
    </row>
    <row r="578" spans="1:2" s="2" customFormat="1">
      <c r="A578" s="2">
        <v>184334</v>
      </c>
      <c r="B578" s="2" t="s">
        <v>3</v>
      </c>
    </row>
    <row r="579" spans="1:2" s="2" customFormat="1">
      <c r="A579" s="2">
        <v>184335</v>
      </c>
      <c r="B579" s="2" t="s">
        <v>3</v>
      </c>
    </row>
    <row r="580" spans="1:2" s="2" customFormat="1">
      <c r="A580" s="2">
        <v>184336</v>
      </c>
      <c r="B580" s="2" t="s">
        <v>3</v>
      </c>
    </row>
    <row r="581" spans="1:2" s="2" customFormat="1">
      <c r="A581" s="2">
        <v>184337</v>
      </c>
      <c r="B581" s="2" t="s">
        <v>3</v>
      </c>
    </row>
    <row r="582" spans="1:2" s="2" customFormat="1">
      <c r="A582" s="2">
        <v>184338</v>
      </c>
      <c r="B582" s="2" t="s">
        <v>3</v>
      </c>
    </row>
    <row r="583" spans="1:2" s="2" customFormat="1">
      <c r="A583" s="2">
        <v>184339</v>
      </c>
      <c r="B583" s="2" t="s">
        <v>3</v>
      </c>
    </row>
    <row r="584" spans="1:2" s="2" customFormat="1">
      <c r="A584" s="2">
        <v>184340</v>
      </c>
      <c r="B584" s="2" t="s">
        <v>3</v>
      </c>
    </row>
    <row r="585" spans="1:2" s="2" customFormat="1">
      <c r="A585" s="2">
        <v>184341</v>
      </c>
      <c r="B585" s="2" t="s">
        <v>3</v>
      </c>
    </row>
    <row r="586" spans="1:2" s="2" customFormat="1">
      <c r="A586" s="2">
        <v>184342</v>
      </c>
      <c r="B586" s="2" t="s">
        <v>3</v>
      </c>
    </row>
    <row r="587" spans="1:2" s="2" customFormat="1">
      <c r="A587" s="2">
        <v>184343</v>
      </c>
      <c r="B587" s="2" t="s">
        <v>3</v>
      </c>
    </row>
    <row r="588" spans="1:2" s="2" customFormat="1">
      <c r="A588" s="2">
        <v>184344</v>
      </c>
      <c r="B588" s="2" t="s">
        <v>3</v>
      </c>
    </row>
    <row r="589" spans="1:2" s="2" customFormat="1">
      <c r="A589" s="2">
        <v>184345</v>
      </c>
      <c r="B589" s="2" t="s">
        <v>3</v>
      </c>
    </row>
    <row r="590" spans="1:2" s="2" customFormat="1">
      <c r="A590" s="2">
        <v>184346</v>
      </c>
      <c r="B590" s="2" t="s">
        <v>3</v>
      </c>
    </row>
    <row r="591" spans="1:2" s="2" customFormat="1">
      <c r="A591" s="2">
        <v>184347</v>
      </c>
      <c r="B591" s="2" t="s">
        <v>3</v>
      </c>
    </row>
    <row r="592" spans="1:2" s="2" customFormat="1">
      <c r="A592" s="2">
        <v>184348</v>
      </c>
      <c r="B592" s="2" t="s">
        <v>3</v>
      </c>
    </row>
    <row r="593" spans="1:2" s="2" customFormat="1">
      <c r="A593" s="2">
        <v>184349</v>
      </c>
      <c r="B593" s="2" t="s">
        <v>3</v>
      </c>
    </row>
    <row r="594" spans="1:2" s="2" customFormat="1">
      <c r="A594" s="2">
        <v>184350</v>
      </c>
      <c r="B594" s="2" t="s">
        <v>3</v>
      </c>
    </row>
    <row r="595" spans="1:2" s="2" customFormat="1">
      <c r="A595" s="2">
        <v>184351</v>
      </c>
      <c r="B595" s="2" t="s">
        <v>3</v>
      </c>
    </row>
    <row r="596" spans="1:2" s="2" customFormat="1">
      <c r="A596" s="2">
        <v>184352</v>
      </c>
      <c r="B596" s="2" t="s">
        <v>3</v>
      </c>
    </row>
    <row r="597" spans="1:2" s="2" customFormat="1">
      <c r="A597" s="2">
        <v>184353</v>
      </c>
      <c r="B597" s="2" t="s">
        <v>3</v>
      </c>
    </row>
    <row r="598" spans="1:2" s="2" customFormat="1">
      <c r="A598" s="2">
        <v>184354</v>
      </c>
      <c r="B598" s="2" t="s">
        <v>3</v>
      </c>
    </row>
    <row r="599" spans="1:2" s="2" customFormat="1">
      <c r="A599" s="2">
        <v>184355</v>
      </c>
      <c r="B599" s="2" t="s">
        <v>3</v>
      </c>
    </row>
    <row r="600" spans="1:2" s="2" customFormat="1">
      <c r="A600" s="2">
        <v>184356</v>
      </c>
      <c r="B600" s="2" t="s">
        <v>3</v>
      </c>
    </row>
    <row r="601" spans="1:2" s="2" customFormat="1">
      <c r="A601" s="2">
        <v>184357</v>
      </c>
      <c r="B601" s="2" t="s">
        <v>3</v>
      </c>
    </row>
    <row r="602" spans="1:2" s="2" customFormat="1">
      <c r="A602" s="2">
        <v>184358</v>
      </c>
      <c r="B602" s="2" t="s">
        <v>3</v>
      </c>
    </row>
    <row r="603" spans="1:2" s="2" customFormat="1">
      <c r="A603" s="2">
        <v>184359</v>
      </c>
      <c r="B603" s="2" t="s">
        <v>3</v>
      </c>
    </row>
    <row r="604" spans="1:2" s="2" customFormat="1">
      <c r="A604" s="2">
        <v>184360</v>
      </c>
      <c r="B604" s="2" t="s">
        <v>3</v>
      </c>
    </row>
    <row r="605" spans="1:2" s="2" customFormat="1">
      <c r="A605" s="2">
        <v>184361</v>
      </c>
      <c r="B605" s="2" t="s">
        <v>3</v>
      </c>
    </row>
    <row r="606" spans="1:2" s="2" customFormat="1">
      <c r="A606" s="2">
        <v>184362</v>
      </c>
      <c r="B606" s="2" t="s">
        <v>3</v>
      </c>
    </row>
    <row r="607" spans="1:2" s="2" customFormat="1">
      <c r="A607" s="2">
        <v>184363</v>
      </c>
      <c r="B607" s="2" t="s">
        <v>3</v>
      </c>
    </row>
    <row r="608" spans="1:2" s="2" customFormat="1">
      <c r="A608" s="2">
        <v>184364</v>
      </c>
      <c r="B608" s="2" t="s">
        <v>3</v>
      </c>
    </row>
    <row r="609" spans="1:2" s="2" customFormat="1">
      <c r="A609" s="2">
        <v>184365</v>
      </c>
      <c r="B609" s="2" t="s">
        <v>3</v>
      </c>
    </row>
    <row r="610" spans="1:2" s="2" customFormat="1">
      <c r="A610" s="2">
        <v>184366</v>
      </c>
      <c r="B610" s="2" t="s">
        <v>3</v>
      </c>
    </row>
    <row r="611" spans="1:2" s="2" customFormat="1">
      <c r="A611" s="2">
        <v>184367</v>
      </c>
      <c r="B611" s="2" t="s">
        <v>3</v>
      </c>
    </row>
    <row r="612" spans="1:2" s="2" customFormat="1">
      <c r="A612" s="2">
        <v>184368</v>
      </c>
      <c r="B612" s="2" t="s">
        <v>3</v>
      </c>
    </row>
    <row r="613" spans="1:2" s="2" customFormat="1">
      <c r="A613" s="2">
        <v>184369</v>
      </c>
      <c r="B613" s="2" t="s">
        <v>3</v>
      </c>
    </row>
    <row r="614" spans="1:2" s="2" customFormat="1">
      <c r="A614" s="2">
        <v>184370</v>
      </c>
      <c r="B614" s="2" t="s">
        <v>3</v>
      </c>
    </row>
    <row r="615" spans="1:2" s="2" customFormat="1">
      <c r="A615" s="2">
        <v>184371</v>
      </c>
      <c r="B615" s="2" t="s">
        <v>3</v>
      </c>
    </row>
    <row r="616" spans="1:2" s="2" customFormat="1">
      <c r="A616" s="2">
        <v>184372</v>
      </c>
      <c r="B616" s="2" t="s">
        <v>3</v>
      </c>
    </row>
    <row r="617" spans="1:2" s="2" customFormat="1">
      <c r="A617" s="2">
        <v>184373</v>
      </c>
      <c r="B617" s="2" t="s">
        <v>3</v>
      </c>
    </row>
    <row r="618" spans="1:2" s="2" customFormat="1">
      <c r="A618" s="2">
        <v>184374</v>
      </c>
      <c r="B618" s="2" t="s">
        <v>3</v>
      </c>
    </row>
    <row r="619" spans="1:2" s="2" customFormat="1">
      <c r="A619" s="2">
        <v>184375</v>
      </c>
      <c r="B619" s="2" t="s">
        <v>3</v>
      </c>
    </row>
    <row r="620" spans="1:2" s="2" customFormat="1">
      <c r="A620" s="2">
        <v>184376</v>
      </c>
      <c r="B620" s="2" t="s">
        <v>3</v>
      </c>
    </row>
    <row r="621" spans="1:2" s="2" customFormat="1">
      <c r="A621" s="2">
        <v>184377</v>
      </c>
      <c r="B621" s="2" t="s">
        <v>3</v>
      </c>
    </row>
    <row r="622" spans="1:2" s="2" customFormat="1">
      <c r="A622" s="2">
        <v>184378</v>
      </c>
      <c r="B622" s="2" t="s">
        <v>3</v>
      </c>
    </row>
    <row r="623" spans="1:2" s="2" customFormat="1">
      <c r="A623" s="2">
        <v>184379</v>
      </c>
      <c r="B623" s="2" t="s">
        <v>3</v>
      </c>
    </row>
    <row r="624" spans="1:2" s="2" customFormat="1">
      <c r="A624" s="2">
        <v>184380</v>
      </c>
      <c r="B624" s="2" t="s">
        <v>3</v>
      </c>
    </row>
    <row r="625" spans="1:12" s="2" customFormat="1">
      <c r="A625" s="2">
        <v>184381</v>
      </c>
      <c r="B625" s="2" t="s">
        <v>3</v>
      </c>
    </row>
    <row r="626" spans="1:12" s="2" customFormat="1">
      <c r="A626" s="2">
        <v>184382</v>
      </c>
      <c r="B626" s="2" t="s">
        <v>3</v>
      </c>
    </row>
    <row r="627" spans="1:12" s="2" customFormat="1">
      <c r="A627" s="2">
        <v>184383</v>
      </c>
      <c r="B627" s="2" t="s">
        <v>3</v>
      </c>
    </row>
    <row r="628" spans="1:12" s="2" customFormat="1">
      <c r="A628" s="2">
        <v>184384</v>
      </c>
      <c r="B628" s="2" t="s">
        <v>3</v>
      </c>
    </row>
    <row r="629" spans="1:12" s="2" customFormat="1">
      <c r="A629" s="2">
        <v>184385</v>
      </c>
      <c r="B629" s="2" t="s">
        <v>3</v>
      </c>
    </row>
    <row r="630" spans="1:12" s="2" customFormat="1">
      <c r="A630" s="2">
        <v>184386</v>
      </c>
      <c r="B630" s="2" t="s">
        <v>3</v>
      </c>
    </row>
    <row r="631" spans="1:12" s="2" customFormat="1">
      <c r="A631" s="2">
        <v>184387</v>
      </c>
      <c r="B631" s="2" t="s">
        <v>3</v>
      </c>
    </row>
    <row r="632" spans="1:12" s="2" customFormat="1">
      <c r="A632" s="2">
        <v>184388</v>
      </c>
      <c r="B632" s="2" t="s">
        <v>3</v>
      </c>
    </row>
    <row r="633" spans="1:12" s="2" customFormat="1">
      <c r="A633" s="2">
        <v>184389</v>
      </c>
      <c r="B633" s="2" t="s">
        <v>3</v>
      </c>
    </row>
    <row r="634" spans="1:12" s="2" customFormat="1">
      <c r="A634" s="2">
        <v>184390</v>
      </c>
      <c r="B634" s="2" t="s">
        <v>3</v>
      </c>
    </row>
    <row r="635" spans="1:12">
      <c r="A635">
        <v>184391</v>
      </c>
      <c r="B635" t="s">
        <v>21</v>
      </c>
      <c r="C635" t="s">
        <v>22</v>
      </c>
      <c r="D635">
        <v>209.78899999999999</v>
      </c>
      <c r="E635">
        <v>-226.49250000000001</v>
      </c>
      <c r="F635">
        <v>312.03800000000001</v>
      </c>
      <c r="G635">
        <v>135</v>
      </c>
      <c r="H635">
        <v>2.8671600000000002</v>
      </c>
      <c r="I635" s="3">
        <v>6.8999999999999997E-5</v>
      </c>
      <c r="J635">
        <v>2.8668800000000001</v>
      </c>
      <c r="K635" s="3">
        <v>7.7000000000000001E-5</v>
      </c>
      <c r="L635">
        <v>4.0199999999999996</v>
      </c>
    </row>
    <row r="636" spans="1:12">
      <c r="A636">
        <v>184392</v>
      </c>
      <c r="B636" t="s">
        <v>21</v>
      </c>
      <c r="C636" t="s">
        <v>22</v>
      </c>
      <c r="D636">
        <v>209.78899999999999</v>
      </c>
      <c r="E636">
        <v>-228.99250000000001</v>
      </c>
      <c r="F636">
        <v>312.03800000000001</v>
      </c>
      <c r="G636">
        <v>135</v>
      </c>
      <c r="H636">
        <v>2.8673999999999999</v>
      </c>
      <c r="I636" s="3">
        <v>6.7000000000000002E-5</v>
      </c>
      <c r="J636">
        <v>2.8669799999999999</v>
      </c>
      <c r="K636" s="3">
        <v>6.3E-5</v>
      </c>
      <c r="L636">
        <v>4.0199999999999996</v>
      </c>
    </row>
    <row r="637" spans="1:12">
      <c r="A637">
        <v>184393</v>
      </c>
      <c r="B637" t="s">
        <v>21</v>
      </c>
      <c r="C637" t="s">
        <v>22</v>
      </c>
      <c r="D637">
        <v>209.78899999999999</v>
      </c>
      <c r="E637">
        <v>-231.49250000000001</v>
      </c>
      <c r="F637">
        <v>312.03800000000001</v>
      </c>
      <c r="G637">
        <v>135</v>
      </c>
      <c r="H637">
        <v>2.8674300000000001</v>
      </c>
      <c r="I637" s="3">
        <v>6.6000000000000005E-5</v>
      </c>
      <c r="J637">
        <v>2.8675700000000002</v>
      </c>
      <c r="K637" s="3">
        <v>6.0999999999999999E-5</v>
      </c>
      <c r="L637">
        <v>4.01</v>
      </c>
    </row>
    <row r="638" spans="1:12">
      <c r="A638">
        <v>184394</v>
      </c>
      <c r="B638" t="s">
        <v>21</v>
      </c>
      <c r="C638" t="s">
        <v>22</v>
      </c>
      <c r="D638">
        <v>209.78899999999999</v>
      </c>
      <c r="E638">
        <v>-233.99250000000001</v>
      </c>
      <c r="F638">
        <v>312.03800000000001</v>
      </c>
      <c r="G638">
        <v>135</v>
      </c>
      <c r="H638">
        <v>2.86741</v>
      </c>
      <c r="I638" s="3">
        <v>6.9999999999999994E-5</v>
      </c>
      <c r="J638">
        <v>2.8669600000000002</v>
      </c>
      <c r="K638" s="3">
        <v>6.3999999999999997E-5</v>
      </c>
      <c r="L638">
        <v>4</v>
      </c>
    </row>
    <row r="639" spans="1:12">
      <c r="A639">
        <v>184395</v>
      </c>
      <c r="B639" t="s">
        <v>21</v>
      </c>
      <c r="C639" t="s">
        <v>22</v>
      </c>
      <c r="D639">
        <v>209.78899999999999</v>
      </c>
      <c r="E639">
        <v>-236.49250000000001</v>
      </c>
      <c r="F639">
        <v>312.03800000000001</v>
      </c>
      <c r="G639">
        <v>135</v>
      </c>
      <c r="H639">
        <v>2.8673299999999999</v>
      </c>
      <c r="I639" s="3">
        <v>6.8999999999999997E-5</v>
      </c>
      <c r="J639">
        <v>2.86707</v>
      </c>
      <c r="K639" s="3">
        <v>6.4999999999999994E-5</v>
      </c>
      <c r="L639">
        <v>4.01</v>
      </c>
    </row>
    <row r="640" spans="1:12">
      <c r="A640">
        <v>184396</v>
      </c>
      <c r="B640" t="s">
        <v>21</v>
      </c>
      <c r="C640" t="s">
        <v>22</v>
      </c>
      <c r="D640">
        <v>209.77600000000001</v>
      </c>
      <c r="E640">
        <v>-227.0675</v>
      </c>
      <c r="F640">
        <v>325.286</v>
      </c>
      <c r="G640">
        <v>135</v>
      </c>
      <c r="H640">
        <v>2.86748</v>
      </c>
      <c r="I640" s="3">
        <v>6.3E-5</v>
      </c>
      <c r="J640">
        <v>2.8670100000000001</v>
      </c>
      <c r="K640" s="3">
        <v>7.2000000000000002E-5</v>
      </c>
      <c r="L640">
        <v>4.0199999999999996</v>
      </c>
    </row>
    <row r="641" spans="1:12">
      <c r="A641">
        <v>184397</v>
      </c>
      <c r="B641" t="s">
        <v>21</v>
      </c>
      <c r="C641" t="s">
        <v>22</v>
      </c>
      <c r="D641">
        <v>209.77600000000001</v>
      </c>
      <c r="E641">
        <v>-229.5675</v>
      </c>
      <c r="F641">
        <v>325.286</v>
      </c>
      <c r="G641">
        <v>135</v>
      </c>
      <c r="H641">
        <v>2.8675799999999998</v>
      </c>
      <c r="I641" s="3">
        <v>6.3E-5</v>
      </c>
      <c r="J641">
        <v>2.86707</v>
      </c>
      <c r="K641" s="3">
        <v>6.0999999999999999E-5</v>
      </c>
      <c r="L641">
        <v>4.0199999999999996</v>
      </c>
    </row>
    <row r="642" spans="1:12">
      <c r="A642">
        <v>184398</v>
      </c>
      <c r="B642" t="s">
        <v>21</v>
      </c>
      <c r="C642" t="s">
        <v>22</v>
      </c>
      <c r="D642">
        <v>209.77600000000001</v>
      </c>
      <c r="E642">
        <v>-232.0675</v>
      </c>
      <c r="F642">
        <v>325.286</v>
      </c>
      <c r="G642">
        <v>135</v>
      </c>
      <c r="H642">
        <v>2.8675000000000002</v>
      </c>
      <c r="I642" s="3">
        <v>6.3999999999999997E-5</v>
      </c>
      <c r="J642">
        <v>2.8670399999999998</v>
      </c>
      <c r="K642" s="3">
        <v>5.8E-5</v>
      </c>
      <c r="L642">
        <v>4.01</v>
      </c>
    </row>
    <row r="643" spans="1:12">
      <c r="A643">
        <v>184399</v>
      </c>
      <c r="B643" t="s">
        <v>21</v>
      </c>
      <c r="C643" t="s">
        <v>22</v>
      </c>
      <c r="D643">
        <v>209.77600000000001</v>
      </c>
      <c r="E643">
        <v>-234.5675</v>
      </c>
      <c r="F643">
        <v>325.286</v>
      </c>
      <c r="G643">
        <v>135</v>
      </c>
      <c r="H643">
        <v>2.86755</v>
      </c>
      <c r="I643" s="3">
        <v>6.2000000000000003E-5</v>
      </c>
      <c r="J643">
        <v>2.86707</v>
      </c>
      <c r="K643" s="3">
        <v>6.7000000000000002E-5</v>
      </c>
      <c r="L643">
        <v>4.01</v>
      </c>
    </row>
    <row r="644" spans="1:12">
      <c r="A644">
        <v>184400</v>
      </c>
      <c r="B644" t="s">
        <v>21</v>
      </c>
      <c r="C644" t="s">
        <v>22</v>
      </c>
      <c r="D644">
        <v>209.77600000000001</v>
      </c>
      <c r="E644">
        <v>-237.0675</v>
      </c>
      <c r="F644">
        <v>325.286</v>
      </c>
      <c r="G644">
        <v>135</v>
      </c>
      <c r="H644">
        <v>2.8679199999999998</v>
      </c>
      <c r="I644" s="3">
        <v>5.8999999999999998E-5</v>
      </c>
      <c r="J644">
        <v>2.8671500000000001</v>
      </c>
      <c r="K644" s="3">
        <v>6.3E-5</v>
      </c>
      <c r="L644">
        <v>4.01</v>
      </c>
    </row>
    <row r="645" spans="1:12">
      <c r="A645">
        <v>184401</v>
      </c>
      <c r="B645" t="s">
        <v>21</v>
      </c>
      <c r="C645" t="s">
        <v>22</v>
      </c>
      <c r="D645">
        <v>209.76400000000001</v>
      </c>
      <c r="E645">
        <v>-227.459</v>
      </c>
      <c r="F645">
        <v>338.36599999999999</v>
      </c>
      <c r="G645">
        <v>135</v>
      </c>
      <c r="H645">
        <v>2.8673899999999999</v>
      </c>
      <c r="I645" s="3">
        <v>7.4999999999999993E-5</v>
      </c>
      <c r="J645">
        <v>2.8671099999999998</v>
      </c>
      <c r="K645" s="3">
        <v>7.1000000000000005E-5</v>
      </c>
      <c r="L645">
        <v>4.0199999999999996</v>
      </c>
    </row>
    <row r="646" spans="1:12">
      <c r="A646">
        <v>184402</v>
      </c>
      <c r="B646" t="s">
        <v>21</v>
      </c>
      <c r="C646" t="s">
        <v>22</v>
      </c>
      <c r="D646">
        <v>209.76400000000001</v>
      </c>
      <c r="E646">
        <v>-229.959</v>
      </c>
      <c r="F646">
        <v>338.36599999999999</v>
      </c>
      <c r="G646">
        <v>135</v>
      </c>
      <c r="H646">
        <v>2.8685700000000001</v>
      </c>
      <c r="I646" s="3">
        <v>8.1000000000000004E-5</v>
      </c>
      <c r="J646">
        <v>2.86714</v>
      </c>
      <c r="K646" s="3">
        <v>7.2999999999999999E-5</v>
      </c>
      <c r="L646">
        <v>4.0199999999999996</v>
      </c>
    </row>
    <row r="647" spans="1:12">
      <c r="A647">
        <v>184403</v>
      </c>
      <c r="B647" t="s">
        <v>21</v>
      </c>
      <c r="C647" t="s">
        <v>22</v>
      </c>
      <c r="D647">
        <v>209.76400000000001</v>
      </c>
      <c r="E647">
        <v>-232.459</v>
      </c>
      <c r="F647">
        <v>338.36599999999999</v>
      </c>
      <c r="G647">
        <v>135</v>
      </c>
      <c r="H647">
        <v>2.8676499999999998</v>
      </c>
      <c r="I647" s="3">
        <v>7.4999999999999993E-5</v>
      </c>
      <c r="J647">
        <v>2.8670599999999999</v>
      </c>
      <c r="K647" s="3">
        <v>6.2000000000000003E-5</v>
      </c>
      <c r="L647">
        <v>4.0199999999999996</v>
      </c>
    </row>
    <row r="648" spans="1:12">
      <c r="A648">
        <v>184404</v>
      </c>
      <c r="B648" t="s">
        <v>21</v>
      </c>
      <c r="C648" t="s">
        <v>22</v>
      </c>
      <c r="D648">
        <v>209.76400000000001</v>
      </c>
      <c r="E648">
        <v>-234.959</v>
      </c>
      <c r="F648">
        <v>338.36599999999999</v>
      </c>
      <c r="G648">
        <v>135</v>
      </c>
      <c r="H648">
        <v>2.8675000000000002</v>
      </c>
      <c r="I648" s="3">
        <v>7.2000000000000002E-5</v>
      </c>
      <c r="J648">
        <v>2.8670399999999998</v>
      </c>
      <c r="K648" s="3">
        <v>6.7000000000000002E-5</v>
      </c>
      <c r="L648">
        <v>4.01</v>
      </c>
    </row>
    <row r="649" spans="1:12">
      <c r="A649">
        <v>184405</v>
      </c>
      <c r="B649" t="s">
        <v>21</v>
      </c>
      <c r="C649" t="s">
        <v>22</v>
      </c>
      <c r="D649">
        <v>209.76400000000001</v>
      </c>
      <c r="E649">
        <v>-237.459</v>
      </c>
      <c r="F649">
        <v>338.36599999999999</v>
      </c>
      <c r="G649">
        <v>135</v>
      </c>
      <c r="H649">
        <v>2.86734</v>
      </c>
      <c r="I649" s="3">
        <v>6.7000000000000002E-5</v>
      </c>
      <c r="J649">
        <v>2.8671799999999998</v>
      </c>
      <c r="K649" s="3">
        <v>6.7000000000000002E-5</v>
      </c>
      <c r="L649">
        <v>4.01</v>
      </c>
    </row>
    <row r="650" spans="1:12">
      <c r="A650">
        <v>184406</v>
      </c>
      <c r="B650" t="s">
        <v>21</v>
      </c>
      <c r="C650" t="s">
        <v>22</v>
      </c>
      <c r="D650">
        <v>209.761</v>
      </c>
      <c r="E650">
        <v>-227.58799999999999</v>
      </c>
      <c r="F650">
        <v>341.69799999999998</v>
      </c>
      <c r="G650">
        <v>135</v>
      </c>
      <c r="H650">
        <v>2.8681000000000001</v>
      </c>
      <c r="I650" s="3">
        <v>6.6000000000000005E-5</v>
      </c>
      <c r="J650">
        <v>2.86734</v>
      </c>
      <c r="K650" s="3">
        <v>6.6000000000000005E-5</v>
      </c>
      <c r="L650">
        <v>4.01</v>
      </c>
    </row>
    <row r="651" spans="1:12">
      <c r="A651">
        <v>184407</v>
      </c>
      <c r="B651" t="s">
        <v>21</v>
      </c>
      <c r="C651" t="s">
        <v>22</v>
      </c>
      <c r="D651">
        <v>209.761</v>
      </c>
      <c r="E651">
        <v>-230.08799999999999</v>
      </c>
      <c r="F651">
        <v>341.69799999999998</v>
      </c>
      <c r="G651">
        <v>135</v>
      </c>
      <c r="H651">
        <v>2.8676599999999999</v>
      </c>
      <c r="I651" s="3">
        <v>6.8999999999999997E-5</v>
      </c>
      <c r="J651">
        <v>2.86734</v>
      </c>
      <c r="K651" s="3">
        <v>7.2999999999999999E-5</v>
      </c>
      <c r="L651">
        <v>4.01</v>
      </c>
    </row>
    <row r="652" spans="1:12">
      <c r="A652">
        <v>184408</v>
      </c>
      <c r="B652" t="s">
        <v>21</v>
      </c>
      <c r="C652" t="s">
        <v>22</v>
      </c>
      <c r="D652">
        <v>209.761</v>
      </c>
      <c r="E652">
        <v>-232.58799999999999</v>
      </c>
      <c r="F652">
        <v>341.69799999999998</v>
      </c>
      <c r="G652">
        <v>135</v>
      </c>
      <c r="H652">
        <v>2.8678699999999999</v>
      </c>
      <c r="I652" s="3">
        <v>9.2999999999999997E-5</v>
      </c>
      <c r="J652">
        <v>2.8675000000000002</v>
      </c>
      <c r="K652" s="3">
        <v>7.2000000000000002E-5</v>
      </c>
      <c r="L652">
        <v>4.0199999999999996</v>
      </c>
    </row>
    <row r="653" spans="1:12">
      <c r="A653">
        <v>184409</v>
      </c>
      <c r="B653" t="s">
        <v>21</v>
      </c>
      <c r="C653" t="s">
        <v>22</v>
      </c>
      <c r="D653">
        <v>209.761</v>
      </c>
      <c r="E653">
        <v>-235.08799999999999</v>
      </c>
      <c r="F653">
        <v>341.69799999999998</v>
      </c>
      <c r="G653">
        <v>135</v>
      </c>
      <c r="H653">
        <v>2.86754</v>
      </c>
      <c r="I653" s="3">
        <v>8.0000000000000007E-5</v>
      </c>
      <c r="J653">
        <v>2.86707</v>
      </c>
      <c r="K653" s="3">
        <v>6.4999999999999994E-5</v>
      </c>
      <c r="L653">
        <v>4.01</v>
      </c>
    </row>
    <row r="654" spans="1:12">
      <c r="A654">
        <v>184410</v>
      </c>
      <c r="B654" t="s">
        <v>21</v>
      </c>
      <c r="C654" t="s">
        <v>22</v>
      </c>
      <c r="D654">
        <v>209.761</v>
      </c>
      <c r="E654">
        <v>-237.58799999999999</v>
      </c>
      <c r="F654">
        <v>341.69799999999998</v>
      </c>
      <c r="G654">
        <v>135</v>
      </c>
      <c r="H654">
        <v>2.86755</v>
      </c>
      <c r="I654" s="3">
        <v>8.6000000000000003E-5</v>
      </c>
      <c r="J654">
        <v>2.86755</v>
      </c>
      <c r="K654" s="3">
        <v>6.8999999999999997E-5</v>
      </c>
      <c r="L654">
        <v>4.0199999999999996</v>
      </c>
    </row>
    <row r="655" spans="1:12">
      <c r="A655">
        <v>184411</v>
      </c>
      <c r="B655" t="s">
        <v>21</v>
      </c>
      <c r="C655" t="s">
        <v>22</v>
      </c>
      <c r="D655">
        <v>209.75800000000001</v>
      </c>
      <c r="E655">
        <v>-230.18899999999999</v>
      </c>
      <c r="F655">
        <v>344.94299999999998</v>
      </c>
      <c r="G655">
        <v>135</v>
      </c>
      <c r="H655">
        <v>2.8673099999999998</v>
      </c>
      <c r="I655" s="3">
        <v>7.8999999999999996E-5</v>
      </c>
      <c r="J655">
        <v>2.8675000000000002</v>
      </c>
      <c r="K655" s="3">
        <v>6.4999999999999994E-5</v>
      </c>
      <c r="L655">
        <v>4.01</v>
      </c>
    </row>
    <row r="656" spans="1:12">
      <c r="A656">
        <v>184412</v>
      </c>
      <c r="B656" t="s">
        <v>21</v>
      </c>
      <c r="C656" t="s">
        <v>22</v>
      </c>
      <c r="D656">
        <v>209.75800000000001</v>
      </c>
      <c r="E656">
        <v>-232.68899999999999</v>
      </c>
      <c r="F656">
        <v>344.94299999999998</v>
      </c>
      <c r="G656">
        <v>135</v>
      </c>
      <c r="H656">
        <v>2.8674499999999998</v>
      </c>
      <c r="I656" s="3">
        <v>8.0000000000000007E-5</v>
      </c>
      <c r="J656">
        <v>2.8672300000000002</v>
      </c>
      <c r="K656" s="3">
        <v>6.3E-5</v>
      </c>
      <c r="L656">
        <v>4.01</v>
      </c>
    </row>
    <row r="657" spans="1:12">
      <c r="A657">
        <v>184413</v>
      </c>
      <c r="B657" t="s">
        <v>21</v>
      </c>
      <c r="C657" t="s">
        <v>22</v>
      </c>
      <c r="D657">
        <v>209.75800000000001</v>
      </c>
      <c r="E657">
        <v>-235.18899999999999</v>
      </c>
      <c r="F657">
        <v>344.94299999999998</v>
      </c>
      <c r="G657">
        <v>135</v>
      </c>
      <c r="H657">
        <v>2.86755</v>
      </c>
      <c r="I657" s="3">
        <v>7.2999999999999999E-5</v>
      </c>
      <c r="J657">
        <v>2.8671600000000002</v>
      </c>
      <c r="K657" s="3">
        <v>6.3999999999999997E-5</v>
      </c>
      <c r="L657">
        <v>4.01</v>
      </c>
    </row>
    <row r="658" spans="1:12">
      <c r="A658">
        <v>184414</v>
      </c>
      <c r="B658" t="s">
        <v>21</v>
      </c>
      <c r="C658" t="s">
        <v>22</v>
      </c>
      <c r="D658">
        <v>209.75800000000001</v>
      </c>
      <c r="E658">
        <v>-237.68899999999999</v>
      </c>
      <c r="F658">
        <v>344.94299999999998</v>
      </c>
      <c r="G658">
        <v>135</v>
      </c>
      <c r="H658">
        <v>2.86795</v>
      </c>
      <c r="I658" s="3">
        <v>7.1000000000000005E-5</v>
      </c>
      <c r="J658">
        <v>2.8673199999999999</v>
      </c>
      <c r="K658" s="3">
        <v>7.8999999999999996E-5</v>
      </c>
      <c r="L658">
        <v>4.0199999999999996</v>
      </c>
    </row>
    <row r="659" spans="1:12">
      <c r="A659">
        <v>184415</v>
      </c>
      <c r="B659" t="s">
        <v>21</v>
      </c>
      <c r="C659" t="s">
        <v>22</v>
      </c>
      <c r="D659">
        <v>209.755</v>
      </c>
      <c r="E659">
        <v>-232.68899999999999</v>
      </c>
      <c r="F659">
        <v>348.22199999999998</v>
      </c>
      <c r="G659">
        <v>135</v>
      </c>
      <c r="H659">
        <v>2.8692099999999998</v>
      </c>
      <c r="I659">
        <v>1.27E-4</v>
      </c>
      <c r="J659">
        <v>2.86816</v>
      </c>
      <c r="K659">
        <v>1.05E-4</v>
      </c>
      <c r="L659">
        <v>4.01</v>
      </c>
    </row>
    <row r="660" spans="1:12">
      <c r="A660">
        <v>184416</v>
      </c>
      <c r="B660" t="s">
        <v>21</v>
      </c>
      <c r="C660" t="s">
        <v>22</v>
      </c>
      <c r="D660">
        <v>209.755</v>
      </c>
      <c r="E660">
        <v>-235.18899999999999</v>
      </c>
      <c r="F660">
        <v>348.22199999999998</v>
      </c>
      <c r="G660">
        <v>135</v>
      </c>
      <c r="H660">
        <v>2.8678599999999999</v>
      </c>
      <c r="I660" s="3">
        <v>7.7999999999999999E-5</v>
      </c>
      <c r="J660">
        <v>2.8671600000000002</v>
      </c>
      <c r="K660" s="3">
        <v>7.1000000000000005E-5</v>
      </c>
      <c r="L660">
        <v>4.01</v>
      </c>
    </row>
    <row r="661" spans="1:12">
      <c r="A661">
        <v>184417</v>
      </c>
      <c r="B661" t="s">
        <v>21</v>
      </c>
      <c r="C661" t="s">
        <v>22</v>
      </c>
      <c r="D661">
        <v>209.755</v>
      </c>
      <c r="E661">
        <v>-237.68899999999999</v>
      </c>
      <c r="F661">
        <v>348.22199999999998</v>
      </c>
      <c r="G661">
        <v>135</v>
      </c>
      <c r="H661">
        <v>2.8676200000000001</v>
      </c>
      <c r="I661" s="3">
        <v>6.7999999999999999E-5</v>
      </c>
      <c r="J661">
        <v>2.86721</v>
      </c>
      <c r="K661" s="3">
        <v>6.7000000000000002E-5</v>
      </c>
      <c r="L661">
        <v>4.01</v>
      </c>
    </row>
    <row r="662" spans="1:12">
      <c r="A662">
        <v>184418</v>
      </c>
      <c r="B662" t="s">
        <v>21</v>
      </c>
      <c r="C662" t="s">
        <v>22</v>
      </c>
      <c r="D662">
        <v>209.75200000000001</v>
      </c>
      <c r="E662">
        <v>-232.68899999999999</v>
      </c>
      <c r="F662">
        <v>351.57299999999998</v>
      </c>
      <c r="G662">
        <v>135</v>
      </c>
      <c r="H662" s="3">
        <v>2.8715380000000001</v>
      </c>
      <c r="I662" s="3">
        <v>1.3300000000000001E-4</v>
      </c>
      <c r="J662">
        <v>2.8706900000000002</v>
      </c>
      <c r="K662">
        <v>1.46E-4</v>
      </c>
      <c r="L662">
        <v>4.01</v>
      </c>
    </row>
    <row r="663" spans="1:12">
      <c r="A663">
        <v>184419</v>
      </c>
      <c r="B663" t="s">
        <v>21</v>
      </c>
      <c r="C663" t="s">
        <v>22</v>
      </c>
      <c r="D663">
        <v>209.75200000000001</v>
      </c>
      <c r="E663">
        <v>-235.18899999999999</v>
      </c>
      <c r="F663">
        <v>351.57299999999998</v>
      </c>
      <c r="G663">
        <v>135</v>
      </c>
      <c r="H663">
        <v>2.8688500000000001</v>
      </c>
      <c r="I663">
        <v>1.1E-4</v>
      </c>
      <c r="J663">
        <v>2.8658600000000001</v>
      </c>
      <c r="K663">
        <v>1.11E-4</v>
      </c>
      <c r="L663">
        <v>4.01</v>
      </c>
    </row>
    <row r="664" spans="1:12">
      <c r="A664">
        <v>184420</v>
      </c>
      <c r="B664" t="s">
        <v>21</v>
      </c>
      <c r="C664" t="s">
        <v>22</v>
      </c>
      <c r="D664">
        <v>209.75200000000001</v>
      </c>
      <c r="E664">
        <v>-237.68899999999999</v>
      </c>
      <c r="F664">
        <v>351.57299999999998</v>
      </c>
      <c r="G664">
        <v>135</v>
      </c>
      <c r="H664">
        <v>2.8678599999999999</v>
      </c>
      <c r="I664" s="3">
        <v>6.7000000000000002E-5</v>
      </c>
      <c r="J664">
        <v>2.8667400000000001</v>
      </c>
      <c r="K664" s="3">
        <v>6.9999999999999994E-5</v>
      </c>
      <c r="L664">
        <v>4.01</v>
      </c>
    </row>
    <row r="665" spans="1:12">
      <c r="A665">
        <v>184421</v>
      </c>
      <c r="B665" t="s">
        <v>21</v>
      </c>
      <c r="C665" t="s">
        <v>22</v>
      </c>
      <c r="D665">
        <v>209.749</v>
      </c>
      <c r="E665">
        <v>-232.68899999999999</v>
      </c>
      <c r="F665">
        <v>354.87099999999998</v>
      </c>
      <c r="G665">
        <v>135</v>
      </c>
      <c r="H665">
        <v>2.8711000000000002</v>
      </c>
      <c r="I665">
        <v>1.3799999999999999E-4</v>
      </c>
      <c r="J665">
        <v>2.8707799999999999</v>
      </c>
      <c r="K665">
        <v>1.22E-4</v>
      </c>
      <c r="L665">
        <v>4.0199999999999996</v>
      </c>
    </row>
    <row r="666" spans="1:12">
      <c r="A666">
        <v>184422</v>
      </c>
      <c r="B666" t="s">
        <v>21</v>
      </c>
      <c r="C666" t="s">
        <v>22</v>
      </c>
      <c r="D666">
        <v>209.749</v>
      </c>
      <c r="E666">
        <v>-235.18899999999999</v>
      </c>
      <c r="F666">
        <v>354.87099999999998</v>
      </c>
      <c r="G666">
        <v>135</v>
      </c>
      <c r="H666">
        <v>2.8687800000000001</v>
      </c>
      <c r="I666">
        <v>1.26E-4</v>
      </c>
      <c r="J666">
        <v>2.8678499999999998</v>
      </c>
      <c r="K666">
        <v>1E-4</v>
      </c>
      <c r="L666">
        <v>4.01</v>
      </c>
    </row>
    <row r="667" spans="1:12">
      <c r="A667">
        <v>184423</v>
      </c>
      <c r="B667" t="s">
        <v>21</v>
      </c>
      <c r="C667" t="s">
        <v>22</v>
      </c>
      <c r="D667">
        <v>209.749</v>
      </c>
      <c r="E667">
        <v>-237.68899999999999</v>
      </c>
      <c r="F667">
        <v>354.87099999999998</v>
      </c>
      <c r="G667">
        <v>135</v>
      </c>
      <c r="H667">
        <v>2.8679800000000002</v>
      </c>
      <c r="I667" s="3">
        <v>7.2000000000000002E-5</v>
      </c>
      <c r="J667">
        <v>2.8673799999999998</v>
      </c>
      <c r="K667" s="3">
        <v>6.8999999999999997E-5</v>
      </c>
      <c r="L667">
        <v>4.0199999999999996</v>
      </c>
    </row>
    <row r="668" spans="1:12">
      <c r="A668">
        <v>184424</v>
      </c>
      <c r="B668" t="s">
        <v>21</v>
      </c>
      <c r="C668" t="s">
        <v>22</v>
      </c>
      <c r="D668">
        <v>209.745</v>
      </c>
      <c r="E668">
        <v>-232.68899999999999</v>
      </c>
      <c r="F668">
        <v>358.15800000000002</v>
      </c>
      <c r="G668">
        <v>135</v>
      </c>
      <c r="H668">
        <v>2.8681999999999999</v>
      </c>
      <c r="I668" s="3">
        <v>9.8999999999999994E-5</v>
      </c>
      <c r="J668">
        <v>2.8676300000000001</v>
      </c>
      <c r="K668" s="3">
        <v>8.7000000000000001E-5</v>
      </c>
      <c r="L668">
        <v>4.01</v>
      </c>
    </row>
    <row r="669" spans="1:12">
      <c r="A669">
        <v>184425</v>
      </c>
      <c r="B669" t="s">
        <v>21</v>
      </c>
      <c r="C669" t="s">
        <v>22</v>
      </c>
      <c r="D669">
        <v>209.745</v>
      </c>
      <c r="E669">
        <v>-235.18899999999999</v>
      </c>
      <c r="F669">
        <v>358.15800000000002</v>
      </c>
      <c r="G669">
        <v>135</v>
      </c>
      <c r="H669">
        <v>2.8678900000000001</v>
      </c>
      <c r="I669">
        <v>1.06E-4</v>
      </c>
      <c r="J669">
        <v>2.8671899999999999</v>
      </c>
      <c r="K669" s="3">
        <v>7.2999999999999999E-5</v>
      </c>
      <c r="L669">
        <v>4.01</v>
      </c>
    </row>
    <row r="670" spans="1:12">
      <c r="A670">
        <v>184426</v>
      </c>
      <c r="B670" t="s">
        <v>21</v>
      </c>
      <c r="C670" t="s">
        <v>22</v>
      </c>
      <c r="D670">
        <v>209.745</v>
      </c>
      <c r="E670">
        <v>-237.68899999999999</v>
      </c>
      <c r="F670">
        <v>358.15800000000002</v>
      </c>
      <c r="G670">
        <v>135</v>
      </c>
      <c r="H670">
        <v>2.8678699999999999</v>
      </c>
      <c r="I670" s="3">
        <v>6.9999999999999994E-5</v>
      </c>
      <c r="J670">
        <v>2.8671500000000001</v>
      </c>
      <c r="K670" s="3">
        <v>6.9999999999999994E-5</v>
      </c>
      <c r="L670">
        <v>4.01</v>
      </c>
    </row>
    <row r="671" spans="1:12">
      <c r="A671">
        <v>184427</v>
      </c>
      <c r="B671" t="s">
        <v>21</v>
      </c>
      <c r="C671" t="s">
        <v>22</v>
      </c>
      <c r="D671">
        <v>209.74199999999999</v>
      </c>
      <c r="E671">
        <v>-230.18899999999999</v>
      </c>
      <c r="F671">
        <v>361.44600000000003</v>
      </c>
      <c r="G671">
        <v>135</v>
      </c>
      <c r="H671">
        <v>2.8677100000000002</v>
      </c>
      <c r="I671" s="3">
        <v>8.0000000000000007E-5</v>
      </c>
      <c r="J671">
        <v>2.86734</v>
      </c>
      <c r="K671" s="3">
        <v>6.7000000000000002E-5</v>
      </c>
      <c r="L671">
        <v>4.01</v>
      </c>
    </row>
    <row r="672" spans="1:12">
      <c r="A672">
        <v>184428</v>
      </c>
      <c r="B672" t="s">
        <v>21</v>
      </c>
      <c r="C672" t="s">
        <v>22</v>
      </c>
      <c r="D672">
        <v>209.74199999999999</v>
      </c>
      <c r="E672">
        <v>-232.68899999999999</v>
      </c>
      <c r="F672">
        <v>361.44600000000003</v>
      </c>
      <c r="G672">
        <v>135</v>
      </c>
      <c r="H672">
        <v>2.8673899999999999</v>
      </c>
      <c r="I672" s="3">
        <v>6.8999999999999997E-5</v>
      </c>
      <c r="J672">
        <v>2.8673700000000002</v>
      </c>
      <c r="K672" s="3">
        <v>6.3E-5</v>
      </c>
      <c r="L672">
        <v>4.01</v>
      </c>
    </row>
    <row r="673" spans="1:12">
      <c r="A673">
        <v>184429</v>
      </c>
      <c r="B673" t="s">
        <v>21</v>
      </c>
      <c r="C673" t="s">
        <v>22</v>
      </c>
      <c r="D673">
        <v>209.74199999999999</v>
      </c>
      <c r="E673">
        <v>-235.18899999999999</v>
      </c>
      <c r="F673">
        <v>361.44600000000003</v>
      </c>
      <c r="G673">
        <v>135</v>
      </c>
      <c r="H673">
        <v>2.8676599999999999</v>
      </c>
      <c r="I673" s="3">
        <v>7.1000000000000005E-5</v>
      </c>
      <c r="J673">
        <v>2.86734</v>
      </c>
      <c r="K673" s="3">
        <v>6.9999999999999994E-5</v>
      </c>
      <c r="L673">
        <v>4.0199999999999996</v>
      </c>
    </row>
    <row r="674" spans="1:12">
      <c r="A674">
        <v>184430</v>
      </c>
      <c r="B674" t="s">
        <v>21</v>
      </c>
      <c r="C674" t="s">
        <v>22</v>
      </c>
      <c r="D674">
        <v>209.74199999999999</v>
      </c>
      <c r="E674">
        <v>-237.68899999999999</v>
      </c>
      <c r="F674">
        <v>361.44600000000003</v>
      </c>
      <c r="G674">
        <v>135</v>
      </c>
      <c r="H674">
        <v>2.8673999999999999</v>
      </c>
      <c r="I674" s="3">
        <v>6.3999999999999997E-5</v>
      </c>
      <c r="J674">
        <v>2.86754</v>
      </c>
      <c r="K674" s="3">
        <v>6.6000000000000005E-5</v>
      </c>
      <c r="L674">
        <v>4.01</v>
      </c>
    </row>
    <row r="675" spans="1:12">
      <c r="A675">
        <v>184431</v>
      </c>
      <c r="B675" t="s">
        <v>21</v>
      </c>
      <c r="C675" t="s">
        <v>22</v>
      </c>
      <c r="D675">
        <v>209.739</v>
      </c>
      <c r="E675">
        <v>-227.685</v>
      </c>
      <c r="F675">
        <v>364.74599999999998</v>
      </c>
      <c r="G675">
        <v>135</v>
      </c>
      <c r="H675">
        <v>2.8674300000000001</v>
      </c>
      <c r="I675" s="3">
        <v>7.2000000000000002E-5</v>
      </c>
      <c r="J675">
        <v>2.8672200000000001</v>
      </c>
      <c r="K675" s="3">
        <v>6.0999999999999999E-5</v>
      </c>
      <c r="L675">
        <v>4.03</v>
      </c>
    </row>
    <row r="676" spans="1:12">
      <c r="A676">
        <v>184432</v>
      </c>
      <c r="B676" t="s">
        <v>21</v>
      </c>
      <c r="C676" t="s">
        <v>22</v>
      </c>
      <c r="D676">
        <v>209.739</v>
      </c>
      <c r="E676">
        <v>-230.185</v>
      </c>
      <c r="F676">
        <v>364.74599999999998</v>
      </c>
      <c r="G676">
        <v>135</v>
      </c>
      <c r="H676">
        <v>2.8675299999999999</v>
      </c>
      <c r="I676" s="3">
        <v>7.2999999999999999E-5</v>
      </c>
      <c r="J676">
        <v>2.86713</v>
      </c>
      <c r="K676" s="3">
        <v>6.3999999999999997E-5</v>
      </c>
      <c r="L676">
        <v>4.01</v>
      </c>
    </row>
    <row r="677" spans="1:12">
      <c r="A677">
        <v>184433</v>
      </c>
      <c r="B677" t="s">
        <v>21</v>
      </c>
      <c r="C677" t="s">
        <v>22</v>
      </c>
      <c r="D677">
        <v>209.739</v>
      </c>
      <c r="E677">
        <v>-232.685</v>
      </c>
      <c r="F677">
        <v>364.74599999999998</v>
      </c>
      <c r="G677">
        <v>135</v>
      </c>
      <c r="H677">
        <v>2.8676300000000001</v>
      </c>
      <c r="I677" s="3">
        <v>8.1000000000000004E-5</v>
      </c>
      <c r="J677">
        <v>2.8670599999999999</v>
      </c>
      <c r="K677" s="3">
        <v>6.9999999999999994E-5</v>
      </c>
      <c r="L677">
        <v>4.0199999999999996</v>
      </c>
    </row>
    <row r="678" spans="1:12">
      <c r="A678">
        <v>184434</v>
      </c>
      <c r="B678" t="s">
        <v>21</v>
      </c>
      <c r="C678" t="s">
        <v>22</v>
      </c>
      <c r="D678">
        <v>209.739</v>
      </c>
      <c r="E678">
        <v>-235.185</v>
      </c>
      <c r="F678">
        <v>364.74599999999998</v>
      </c>
      <c r="G678">
        <v>135</v>
      </c>
      <c r="H678">
        <v>2.8675799999999998</v>
      </c>
      <c r="I678" s="3">
        <v>7.4999999999999993E-5</v>
      </c>
      <c r="J678">
        <v>2.8671500000000001</v>
      </c>
      <c r="K678" s="3">
        <v>6.3E-5</v>
      </c>
      <c r="L678">
        <v>4.0199999999999996</v>
      </c>
    </row>
    <row r="679" spans="1:12">
      <c r="A679">
        <v>184435</v>
      </c>
      <c r="B679" t="s">
        <v>21</v>
      </c>
      <c r="C679" t="s">
        <v>22</v>
      </c>
      <c r="D679">
        <v>209.739</v>
      </c>
      <c r="E679">
        <v>-237.685</v>
      </c>
      <c r="F679">
        <v>364.74599999999998</v>
      </c>
      <c r="G679">
        <v>135</v>
      </c>
      <c r="H679">
        <v>2.8675799999999998</v>
      </c>
      <c r="I679" s="3">
        <v>6.3E-5</v>
      </c>
      <c r="J679">
        <v>2.8671500000000001</v>
      </c>
      <c r="K679" s="3">
        <v>6.3999999999999997E-5</v>
      </c>
      <c r="L679">
        <v>4</v>
      </c>
    </row>
    <row r="680" spans="1:12">
      <c r="A680">
        <v>184436</v>
      </c>
      <c r="B680" t="s">
        <v>21</v>
      </c>
      <c r="C680" t="s">
        <v>22</v>
      </c>
      <c r="D680">
        <v>209.73599999999999</v>
      </c>
      <c r="E680">
        <v>-227.58250000000001</v>
      </c>
      <c r="F680">
        <v>368.03300000000002</v>
      </c>
      <c r="G680">
        <v>135</v>
      </c>
      <c r="H680">
        <v>2.8673799999999998</v>
      </c>
      <c r="I680" s="3">
        <v>7.4999999999999993E-5</v>
      </c>
      <c r="J680">
        <v>2.8672599999999999</v>
      </c>
      <c r="K680" s="3">
        <v>7.4999999999999993E-5</v>
      </c>
      <c r="L680">
        <v>4.01</v>
      </c>
    </row>
    <row r="681" spans="1:12">
      <c r="A681">
        <v>184437</v>
      </c>
      <c r="B681" t="s">
        <v>21</v>
      </c>
      <c r="C681" t="s">
        <v>22</v>
      </c>
      <c r="D681">
        <v>209.73599999999999</v>
      </c>
      <c r="E681">
        <v>-230.08250000000001</v>
      </c>
      <c r="F681">
        <v>368.03300000000002</v>
      </c>
      <c r="G681">
        <v>135</v>
      </c>
      <c r="H681">
        <v>2.8675999999999999</v>
      </c>
      <c r="I681" s="3">
        <v>6.7000000000000002E-5</v>
      </c>
      <c r="J681">
        <v>2.86727</v>
      </c>
      <c r="K681" s="3">
        <v>6.2000000000000003E-5</v>
      </c>
      <c r="L681">
        <v>4.0199999999999996</v>
      </c>
    </row>
    <row r="682" spans="1:12">
      <c r="A682">
        <v>184438</v>
      </c>
      <c r="B682" t="s">
        <v>21</v>
      </c>
      <c r="C682" t="s">
        <v>22</v>
      </c>
      <c r="D682">
        <v>209.73599999999999</v>
      </c>
      <c r="E682">
        <v>-232.58250000000001</v>
      </c>
      <c r="F682">
        <v>368.03300000000002</v>
      </c>
      <c r="G682">
        <v>135</v>
      </c>
      <c r="H682">
        <v>2.8674400000000002</v>
      </c>
      <c r="I682" s="3">
        <v>6.8999999999999997E-5</v>
      </c>
      <c r="J682">
        <v>2.8671199999999999</v>
      </c>
      <c r="K682" s="3">
        <v>6.2000000000000003E-5</v>
      </c>
      <c r="L682">
        <v>4.0199999999999996</v>
      </c>
    </row>
    <row r="683" spans="1:12">
      <c r="A683">
        <v>184439</v>
      </c>
      <c r="B683" t="s">
        <v>21</v>
      </c>
      <c r="C683" t="s">
        <v>22</v>
      </c>
      <c r="D683">
        <v>209.73599999999999</v>
      </c>
      <c r="E683">
        <v>-235.08250000000001</v>
      </c>
      <c r="F683">
        <v>368.03300000000002</v>
      </c>
      <c r="G683">
        <v>135</v>
      </c>
      <c r="H683">
        <v>2.8676300000000001</v>
      </c>
      <c r="I683" s="3">
        <v>7.1000000000000005E-5</v>
      </c>
      <c r="J683">
        <v>2.86714</v>
      </c>
      <c r="K683" s="3">
        <v>7.2999999999999999E-5</v>
      </c>
      <c r="L683">
        <v>4</v>
      </c>
    </row>
    <row r="684" spans="1:12">
      <c r="A684">
        <v>184440</v>
      </c>
      <c r="B684" t="s">
        <v>21</v>
      </c>
      <c r="C684" t="s">
        <v>22</v>
      </c>
      <c r="D684">
        <v>209.73599999999999</v>
      </c>
      <c r="E684">
        <v>-237.58250000000001</v>
      </c>
      <c r="F684">
        <v>368.03300000000002</v>
      </c>
      <c r="G684">
        <v>135</v>
      </c>
      <c r="H684">
        <v>2.86768</v>
      </c>
      <c r="I684" s="3">
        <v>8.1000000000000004E-5</v>
      </c>
      <c r="J684">
        <v>2.8671799999999998</v>
      </c>
      <c r="K684" s="3">
        <v>6.4999999999999994E-5</v>
      </c>
      <c r="L684">
        <v>4.0199999999999996</v>
      </c>
    </row>
    <row r="685" spans="1:12">
      <c r="A685">
        <v>184441</v>
      </c>
      <c r="B685" t="s">
        <v>21</v>
      </c>
      <c r="C685" t="s">
        <v>22</v>
      </c>
      <c r="D685">
        <v>209.72399999999999</v>
      </c>
      <c r="E685">
        <v>-227.17599999999999</v>
      </c>
      <c r="F685">
        <v>381.23</v>
      </c>
      <c r="G685">
        <v>135</v>
      </c>
      <c r="H685">
        <v>2.8670900000000001</v>
      </c>
      <c r="I685" s="3">
        <v>7.2000000000000002E-5</v>
      </c>
      <c r="J685">
        <v>2.8673799999999998</v>
      </c>
      <c r="K685" s="3">
        <v>7.2999999999999999E-5</v>
      </c>
      <c r="L685">
        <v>4.01</v>
      </c>
    </row>
    <row r="686" spans="1:12">
      <c r="A686">
        <v>184442</v>
      </c>
      <c r="B686" t="s">
        <v>21</v>
      </c>
      <c r="C686" t="s">
        <v>22</v>
      </c>
      <c r="D686">
        <v>209.72399999999999</v>
      </c>
      <c r="E686">
        <v>-229.67599999999999</v>
      </c>
      <c r="F686">
        <v>381.23</v>
      </c>
      <c r="G686">
        <v>135</v>
      </c>
      <c r="H686">
        <v>2.8674400000000002</v>
      </c>
      <c r="I686" s="3">
        <v>6.7000000000000002E-5</v>
      </c>
      <c r="J686">
        <v>2.8673299999999999</v>
      </c>
      <c r="K686" s="3">
        <v>6.7999999999999999E-5</v>
      </c>
      <c r="L686">
        <v>4.0199999999999996</v>
      </c>
    </row>
    <row r="687" spans="1:12">
      <c r="A687">
        <v>184443</v>
      </c>
      <c r="B687" t="s">
        <v>21</v>
      </c>
      <c r="C687" t="s">
        <v>22</v>
      </c>
      <c r="D687">
        <v>209.72399999999999</v>
      </c>
      <c r="E687">
        <v>-232.17599999999999</v>
      </c>
      <c r="F687">
        <v>381.23</v>
      </c>
      <c r="G687">
        <v>135</v>
      </c>
      <c r="H687">
        <v>2.8675700000000002</v>
      </c>
      <c r="I687" s="3">
        <v>7.1000000000000005E-5</v>
      </c>
      <c r="J687">
        <v>2.8672300000000002</v>
      </c>
      <c r="K687" s="3">
        <v>6.2000000000000003E-5</v>
      </c>
      <c r="L687">
        <v>4</v>
      </c>
    </row>
    <row r="688" spans="1:12">
      <c r="A688">
        <v>184444</v>
      </c>
      <c r="B688" t="s">
        <v>21</v>
      </c>
      <c r="C688" t="s">
        <v>22</v>
      </c>
      <c r="D688">
        <v>209.72399999999999</v>
      </c>
      <c r="E688">
        <v>-234.67599999999999</v>
      </c>
      <c r="F688">
        <v>381.23</v>
      </c>
      <c r="G688">
        <v>135</v>
      </c>
      <c r="H688">
        <v>2.8676300000000001</v>
      </c>
      <c r="I688" s="3">
        <v>7.4999999999999993E-5</v>
      </c>
      <c r="J688">
        <v>2.8672300000000002</v>
      </c>
      <c r="K688" s="3">
        <v>6.7000000000000002E-5</v>
      </c>
      <c r="L688">
        <v>4</v>
      </c>
    </row>
    <row r="689" spans="1:12">
      <c r="A689">
        <v>184445</v>
      </c>
      <c r="B689" t="s">
        <v>21</v>
      </c>
      <c r="C689" t="s">
        <v>22</v>
      </c>
      <c r="D689">
        <v>209.72399999999999</v>
      </c>
      <c r="E689">
        <v>-237.17599999999999</v>
      </c>
      <c r="F689">
        <v>381.23</v>
      </c>
      <c r="G689">
        <v>135</v>
      </c>
      <c r="H689">
        <v>2.86754</v>
      </c>
      <c r="I689" s="3">
        <v>6.9999999999999994E-5</v>
      </c>
      <c r="J689">
        <v>2.8670599999999999</v>
      </c>
      <c r="K689" s="3">
        <v>6.7999999999999999E-5</v>
      </c>
      <c r="L689">
        <v>4</v>
      </c>
    </row>
    <row r="690" spans="1:12">
      <c r="A690">
        <v>184446</v>
      </c>
      <c r="B690" t="s">
        <v>21</v>
      </c>
      <c r="C690" t="s">
        <v>22</v>
      </c>
      <c r="D690">
        <v>209.71100000000001</v>
      </c>
      <c r="E690">
        <v>-226.8665</v>
      </c>
      <c r="F690">
        <v>394.66500000000002</v>
      </c>
      <c r="G690">
        <v>135</v>
      </c>
      <c r="H690">
        <v>2.8672499999999999</v>
      </c>
      <c r="I690" s="3">
        <v>6.3999999999999997E-5</v>
      </c>
      <c r="J690">
        <v>2.8671099999999998</v>
      </c>
      <c r="K690" s="3">
        <v>6.3999999999999997E-5</v>
      </c>
      <c r="L690">
        <v>4.0199999999999996</v>
      </c>
    </row>
    <row r="691" spans="1:12">
      <c r="A691">
        <v>184447</v>
      </c>
      <c r="B691" t="s">
        <v>21</v>
      </c>
      <c r="C691" t="s">
        <v>22</v>
      </c>
      <c r="D691">
        <v>209.71100000000001</v>
      </c>
      <c r="E691">
        <v>-229.3665</v>
      </c>
      <c r="F691">
        <v>394.66500000000002</v>
      </c>
      <c r="G691">
        <v>135</v>
      </c>
      <c r="H691">
        <v>2.86761</v>
      </c>
      <c r="I691" s="3">
        <v>8.6000000000000003E-5</v>
      </c>
      <c r="J691">
        <v>2.8670900000000001</v>
      </c>
      <c r="K691" s="3">
        <v>6.3999999999999997E-5</v>
      </c>
      <c r="L691">
        <v>4.01</v>
      </c>
    </row>
    <row r="692" spans="1:12">
      <c r="A692">
        <v>184448</v>
      </c>
      <c r="B692" t="s">
        <v>21</v>
      </c>
      <c r="C692" t="s">
        <v>22</v>
      </c>
      <c r="D692">
        <v>209.71100000000001</v>
      </c>
      <c r="E692">
        <v>-231.8665</v>
      </c>
      <c r="F692">
        <v>394.66500000000002</v>
      </c>
      <c r="G692">
        <v>135</v>
      </c>
      <c r="H692">
        <v>2.8675999999999999</v>
      </c>
      <c r="I692" s="3">
        <v>6.8999999999999997E-5</v>
      </c>
      <c r="J692">
        <v>2.8670399999999998</v>
      </c>
      <c r="K692" s="3">
        <v>7.1000000000000005E-5</v>
      </c>
      <c r="L692">
        <v>4.01</v>
      </c>
    </row>
    <row r="693" spans="1:12">
      <c r="A693">
        <v>184449</v>
      </c>
      <c r="B693" t="s">
        <v>21</v>
      </c>
      <c r="C693" t="s">
        <v>22</v>
      </c>
      <c r="D693">
        <v>209.71100000000001</v>
      </c>
      <c r="E693">
        <v>-234.3665</v>
      </c>
      <c r="F693">
        <v>394.66500000000002</v>
      </c>
      <c r="G693">
        <v>135</v>
      </c>
      <c r="H693">
        <v>2.86761</v>
      </c>
      <c r="I693" s="3">
        <v>7.7000000000000001E-5</v>
      </c>
      <c r="J693">
        <v>2.8669799999999999</v>
      </c>
      <c r="K693" s="3">
        <v>6.0999999999999999E-5</v>
      </c>
      <c r="L693">
        <v>4.01</v>
      </c>
    </row>
    <row r="694" spans="1:12">
      <c r="A694">
        <v>184450</v>
      </c>
      <c r="B694" t="s">
        <v>21</v>
      </c>
      <c r="C694" t="s">
        <v>22</v>
      </c>
      <c r="D694">
        <v>209.71100000000001</v>
      </c>
      <c r="E694">
        <v>-236.8665</v>
      </c>
      <c r="F694">
        <v>394.66500000000002</v>
      </c>
      <c r="G694">
        <v>135</v>
      </c>
      <c r="H694">
        <v>2.8676300000000001</v>
      </c>
      <c r="I694" s="3">
        <v>6.7000000000000002E-5</v>
      </c>
      <c r="J694">
        <v>2.8671899999999999</v>
      </c>
      <c r="K694" s="3">
        <v>6.3999999999999997E-5</v>
      </c>
      <c r="L694">
        <v>4.01</v>
      </c>
    </row>
    <row r="695" spans="1:12">
      <c r="A695">
        <v>184451</v>
      </c>
      <c r="B695" t="s">
        <v>21</v>
      </c>
      <c r="C695" t="s">
        <v>22</v>
      </c>
      <c r="D695">
        <v>209.78899999999999</v>
      </c>
      <c r="E695">
        <v>-226.49250000000001</v>
      </c>
      <c r="F695">
        <v>312.03800000000001</v>
      </c>
      <c r="G695">
        <v>-45</v>
      </c>
      <c r="H695">
        <v>2.8676300000000001</v>
      </c>
      <c r="I695" s="3">
        <v>7.1000000000000005E-5</v>
      </c>
      <c r="J695">
        <v>2.86605</v>
      </c>
      <c r="K695" s="3">
        <v>7.2999999999999999E-5</v>
      </c>
      <c r="L695">
        <v>4.0199999999999996</v>
      </c>
    </row>
    <row r="696" spans="1:12">
      <c r="A696">
        <v>184452</v>
      </c>
      <c r="B696" t="s">
        <v>21</v>
      </c>
      <c r="C696" t="s">
        <v>22</v>
      </c>
      <c r="D696">
        <v>209.78899999999999</v>
      </c>
      <c r="E696">
        <v>-228.99250000000001</v>
      </c>
      <c r="F696">
        <v>312.03800000000001</v>
      </c>
      <c r="G696">
        <v>-45</v>
      </c>
      <c r="H696">
        <v>2.86734</v>
      </c>
      <c r="I696" s="3">
        <v>6.6000000000000005E-5</v>
      </c>
      <c r="J696">
        <v>2.8670300000000002</v>
      </c>
      <c r="K696" s="3">
        <v>6.9999999999999994E-5</v>
      </c>
      <c r="L696">
        <v>4.03</v>
      </c>
    </row>
    <row r="697" spans="1:12">
      <c r="A697">
        <v>184453</v>
      </c>
      <c r="B697" t="s">
        <v>21</v>
      </c>
      <c r="C697" t="s">
        <v>22</v>
      </c>
      <c r="D697">
        <v>209.78899999999999</v>
      </c>
      <c r="E697">
        <v>-231.49250000000001</v>
      </c>
      <c r="F697">
        <v>312.03800000000001</v>
      </c>
      <c r="G697">
        <v>-45</v>
      </c>
      <c r="H697">
        <v>2.8673299999999999</v>
      </c>
      <c r="I697" s="3">
        <v>8.0000000000000007E-5</v>
      </c>
      <c r="J697">
        <v>2.8687399999999998</v>
      </c>
      <c r="K697" s="3">
        <v>8.2000000000000001E-5</v>
      </c>
      <c r="L697">
        <v>4.01</v>
      </c>
    </row>
    <row r="698" spans="1:12">
      <c r="A698">
        <v>184454</v>
      </c>
      <c r="B698" t="s">
        <v>21</v>
      </c>
      <c r="C698" t="s">
        <v>22</v>
      </c>
      <c r="D698">
        <v>209.78899999999999</v>
      </c>
      <c r="E698">
        <v>-233.99250000000001</v>
      </c>
      <c r="F698">
        <v>312.03800000000001</v>
      </c>
      <c r="G698">
        <v>-45</v>
      </c>
      <c r="H698">
        <v>2.86748</v>
      </c>
      <c r="I698" s="3">
        <v>6.4999999999999994E-5</v>
      </c>
      <c r="J698">
        <v>2.8669899999999999</v>
      </c>
      <c r="K698" s="3">
        <v>6.7999999999999999E-5</v>
      </c>
      <c r="L698">
        <v>4.0199999999999996</v>
      </c>
    </row>
    <row r="699" spans="1:12">
      <c r="A699">
        <v>184455</v>
      </c>
      <c r="B699" t="s">
        <v>21</v>
      </c>
      <c r="C699" t="s">
        <v>22</v>
      </c>
      <c r="D699">
        <v>209.78899999999999</v>
      </c>
      <c r="E699">
        <v>-236.49250000000001</v>
      </c>
      <c r="F699">
        <v>312.03800000000001</v>
      </c>
      <c r="G699">
        <v>-45</v>
      </c>
      <c r="H699">
        <v>2.8673000000000002</v>
      </c>
      <c r="I699" s="3">
        <v>6.0000000000000002E-5</v>
      </c>
      <c r="J699">
        <v>2.86734</v>
      </c>
      <c r="K699" s="3">
        <v>7.2999999999999999E-5</v>
      </c>
      <c r="L699">
        <v>4.0199999999999996</v>
      </c>
    </row>
    <row r="700" spans="1:12">
      <c r="A700">
        <v>184456</v>
      </c>
      <c r="B700" t="s">
        <v>21</v>
      </c>
      <c r="C700" t="s">
        <v>22</v>
      </c>
      <c r="D700">
        <v>209.77600000000001</v>
      </c>
      <c r="E700">
        <v>-227.0675</v>
      </c>
      <c r="F700">
        <v>325.286</v>
      </c>
      <c r="G700">
        <v>-45</v>
      </c>
      <c r="H700">
        <v>2.86951</v>
      </c>
      <c r="I700">
        <v>1.5100000000000001E-4</v>
      </c>
      <c r="J700">
        <v>2.8670399999999998</v>
      </c>
      <c r="K700" s="3">
        <v>6.4999999999999994E-5</v>
      </c>
      <c r="L700">
        <v>4.0199999999999996</v>
      </c>
    </row>
    <row r="701" spans="1:12">
      <c r="A701">
        <v>184457</v>
      </c>
      <c r="B701" t="s">
        <v>21</v>
      </c>
      <c r="C701" t="s">
        <v>22</v>
      </c>
      <c r="D701">
        <v>209.77600000000001</v>
      </c>
      <c r="E701">
        <v>-229.5675</v>
      </c>
      <c r="F701">
        <v>325.286</v>
      </c>
      <c r="G701">
        <v>-45</v>
      </c>
      <c r="H701">
        <v>2.8675899999999999</v>
      </c>
      <c r="I701" s="3">
        <v>6.9999999999999994E-5</v>
      </c>
      <c r="J701">
        <v>2.8670399999999998</v>
      </c>
      <c r="K701" s="3">
        <v>6.6000000000000005E-5</v>
      </c>
      <c r="L701">
        <v>4.01</v>
      </c>
    </row>
    <row r="702" spans="1:12">
      <c r="A702">
        <v>184458</v>
      </c>
      <c r="B702" t="s">
        <v>21</v>
      </c>
      <c r="C702" t="s">
        <v>22</v>
      </c>
      <c r="D702">
        <v>209.77600000000001</v>
      </c>
      <c r="E702">
        <v>-232.0675</v>
      </c>
      <c r="F702">
        <v>325.286</v>
      </c>
      <c r="G702">
        <v>-45</v>
      </c>
      <c r="H702">
        <v>2.8676200000000001</v>
      </c>
      <c r="I702" s="3">
        <v>7.3999999999999996E-5</v>
      </c>
      <c r="J702">
        <v>2.8672300000000002</v>
      </c>
      <c r="K702" s="3">
        <v>7.1000000000000005E-5</v>
      </c>
      <c r="L702">
        <v>4.01</v>
      </c>
    </row>
    <row r="703" spans="1:12">
      <c r="A703">
        <v>184459</v>
      </c>
      <c r="B703" t="s">
        <v>21</v>
      </c>
      <c r="C703" t="s">
        <v>22</v>
      </c>
      <c r="D703">
        <v>209.77600000000001</v>
      </c>
      <c r="E703">
        <v>-234.5675</v>
      </c>
      <c r="F703">
        <v>325.286</v>
      </c>
      <c r="G703">
        <v>-45</v>
      </c>
      <c r="H703">
        <v>2.8676400000000002</v>
      </c>
      <c r="I703" s="3">
        <v>7.7000000000000001E-5</v>
      </c>
      <c r="J703">
        <v>2.8671500000000001</v>
      </c>
      <c r="K703" s="3">
        <v>6.9999999999999994E-5</v>
      </c>
      <c r="L703">
        <v>4.03</v>
      </c>
    </row>
    <row r="704" spans="1:12">
      <c r="A704">
        <v>184460</v>
      </c>
      <c r="B704" t="s">
        <v>21</v>
      </c>
      <c r="C704" t="s">
        <v>22</v>
      </c>
      <c r="D704">
        <v>209.77600000000001</v>
      </c>
      <c r="E704">
        <v>-237.0675</v>
      </c>
      <c r="F704">
        <v>325.286</v>
      </c>
      <c r="G704">
        <v>-45</v>
      </c>
      <c r="H704">
        <v>2.86761</v>
      </c>
      <c r="I704" s="3">
        <v>7.2999999999999999E-5</v>
      </c>
      <c r="J704">
        <v>2.8668900000000002</v>
      </c>
      <c r="K704" s="3">
        <v>7.2999999999999999E-5</v>
      </c>
      <c r="L704">
        <v>4.0199999999999996</v>
      </c>
    </row>
    <row r="705" spans="1:12">
      <c r="A705">
        <v>184461</v>
      </c>
      <c r="B705" t="s">
        <v>21</v>
      </c>
      <c r="C705" t="s">
        <v>22</v>
      </c>
      <c r="D705">
        <v>209.76400000000001</v>
      </c>
      <c r="E705">
        <v>-227.459</v>
      </c>
      <c r="F705">
        <v>338.36599999999999</v>
      </c>
      <c r="G705">
        <v>-45</v>
      </c>
      <c r="H705">
        <v>2.8675199999999998</v>
      </c>
      <c r="I705" s="3">
        <v>7.4999999999999993E-5</v>
      </c>
      <c r="J705">
        <v>2.8670399999999998</v>
      </c>
      <c r="K705" s="3">
        <v>7.1000000000000005E-5</v>
      </c>
      <c r="L705">
        <v>4.0199999999999996</v>
      </c>
    </row>
    <row r="706" spans="1:12">
      <c r="A706">
        <v>184462</v>
      </c>
      <c r="B706" t="s">
        <v>21</v>
      </c>
      <c r="C706" t="s">
        <v>22</v>
      </c>
      <c r="D706">
        <v>209.76400000000001</v>
      </c>
      <c r="E706">
        <v>-229.959</v>
      </c>
      <c r="F706">
        <v>338.36599999999999</v>
      </c>
      <c r="G706">
        <v>-45</v>
      </c>
      <c r="H706">
        <v>2.8673199999999999</v>
      </c>
      <c r="I706" s="3">
        <v>6.8999999999999997E-5</v>
      </c>
      <c r="J706">
        <v>2.8673899999999999</v>
      </c>
      <c r="K706" s="3">
        <v>6.6000000000000005E-5</v>
      </c>
      <c r="L706">
        <v>4.0199999999999996</v>
      </c>
    </row>
    <row r="707" spans="1:12">
      <c r="A707">
        <v>184463</v>
      </c>
      <c r="B707" t="s">
        <v>21</v>
      </c>
      <c r="C707" t="s">
        <v>22</v>
      </c>
      <c r="D707">
        <v>209.76400000000001</v>
      </c>
      <c r="E707">
        <v>-232.459</v>
      </c>
      <c r="F707">
        <v>338.36599999999999</v>
      </c>
      <c r="G707">
        <v>-45</v>
      </c>
      <c r="H707">
        <v>2.8674499999999998</v>
      </c>
      <c r="I707" s="3">
        <v>6.9999999999999994E-5</v>
      </c>
      <c r="J707">
        <v>2.867</v>
      </c>
      <c r="K707" s="3">
        <v>6.8999999999999997E-5</v>
      </c>
      <c r="L707">
        <v>4.0199999999999996</v>
      </c>
    </row>
    <row r="708" spans="1:12">
      <c r="A708">
        <v>184464</v>
      </c>
      <c r="B708" t="s">
        <v>21</v>
      </c>
      <c r="C708" t="s">
        <v>22</v>
      </c>
      <c r="D708">
        <v>209.76400000000001</v>
      </c>
      <c r="E708">
        <v>-234.959</v>
      </c>
      <c r="F708">
        <v>338.36599999999999</v>
      </c>
      <c r="G708">
        <v>-45</v>
      </c>
      <c r="H708">
        <v>2.8674200000000001</v>
      </c>
      <c r="I708" s="3">
        <v>8.3999999999999995E-5</v>
      </c>
      <c r="J708">
        <v>2.86687</v>
      </c>
      <c r="K708" s="3">
        <v>6.6000000000000005E-5</v>
      </c>
      <c r="L708">
        <v>4.01</v>
      </c>
    </row>
    <row r="709" spans="1:12">
      <c r="A709">
        <v>184465</v>
      </c>
      <c r="B709" t="s">
        <v>21</v>
      </c>
      <c r="C709" t="s">
        <v>22</v>
      </c>
      <c r="D709">
        <v>209.76400000000001</v>
      </c>
      <c r="E709">
        <v>-237.459</v>
      </c>
      <c r="F709">
        <v>338.36599999999999</v>
      </c>
      <c r="G709">
        <v>-45</v>
      </c>
      <c r="H709">
        <v>2.8672</v>
      </c>
      <c r="I709" s="3">
        <v>6.4999999999999994E-5</v>
      </c>
      <c r="J709">
        <v>2.8669899999999999</v>
      </c>
      <c r="K709" s="3">
        <v>7.1000000000000005E-5</v>
      </c>
      <c r="L709">
        <v>4.0199999999999996</v>
      </c>
    </row>
    <row r="710" spans="1:12">
      <c r="A710">
        <v>184466</v>
      </c>
      <c r="B710" t="s">
        <v>21</v>
      </c>
      <c r="C710" t="s">
        <v>22</v>
      </c>
      <c r="D710">
        <v>209.761</v>
      </c>
      <c r="E710">
        <v>-227.58799999999999</v>
      </c>
      <c r="F710">
        <v>341.69799999999998</v>
      </c>
      <c r="G710">
        <v>-45</v>
      </c>
      <c r="H710">
        <v>2.86774</v>
      </c>
      <c r="I710" s="3">
        <v>6.7999999999999999E-5</v>
      </c>
      <c r="J710">
        <v>2.8668300000000002</v>
      </c>
      <c r="K710" s="3">
        <v>7.2000000000000002E-5</v>
      </c>
      <c r="L710">
        <v>4.0199999999999996</v>
      </c>
    </row>
    <row r="711" spans="1:12">
      <c r="A711">
        <v>184467</v>
      </c>
      <c r="B711" t="s">
        <v>21</v>
      </c>
      <c r="C711" t="s">
        <v>22</v>
      </c>
      <c r="D711">
        <v>209.761</v>
      </c>
      <c r="E711">
        <v>-230.08799999999999</v>
      </c>
      <c r="F711">
        <v>341.69799999999998</v>
      </c>
      <c r="G711">
        <v>-45</v>
      </c>
      <c r="H711">
        <v>2.86754</v>
      </c>
      <c r="I711" s="3">
        <v>8.1000000000000004E-5</v>
      </c>
      <c r="J711">
        <v>2.8668499999999999</v>
      </c>
      <c r="K711" s="3">
        <v>7.2999999999999999E-5</v>
      </c>
      <c r="L711">
        <v>4.01</v>
      </c>
    </row>
    <row r="712" spans="1:12">
      <c r="A712">
        <v>184468</v>
      </c>
      <c r="B712" t="s">
        <v>21</v>
      </c>
      <c r="C712" t="s">
        <v>22</v>
      </c>
      <c r="D712">
        <v>209.761</v>
      </c>
      <c r="E712">
        <v>-232.58799999999999</v>
      </c>
      <c r="F712">
        <v>341.69799999999998</v>
      </c>
      <c r="G712">
        <v>-45</v>
      </c>
      <c r="H712">
        <v>2.8672499999999999</v>
      </c>
      <c r="I712" s="3">
        <v>6.8999999999999997E-5</v>
      </c>
      <c r="J712">
        <v>2.86707</v>
      </c>
      <c r="K712" s="3">
        <v>6.6000000000000005E-5</v>
      </c>
      <c r="L712">
        <v>4.0199999999999996</v>
      </c>
    </row>
    <row r="713" spans="1:12">
      <c r="A713">
        <v>184469</v>
      </c>
      <c r="B713" t="s">
        <v>21</v>
      </c>
      <c r="C713" t="s">
        <v>22</v>
      </c>
      <c r="D713">
        <v>209.761</v>
      </c>
      <c r="E713">
        <v>-235.08799999999999</v>
      </c>
      <c r="F713">
        <v>341.69799999999998</v>
      </c>
      <c r="G713">
        <v>-45</v>
      </c>
      <c r="H713">
        <v>2.8673899999999999</v>
      </c>
      <c r="I713" s="3">
        <v>7.4999999999999993E-5</v>
      </c>
      <c r="J713">
        <v>2.8670300000000002</v>
      </c>
      <c r="K713" s="3">
        <v>7.2999999999999999E-5</v>
      </c>
      <c r="L713">
        <v>4.0199999999999996</v>
      </c>
    </row>
    <row r="714" spans="1:12">
      <c r="A714">
        <v>184470</v>
      </c>
      <c r="B714" t="s">
        <v>21</v>
      </c>
      <c r="C714" t="s">
        <v>22</v>
      </c>
      <c r="D714">
        <v>209.761</v>
      </c>
      <c r="E714">
        <v>-237.58799999999999</v>
      </c>
      <c r="F714">
        <v>341.69799999999998</v>
      </c>
      <c r="G714">
        <v>-45</v>
      </c>
      <c r="H714">
        <v>2.8672900000000001</v>
      </c>
      <c r="I714" s="3">
        <v>7.7999999999999999E-5</v>
      </c>
      <c r="J714">
        <v>2.8669699999999998</v>
      </c>
      <c r="K714" s="3">
        <v>8.6000000000000003E-5</v>
      </c>
      <c r="L714">
        <v>4</v>
      </c>
    </row>
    <row r="715" spans="1:12">
      <c r="A715">
        <v>184471</v>
      </c>
      <c r="B715" t="s">
        <v>21</v>
      </c>
      <c r="C715" t="s">
        <v>22</v>
      </c>
      <c r="D715">
        <v>209.75800000000001</v>
      </c>
      <c r="E715">
        <v>-230.18899999999999</v>
      </c>
      <c r="F715">
        <v>344.94299999999998</v>
      </c>
      <c r="G715">
        <v>-45</v>
      </c>
      <c r="H715">
        <v>2.8673999999999999</v>
      </c>
      <c r="I715" s="3">
        <v>8.7999999999999998E-5</v>
      </c>
      <c r="J715">
        <v>2.8672499999999999</v>
      </c>
      <c r="K715" s="3">
        <v>7.1000000000000005E-5</v>
      </c>
      <c r="L715">
        <v>4.01</v>
      </c>
    </row>
    <row r="716" spans="1:12">
      <c r="A716">
        <v>184472</v>
      </c>
      <c r="B716" t="s">
        <v>21</v>
      </c>
      <c r="C716" t="s">
        <v>22</v>
      </c>
      <c r="D716">
        <v>209.75800000000001</v>
      </c>
      <c r="E716">
        <v>-232.68899999999999</v>
      </c>
      <c r="F716">
        <v>344.94299999999998</v>
      </c>
      <c r="G716">
        <v>-45</v>
      </c>
      <c r="H716">
        <v>2.8675299999999999</v>
      </c>
      <c r="I716" s="3">
        <v>6.6000000000000005E-5</v>
      </c>
      <c r="J716">
        <v>2.8670499999999999</v>
      </c>
      <c r="K716" s="3">
        <v>6.7000000000000002E-5</v>
      </c>
      <c r="L716">
        <v>4.0199999999999996</v>
      </c>
    </row>
    <row r="717" spans="1:12">
      <c r="A717">
        <v>184473</v>
      </c>
      <c r="B717" t="s">
        <v>21</v>
      </c>
      <c r="C717" t="s">
        <v>22</v>
      </c>
      <c r="D717">
        <v>209.75800000000001</v>
      </c>
      <c r="E717">
        <v>-235.18899999999999</v>
      </c>
      <c r="F717">
        <v>344.94299999999998</v>
      </c>
      <c r="G717">
        <v>-45</v>
      </c>
      <c r="H717">
        <v>2.8674200000000001</v>
      </c>
      <c r="I717" s="3">
        <v>8.2000000000000001E-5</v>
      </c>
      <c r="J717">
        <v>2.86727</v>
      </c>
      <c r="K717" s="3">
        <v>6.7999999999999999E-5</v>
      </c>
      <c r="L717">
        <v>4.01</v>
      </c>
    </row>
    <row r="718" spans="1:12">
      <c r="A718">
        <v>184474</v>
      </c>
      <c r="B718" t="s">
        <v>21</v>
      </c>
      <c r="C718" t="s">
        <v>22</v>
      </c>
      <c r="D718">
        <v>209.75800000000001</v>
      </c>
      <c r="E718">
        <v>-237.68899999999999</v>
      </c>
      <c r="F718">
        <v>344.94299999999998</v>
      </c>
      <c r="G718">
        <v>-45</v>
      </c>
      <c r="H718">
        <v>2.8672900000000001</v>
      </c>
      <c r="I718" s="3">
        <v>8.2000000000000001E-5</v>
      </c>
      <c r="J718">
        <v>2.867</v>
      </c>
      <c r="K718" s="3">
        <v>8.1000000000000004E-5</v>
      </c>
      <c r="L718">
        <v>4.01</v>
      </c>
    </row>
    <row r="719" spans="1:12">
      <c r="A719">
        <v>184475</v>
      </c>
      <c r="B719" t="s">
        <v>21</v>
      </c>
      <c r="C719" t="s">
        <v>22</v>
      </c>
      <c r="D719">
        <v>209.755</v>
      </c>
      <c r="E719">
        <v>-232.68899999999999</v>
      </c>
      <c r="F719">
        <v>348.22199999999998</v>
      </c>
      <c r="G719">
        <v>-45</v>
      </c>
      <c r="H719">
        <v>2.8688199999999999</v>
      </c>
      <c r="I719">
        <v>1.25E-4</v>
      </c>
      <c r="J719">
        <v>2.8682099999999999</v>
      </c>
      <c r="K719">
        <v>1.1400000000000001E-4</v>
      </c>
      <c r="L719">
        <v>4.0199999999999996</v>
      </c>
    </row>
    <row r="720" spans="1:12">
      <c r="A720">
        <v>184476</v>
      </c>
      <c r="B720" t="s">
        <v>21</v>
      </c>
      <c r="C720" t="s">
        <v>22</v>
      </c>
      <c r="D720">
        <v>209.755</v>
      </c>
      <c r="E720">
        <v>-235.18899999999999</v>
      </c>
      <c r="F720">
        <v>348.22199999999998</v>
      </c>
      <c r="G720">
        <v>-45</v>
      </c>
      <c r="H720">
        <v>2.8673799999999998</v>
      </c>
      <c r="I720" s="3">
        <v>7.4999999999999993E-5</v>
      </c>
      <c r="J720">
        <v>2.8668</v>
      </c>
      <c r="K720" s="3">
        <v>8.2000000000000001E-5</v>
      </c>
      <c r="L720">
        <v>4.01</v>
      </c>
    </row>
    <row r="721" spans="1:12">
      <c r="A721">
        <v>184477</v>
      </c>
      <c r="B721" t="s">
        <v>21</v>
      </c>
      <c r="C721" t="s">
        <v>22</v>
      </c>
      <c r="D721">
        <v>209.755</v>
      </c>
      <c r="E721">
        <v>-237.68899999999999</v>
      </c>
      <c r="F721">
        <v>348.22199999999998</v>
      </c>
      <c r="G721">
        <v>-45</v>
      </c>
      <c r="H721">
        <v>2.8673999999999999</v>
      </c>
      <c r="I721" s="3">
        <v>6.3999999999999997E-5</v>
      </c>
      <c r="J721">
        <v>2.86666</v>
      </c>
      <c r="K721" s="3">
        <v>8.1000000000000004E-5</v>
      </c>
      <c r="L721">
        <v>4.0199999999999996</v>
      </c>
    </row>
    <row r="722" spans="1:12">
      <c r="A722">
        <v>184478</v>
      </c>
      <c r="B722" t="s">
        <v>21</v>
      </c>
      <c r="C722" t="s">
        <v>22</v>
      </c>
      <c r="D722">
        <v>209.75200000000001</v>
      </c>
      <c r="E722">
        <v>-232.68899999999999</v>
      </c>
      <c r="F722">
        <v>351.57299999999998</v>
      </c>
      <c r="G722">
        <v>-45</v>
      </c>
      <c r="H722">
        <v>2.87121</v>
      </c>
      <c r="I722">
        <v>1.3300000000000001E-4</v>
      </c>
      <c r="J722">
        <v>2.8709899999999999</v>
      </c>
      <c r="K722">
        <v>1.35E-4</v>
      </c>
      <c r="L722">
        <v>4.0199999999999996</v>
      </c>
    </row>
    <row r="723" spans="1:12">
      <c r="A723">
        <v>184479</v>
      </c>
      <c r="B723" t="s">
        <v>21</v>
      </c>
      <c r="C723" t="s">
        <v>22</v>
      </c>
      <c r="D723">
        <v>209.75200000000001</v>
      </c>
      <c r="E723">
        <v>-235.18899999999999</v>
      </c>
      <c r="F723">
        <v>351.57299999999998</v>
      </c>
      <c r="G723">
        <v>-45</v>
      </c>
      <c r="H723">
        <v>2.8685399999999999</v>
      </c>
      <c r="I723">
        <v>1.17E-4</v>
      </c>
      <c r="J723">
        <v>2.8676499999999998</v>
      </c>
      <c r="K723">
        <v>1.1E-4</v>
      </c>
      <c r="L723">
        <v>4.01</v>
      </c>
    </row>
    <row r="724" spans="1:12">
      <c r="A724">
        <v>184480</v>
      </c>
      <c r="B724" t="s">
        <v>21</v>
      </c>
      <c r="C724" t="s">
        <v>22</v>
      </c>
      <c r="D724">
        <v>209.75200000000001</v>
      </c>
      <c r="E724">
        <v>-237.68899999999999</v>
      </c>
      <c r="F724">
        <v>351.57299999999998</v>
      </c>
      <c r="G724">
        <v>-45</v>
      </c>
      <c r="H724">
        <v>2.8672</v>
      </c>
      <c r="I724" s="3">
        <v>6.3E-5</v>
      </c>
      <c r="J724">
        <v>2.8669099999999998</v>
      </c>
      <c r="K724" s="3">
        <v>7.4999999999999993E-5</v>
      </c>
      <c r="L724">
        <v>4.01</v>
      </c>
    </row>
    <row r="725" spans="1:12">
      <c r="A725">
        <v>184481</v>
      </c>
      <c r="B725" t="s">
        <v>21</v>
      </c>
      <c r="C725" t="s">
        <v>22</v>
      </c>
      <c r="D725">
        <v>209.749</v>
      </c>
      <c r="E725">
        <v>-232.68899999999999</v>
      </c>
      <c r="F725">
        <v>354.87099999999998</v>
      </c>
      <c r="G725">
        <v>-45</v>
      </c>
      <c r="H725">
        <v>2.8712300000000002</v>
      </c>
      <c r="I725">
        <v>1.35E-4</v>
      </c>
      <c r="J725">
        <v>2.8698700000000001</v>
      </c>
      <c r="K725">
        <v>1.34E-4</v>
      </c>
      <c r="L725">
        <v>4.01</v>
      </c>
    </row>
    <row r="726" spans="1:12">
      <c r="A726">
        <v>184482</v>
      </c>
      <c r="B726" t="s">
        <v>21</v>
      </c>
      <c r="C726" t="s">
        <v>22</v>
      </c>
      <c r="D726">
        <v>209.749</v>
      </c>
      <c r="E726">
        <v>-235.18899999999999</v>
      </c>
      <c r="F726">
        <v>354.87099999999998</v>
      </c>
      <c r="G726">
        <v>-45</v>
      </c>
      <c r="H726">
        <v>2.8680500000000002</v>
      </c>
      <c r="I726">
        <v>1.0900000000000001E-4</v>
      </c>
      <c r="J726">
        <v>2.8677100000000002</v>
      </c>
      <c r="K726">
        <v>1.03E-4</v>
      </c>
      <c r="L726">
        <v>4.0199999999999996</v>
      </c>
    </row>
    <row r="727" spans="1:12">
      <c r="A727">
        <v>184483</v>
      </c>
      <c r="B727" t="s">
        <v>21</v>
      </c>
      <c r="C727" t="s">
        <v>22</v>
      </c>
      <c r="D727">
        <v>209.749</v>
      </c>
      <c r="E727">
        <v>-237.68899999999999</v>
      </c>
      <c r="F727">
        <v>354.87099999999998</v>
      </c>
      <c r="G727">
        <v>-45</v>
      </c>
      <c r="H727">
        <v>2.8671500000000001</v>
      </c>
      <c r="I727" s="3">
        <v>6.7000000000000002E-5</v>
      </c>
      <c r="J727">
        <v>2.8667600000000002</v>
      </c>
      <c r="K727" s="3">
        <v>8.0000000000000007E-5</v>
      </c>
      <c r="L727">
        <v>4.0199999999999996</v>
      </c>
    </row>
    <row r="728" spans="1:12">
      <c r="A728">
        <v>184484</v>
      </c>
      <c r="B728" t="s">
        <v>21</v>
      </c>
      <c r="C728" t="s">
        <v>22</v>
      </c>
      <c r="D728">
        <v>209.745</v>
      </c>
      <c r="E728">
        <v>-232.68899999999999</v>
      </c>
      <c r="F728">
        <v>358.15800000000002</v>
      </c>
      <c r="G728">
        <v>-45</v>
      </c>
      <c r="H728">
        <v>2.8678699999999999</v>
      </c>
      <c r="I728" s="3">
        <v>9.0000000000000006E-5</v>
      </c>
      <c r="J728">
        <v>2.8672599999999999</v>
      </c>
      <c r="K728" s="3">
        <v>9.7E-5</v>
      </c>
      <c r="L728">
        <v>4.0199999999999996</v>
      </c>
    </row>
    <row r="729" spans="1:12">
      <c r="A729">
        <v>184485</v>
      </c>
      <c r="B729" t="s">
        <v>21</v>
      </c>
      <c r="C729" t="s">
        <v>22</v>
      </c>
      <c r="D729">
        <v>209.745</v>
      </c>
      <c r="E729">
        <v>-235.18899999999999</v>
      </c>
      <c r="F729">
        <v>358.15800000000002</v>
      </c>
      <c r="G729">
        <v>-45</v>
      </c>
      <c r="H729">
        <v>2.86748</v>
      </c>
      <c r="I729" s="3">
        <v>9.3999999999999994E-5</v>
      </c>
      <c r="J729">
        <v>2.86693</v>
      </c>
      <c r="K729" s="3">
        <v>7.1000000000000005E-5</v>
      </c>
      <c r="L729">
        <v>4.0199999999999996</v>
      </c>
    </row>
    <row r="730" spans="1:12">
      <c r="A730">
        <v>184486</v>
      </c>
      <c r="B730" t="s">
        <v>21</v>
      </c>
      <c r="C730" t="s">
        <v>22</v>
      </c>
      <c r="D730">
        <v>209.745</v>
      </c>
      <c r="E730">
        <v>-237.68899999999999</v>
      </c>
      <c r="F730">
        <v>358.15800000000002</v>
      </c>
      <c r="G730">
        <v>-45</v>
      </c>
      <c r="H730">
        <v>2.8673899999999999</v>
      </c>
      <c r="I730" s="3">
        <v>7.2999999999999999E-5</v>
      </c>
      <c r="J730">
        <v>2.8670499999999999</v>
      </c>
      <c r="K730" s="3">
        <v>7.6000000000000004E-5</v>
      </c>
      <c r="L730">
        <v>4.01</v>
      </c>
    </row>
    <row r="731" spans="1:12">
      <c r="A731">
        <v>184487</v>
      </c>
      <c r="B731" t="s">
        <v>21</v>
      </c>
      <c r="C731" t="s">
        <v>22</v>
      </c>
      <c r="D731">
        <v>209.74199999999999</v>
      </c>
      <c r="E731">
        <v>-230.18899999999999</v>
      </c>
      <c r="F731">
        <v>361.44600000000003</v>
      </c>
      <c r="G731">
        <v>-45</v>
      </c>
      <c r="H731">
        <v>2.8675199999999998</v>
      </c>
      <c r="I731" s="3">
        <v>8.1000000000000004E-5</v>
      </c>
      <c r="J731">
        <v>2.86721</v>
      </c>
      <c r="K731" s="3">
        <v>6.9999999999999994E-5</v>
      </c>
      <c r="L731">
        <v>4.0199999999999996</v>
      </c>
    </row>
    <row r="732" spans="1:12">
      <c r="A732">
        <v>184488</v>
      </c>
      <c r="B732" t="s">
        <v>21</v>
      </c>
      <c r="C732" t="s">
        <v>22</v>
      </c>
      <c r="D732">
        <v>209.74199999999999</v>
      </c>
      <c r="E732">
        <v>-232.68899999999999</v>
      </c>
      <c r="F732">
        <v>361.44600000000003</v>
      </c>
      <c r="G732">
        <v>-45</v>
      </c>
      <c r="H732">
        <v>2.8674200000000001</v>
      </c>
      <c r="I732" s="3">
        <v>7.4999999999999993E-5</v>
      </c>
      <c r="J732">
        <v>2.86713</v>
      </c>
      <c r="K732" s="3">
        <v>7.6000000000000004E-5</v>
      </c>
      <c r="L732">
        <v>4.0199999999999996</v>
      </c>
    </row>
    <row r="733" spans="1:12">
      <c r="A733">
        <v>184489</v>
      </c>
      <c r="B733" t="s">
        <v>21</v>
      </c>
      <c r="C733" t="s">
        <v>22</v>
      </c>
      <c r="D733">
        <v>209.74199999999999</v>
      </c>
      <c r="E733">
        <v>-235.18899999999999</v>
      </c>
      <c r="F733">
        <v>361.44600000000003</v>
      </c>
      <c r="G733">
        <v>-45</v>
      </c>
      <c r="H733">
        <v>2.8673799999999998</v>
      </c>
      <c r="I733" s="3">
        <v>8.3999999999999995E-5</v>
      </c>
      <c r="J733">
        <v>2.8669799999999999</v>
      </c>
      <c r="K733" s="3">
        <v>7.2000000000000002E-5</v>
      </c>
      <c r="L733">
        <v>4.01</v>
      </c>
    </row>
    <row r="734" spans="1:12">
      <c r="A734">
        <v>184490</v>
      </c>
      <c r="B734" t="s">
        <v>21</v>
      </c>
      <c r="C734" t="s">
        <v>22</v>
      </c>
      <c r="D734">
        <v>209.74199999999999</v>
      </c>
      <c r="E734">
        <v>-237.68899999999999</v>
      </c>
      <c r="F734">
        <v>361.44600000000003</v>
      </c>
      <c r="G734">
        <v>-45</v>
      </c>
      <c r="H734">
        <v>2.8673999999999999</v>
      </c>
      <c r="I734" s="3">
        <v>7.1000000000000005E-5</v>
      </c>
      <c r="J734">
        <v>2.867</v>
      </c>
      <c r="K734" s="3">
        <v>6.7999999999999999E-5</v>
      </c>
      <c r="L734">
        <v>4.0199999999999996</v>
      </c>
    </row>
    <row r="735" spans="1:12">
      <c r="A735">
        <v>184491</v>
      </c>
      <c r="B735" t="s">
        <v>21</v>
      </c>
      <c r="C735" t="s">
        <v>22</v>
      </c>
      <c r="D735">
        <v>209.739</v>
      </c>
      <c r="E735">
        <v>-227.685</v>
      </c>
      <c r="F735">
        <v>364.74599999999998</v>
      </c>
      <c r="G735">
        <v>-45</v>
      </c>
      <c r="H735">
        <v>2.86754</v>
      </c>
      <c r="I735" s="3">
        <v>7.8999999999999996E-5</v>
      </c>
      <c r="J735">
        <v>2.8670399999999998</v>
      </c>
      <c r="K735" s="3">
        <v>7.2999999999999999E-5</v>
      </c>
      <c r="L735">
        <v>4.01</v>
      </c>
    </row>
    <row r="736" spans="1:12">
      <c r="A736">
        <v>184492</v>
      </c>
      <c r="B736" t="s">
        <v>21</v>
      </c>
      <c r="C736" t="s">
        <v>22</v>
      </c>
      <c r="D736">
        <v>209.739</v>
      </c>
      <c r="E736">
        <v>-230.185</v>
      </c>
      <c r="F736">
        <v>364.74599999999998</v>
      </c>
      <c r="G736">
        <v>-45</v>
      </c>
      <c r="H736">
        <v>2.8673899999999999</v>
      </c>
      <c r="I736" s="3">
        <v>8.1000000000000004E-5</v>
      </c>
      <c r="J736">
        <v>2.86788</v>
      </c>
      <c r="K736" s="3">
        <v>6.6000000000000005E-5</v>
      </c>
      <c r="L736">
        <v>4.01</v>
      </c>
    </row>
    <row r="737" spans="1:12">
      <c r="A737">
        <v>184493</v>
      </c>
      <c r="B737" t="s">
        <v>21</v>
      </c>
      <c r="C737" t="s">
        <v>22</v>
      </c>
      <c r="D737">
        <v>209.739</v>
      </c>
      <c r="E737">
        <v>-232.685</v>
      </c>
      <c r="F737">
        <v>364.74599999999998</v>
      </c>
      <c r="G737">
        <v>-45</v>
      </c>
      <c r="H737">
        <v>2.8675099999999998</v>
      </c>
      <c r="I737" s="3">
        <v>6.7000000000000002E-5</v>
      </c>
      <c r="J737">
        <v>2.8668300000000002</v>
      </c>
      <c r="K737" s="3">
        <v>6.4999999999999994E-5</v>
      </c>
      <c r="L737">
        <v>4.01</v>
      </c>
    </row>
    <row r="738" spans="1:12">
      <c r="A738">
        <v>184494</v>
      </c>
      <c r="B738" t="s">
        <v>21</v>
      </c>
      <c r="C738" t="s">
        <v>22</v>
      </c>
      <c r="D738">
        <v>209.739</v>
      </c>
      <c r="E738">
        <v>-235.185</v>
      </c>
      <c r="F738">
        <v>364.74599999999998</v>
      </c>
      <c r="G738">
        <v>-45</v>
      </c>
      <c r="H738">
        <v>2.8673899999999999</v>
      </c>
      <c r="I738" s="3">
        <v>7.8999999999999996E-5</v>
      </c>
      <c r="J738">
        <v>2.8668900000000002</v>
      </c>
      <c r="K738" s="3">
        <v>6.4999999999999994E-5</v>
      </c>
      <c r="L738">
        <v>4.0199999999999996</v>
      </c>
    </row>
    <row r="739" spans="1:12">
      <c r="A739">
        <v>184495</v>
      </c>
      <c r="B739" t="s">
        <v>21</v>
      </c>
      <c r="C739" t="s">
        <v>22</v>
      </c>
      <c r="D739">
        <v>209.739</v>
      </c>
      <c r="E739">
        <v>-237.685</v>
      </c>
      <c r="F739">
        <v>364.74599999999998</v>
      </c>
      <c r="G739">
        <v>-45</v>
      </c>
      <c r="H739">
        <v>2.8672300000000002</v>
      </c>
      <c r="I739" s="3">
        <v>6.4999999999999994E-5</v>
      </c>
      <c r="J739">
        <v>2.8670399999999998</v>
      </c>
      <c r="K739" s="3">
        <v>6.7000000000000002E-5</v>
      </c>
      <c r="L739">
        <v>4.01</v>
      </c>
    </row>
    <row r="740" spans="1:12">
      <c r="A740">
        <v>184496</v>
      </c>
      <c r="B740" t="s">
        <v>21</v>
      </c>
      <c r="C740" t="s">
        <v>22</v>
      </c>
      <c r="D740">
        <v>209.73599999999999</v>
      </c>
      <c r="E740">
        <v>-227.58250000000001</v>
      </c>
      <c r="F740">
        <v>368.03300000000002</v>
      </c>
      <c r="G740">
        <v>-45</v>
      </c>
      <c r="H740">
        <v>2.8675299999999999</v>
      </c>
      <c r="I740" s="3">
        <v>8.3999999999999995E-5</v>
      </c>
      <c r="J740">
        <v>2.86714</v>
      </c>
      <c r="K740" s="3">
        <v>6.4999999999999994E-5</v>
      </c>
      <c r="L740">
        <v>4.01</v>
      </c>
    </row>
    <row r="741" spans="1:12">
      <c r="A741">
        <v>184497</v>
      </c>
      <c r="B741" t="s">
        <v>21</v>
      </c>
      <c r="C741" t="s">
        <v>22</v>
      </c>
      <c r="D741">
        <v>209.73599999999999</v>
      </c>
      <c r="E741">
        <v>-230.08250000000001</v>
      </c>
      <c r="F741">
        <v>368.03300000000002</v>
      </c>
      <c r="G741">
        <v>-45</v>
      </c>
      <c r="H741">
        <v>2.86747</v>
      </c>
      <c r="I741" s="3">
        <v>6.9999999999999994E-5</v>
      </c>
      <c r="J741">
        <v>2.8669799999999999</v>
      </c>
      <c r="K741" s="3">
        <v>7.7999999999999999E-5</v>
      </c>
      <c r="L741">
        <v>4.01</v>
      </c>
    </row>
    <row r="742" spans="1:12">
      <c r="A742">
        <v>184498</v>
      </c>
      <c r="B742" t="s">
        <v>21</v>
      </c>
      <c r="C742" t="s">
        <v>22</v>
      </c>
      <c r="D742">
        <v>209.73599999999999</v>
      </c>
      <c r="E742">
        <v>-232.58250000000001</v>
      </c>
      <c r="F742">
        <v>368.03300000000002</v>
      </c>
      <c r="G742">
        <v>-45</v>
      </c>
      <c r="H742">
        <v>2.86747</v>
      </c>
      <c r="I742" s="3">
        <v>6.7000000000000002E-5</v>
      </c>
      <c r="J742">
        <v>2.8671000000000002</v>
      </c>
      <c r="K742" s="3">
        <v>6.3999999999999997E-5</v>
      </c>
      <c r="L742">
        <v>4.0199999999999996</v>
      </c>
    </row>
    <row r="743" spans="1:12">
      <c r="A743">
        <v>184499</v>
      </c>
      <c r="B743" t="s">
        <v>21</v>
      </c>
      <c r="C743" t="s">
        <v>22</v>
      </c>
      <c r="D743">
        <v>209.73599999999999</v>
      </c>
      <c r="E743">
        <v>-235.08250000000001</v>
      </c>
      <c r="F743">
        <v>368.03300000000002</v>
      </c>
      <c r="G743">
        <v>-45</v>
      </c>
      <c r="H743">
        <v>2.8674900000000001</v>
      </c>
      <c r="I743" s="3">
        <v>8.3999999999999995E-5</v>
      </c>
      <c r="J743">
        <v>2.8670300000000002</v>
      </c>
      <c r="K743" s="3">
        <v>5.8E-5</v>
      </c>
      <c r="L743">
        <v>4.0199999999999996</v>
      </c>
    </row>
    <row r="744" spans="1:12">
      <c r="A744">
        <v>184500</v>
      </c>
      <c r="B744" t="s">
        <v>21</v>
      </c>
      <c r="C744" t="s">
        <v>22</v>
      </c>
      <c r="D744">
        <v>209.73599999999999</v>
      </c>
      <c r="E744">
        <v>-237.58250000000001</v>
      </c>
      <c r="F744">
        <v>368.03300000000002</v>
      </c>
      <c r="G744">
        <v>-45</v>
      </c>
      <c r="H744">
        <v>2.8674400000000002</v>
      </c>
      <c r="I744" s="3">
        <v>7.6000000000000004E-5</v>
      </c>
      <c r="J744">
        <v>2.8669600000000002</v>
      </c>
      <c r="K744" s="3">
        <v>6.9999999999999994E-5</v>
      </c>
      <c r="L744">
        <v>4.01</v>
      </c>
    </row>
    <row r="745" spans="1:12">
      <c r="A745">
        <v>184501</v>
      </c>
      <c r="B745" t="s">
        <v>21</v>
      </c>
      <c r="C745" t="s">
        <v>22</v>
      </c>
      <c r="D745">
        <v>209.72399999999999</v>
      </c>
      <c r="E745">
        <v>-227.17599999999999</v>
      </c>
      <c r="F745">
        <v>381.23</v>
      </c>
      <c r="G745">
        <v>-45</v>
      </c>
      <c r="H745">
        <v>2.8672200000000001</v>
      </c>
      <c r="I745" s="3">
        <v>7.2999999999999999E-5</v>
      </c>
      <c r="J745">
        <v>2.86686</v>
      </c>
      <c r="K745" s="3">
        <v>7.1000000000000005E-5</v>
      </c>
      <c r="L745">
        <v>4.01</v>
      </c>
    </row>
    <row r="746" spans="1:12">
      <c r="A746">
        <v>184502</v>
      </c>
      <c r="B746" t="s">
        <v>21</v>
      </c>
      <c r="C746" t="s">
        <v>22</v>
      </c>
      <c r="D746">
        <v>209.72399999999999</v>
      </c>
      <c r="E746">
        <v>-229.67599999999999</v>
      </c>
      <c r="F746">
        <v>381.23</v>
      </c>
      <c r="G746">
        <v>-45</v>
      </c>
      <c r="H746">
        <v>2.86781</v>
      </c>
      <c r="I746" s="3">
        <v>7.7000000000000001E-5</v>
      </c>
      <c r="J746">
        <v>2.86686</v>
      </c>
      <c r="K746" s="3">
        <v>7.1000000000000005E-5</v>
      </c>
      <c r="L746">
        <v>4.01</v>
      </c>
    </row>
    <row r="747" spans="1:12">
      <c r="A747">
        <v>184503</v>
      </c>
      <c r="B747" t="s">
        <v>21</v>
      </c>
      <c r="C747" t="s">
        <v>22</v>
      </c>
      <c r="D747">
        <v>209.72399999999999</v>
      </c>
      <c r="E747">
        <v>-232.17599999999999</v>
      </c>
      <c r="F747">
        <v>381.23</v>
      </c>
      <c r="G747">
        <v>-45</v>
      </c>
      <c r="H747">
        <v>2.86774</v>
      </c>
      <c r="I747" s="3">
        <v>6.9999999999999994E-5</v>
      </c>
      <c r="J747">
        <v>2.8668900000000002</v>
      </c>
      <c r="K747" s="3">
        <v>7.4999999999999993E-5</v>
      </c>
      <c r="L747">
        <v>4.0199999999999996</v>
      </c>
    </row>
    <row r="748" spans="1:12">
      <c r="A748">
        <v>184504</v>
      </c>
      <c r="B748" t="s">
        <v>21</v>
      </c>
      <c r="C748" t="s">
        <v>22</v>
      </c>
      <c r="D748">
        <v>209.72399999999999</v>
      </c>
      <c r="E748">
        <v>-234.67599999999999</v>
      </c>
      <c r="F748">
        <v>381.23</v>
      </c>
      <c r="G748">
        <v>-45</v>
      </c>
      <c r="H748">
        <v>2.8674900000000001</v>
      </c>
      <c r="I748" s="3">
        <v>8.2000000000000001E-5</v>
      </c>
      <c r="J748">
        <v>2.8669799999999999</v>
      </c>
      <c r="K748" s="3">
        <v>7.2999999999999999E-5</v>
      </c>
      <c r="L748">
        <v>4</v>
      </c>
    </row>
    <row r="749" spans="1:12">
      <c r="A749">
        <v>184505</v>
      </c>
      <c r="B749" t="s">
        <v>21</v>
      </c>
      <c r="C749" t="s">
        <v>22</v>
      </c>
      <c r="D749">
        <v>209.72399999999999</v>
      </c>
      <c r="E749">
        <v>-237.17599999999999</v>
      </c>
      <c r="F749">
        <v>381.23</v>
      </c>
      <c r="G749">
        <v>-45</v>
      </c>
      <c r="H749">
        <v>2.8672800000000001</v>
      </c>
      <c r="I749" s="3">
        <v>7.7999999999999999E-5</v>
      </c>
      <c r="J749">
        <v>2.8667500000000001</v>
      </c>
      <c r="K749" s="3">
        <v>7.1000000000000005E-5</v>
      </c>
      <c r="L749">
        <v>4</v>
      </c>
    </row>
    <row r="750" spans="1:12">
      <c r="A750">
        <v>184506</v>
      </c>
      <c r="B750" t="s">
        <v>21</v>
      </c>
      <c r="C750" t="s">
        <v>22</v>
      </c>
      <c r="D750">
        <v>209.71100000000001</v>
      </c>
      <c r="E750">
        <v>-226.8665</v>
      </c>
      <c r="F750">
        <v>394.66500000000002</v>
      </c>
      <c r="G750">
        <v>-45</v>
      </c>
      <c r="H750">
        <v>2.8675700000000002</v>
      </c>
      <c r="I750" s="3">
        <v>6.7999999999999999E-5</v>
      </c>
      <c r="J750">
        <v>2.8668</v>
      </c>
      <c r="K750" s="3">
        <v>7.7999999999999999E-5</v>
      </c>
      <c r="L750">
        <v>4.01</v>
      </c>
    </row>
    <row r="751" spans="1:12">
      <c r="A751">
        <v>184507</v>
      </c>
      <c r="B751" t="s">
        <v>21</v>
      </c>
      <c r="C751" t="s">
        <v>22</v>
      </c>
      <c r="D751">
        <v>209.71100000000001</v>
      </c>
      <c r="E751">
        <v>-229.3665</v>
      </c>
      <c r="F751">
        <v>394.66500000000002</v>
      </c>
      <c r="G751">
        <v>-45</v>
      </c>
      <c r="H751">
        <v>2.8675099999999998</v>
      </c>
      <c r="I751" s="3">
        <v>6.7999999999999999E-5</v>
      </c>
      <c r="J751">
        <v>2.86666</v>
      </c>
      <c r="K751" s="3">
        <v>6.9999999999999994E-5</v>
      </c>
      <c r="L751">
        <v>4.01</v>
      </c>
    </row>
    <row r="752" spans="1:12">
      <c r="A752">
        <v>184508</v>
      </c>
      <c r="B752" t="s">
        <v>21</v>
      </c>
      <c r="C752" t="s">
        <v>22</v>
      </c>
      <c r="D752">
        <v>209.71100000000001</v>
      </c>
      <c r="E752">
        <v>-231.8665</v>
      </c>
      <c r="F752">
        <v>394.66500000000002</v>
      </c>
      <c r="G752">
        <v>-45</v>
      </c>
      <c r="H752">
        <v>2.8675099999999998</v>
      </c>
      <c r="I752" s="3">
        <v>6.6000000000000005E-5</v>
      </c>
      <c r="J752">
        <v>2.8671199999999999</v>
      </c>
      <c r="K752" s="3">
        <v>6.9999999999999994E-5</v>
      </c>
      <c r="L752">
        <v>4</v>
      </c>
    </row>
    <row r="753" spans="1:18">
      <c r="A753">
        <v>184509</v>
      </c>
      <c r="B753" t="s">
        <v>21</v>
      </c>
      <c r="C753" t="s">
        <v>22</v>
      </c>
      <c r="D753">
        <v>209.71100000000001</v>
      </c>
      <c r="E753">
        <v>-234.3665</v>
      </c>
      <c r="F753">
        <v>394.66500000000002</v>
      </c>
      <c r="G753">
        <v>-45</v>
      </c>
      <c r="H753">
        <v>2.8676300000000001</v>
      </c>
      <c r="I753" s="3">
        <v>8.2999999999999998E-5</v>
      </c>
      <c r="J753">
        <v>2.86693</v>
      </c>
      <c r="K753" s="3">
        <v>6.7999999999999999E-5</v>
      </c>
      <c r="L753">
        <v>4</v>
      </c>
    </row>
    <row r="754" spans="1:18">
      <c r="A754">
        <v>184510</v>
      </c>
      <c r="B754" t="s">
        <v>21</v>
      </c>
      <c r="C754" t="s">
        <v>22</v>
      </c>
      <c r="D754">
        <v>209.71100000000001</v>
      </c>
      <c r="E754">
        <v>-236.8665</v>
      </c>
      <c r="F754">
        <v>394.66500000000002</v>
      </c>
      <c r="G754">
        <v>-45</v>
      </c>
      <c r="H754">
        <v>2.86721</v>
      </c>
      <c r="I754" s="3">
        <v>5.8999999999999998E-5</v>
      </c>
      <c r="J754">
        <v>2.86686</v>
      </c>
      <c r="K754" s="3">
        <v>7.6000000000000004E-5</v>
      </c>
      <c r="L754">
        <v>4.0199999999999996</v>
      </c>
    </row>
    <row r="755" spans="1:18">
      <c r="A755">
        <v>184511</v>
      </c>
      <c r="B755" t="s">
        <v>23</v>
      </c>
      <c r="C755" t="s">
        <v>26</v>
      </c>
      <c r="D755">
        <v>188.28100000000001</v>
      </c>
      <c r="E755">
        <v>-157.68700000000001</v>
      </c>
      <c r="F755">
        <v>431.23700000000002</v>
      </c>
      <c r="G755">
        <v>-44.302</v>
      </c>
      <c r="H755">
        <v>2.8719199999999998</v>
      </c>
      <c r="I755" s="3">
        <v>6.7999999999999999E-5</v>
      </c>
      <c r="J755">
        <v>2.8717299999999999</v>
      </c>
      <c r="K755">
        <v>1.01E-4</v>
      </c>
      <c r="L755">
        <v>8.02</v>
      </c>
      <c r="M755" s="16"/>
      <c r="R755" s="17"/>
    </row>
    <row r="756" spans="1:18">
      <c r="A756">
        <v>184512</v>
      </c>
      <c r="B756" t="s">
        <v>23</v>
      </c>
      <c r="C756" t="s">
        <v>26</v>
      </c>
      <c r="D756">
        <v>190.77199999999999</v>
      </c>
      <c r="E756">
        <v>-157.69200000000001</v>
      </c>
      <c r="F756">
        <v>431.274</v>
      </c>
      <c r="G756">
        <v>-44.302</v>
      </c>
      <c r="H756">
        <v>2.8719800000000002</v>
      </c>
      <c r="I756" s="3">
        <v>6.0000000000000002E-5</v>
      </c>
      <c r="J756">
        <v>2.8641999999999999</v>
      </c>
      <c r="K756" s="3">
        <v>5.1999999999999997E-5</v>
      </c>
      <c r="L756">
        <v>8.02</v>
      </c>
      <c r="Q756" s="17"/>
      <c r="R756" s="17"/>
    </row>
    <row r="757" spans="1:18">
      <c r="A757">
        <v>184513</v>
      </c>
      <c r="B757" t="s">
        <v>23</v>
      </c>
      <c r="C757" t="s">
        <v>26</v>
      </c>
      <c r="D757">
        <v>193.26300000000001</v>
      </c>
      <c r="E757">
        <v>-157.69800000000001</v>
      </c>
      <c r="F757">
        <v>431.31200000000001</v>
      </c>
      <c r="G757">
        <v>-44.302</v>
      </c>
      <c r="H757">
        <v>2.8682500000000002</v>
      </c>
      <c r="I757" s="3">
        <v>5.1E-5</v>
      </c>
      <c r="J757">
        <v>2.8647800000000001</v>
      </c>
      <c r="K757" s="3">
        <v>2.0999999999999999E-5</v>
      </c>
      <c r="L757">
        <v>8</v>
      </c>
      <c r="Q757" s="17"/>
      <c r="R757" s="17"/>
    </row>
    <row r="758" spans="1:18">
      <c r="A758">
        <v>184514</v>
      </c>
      <c r="B758" t="s">
        <v>23</v>
      </c>
      <c r="C758" t="s">
        <v>26</v>
      </c>
      <c r="D758">
        <v>188.28899999999999</v>
      </c>
      <c r="E758">
        <v>-153.70099999999999</v>
      </c>
      <c r="F758">
        <v>431.26</v>
      </c>
      <c r="G758">
        <v>-44.302</v>
      </c>
      <c r="H758">
        <v>2.86809</v>
      </c>
      <c r="I758" s="3">
        <v>4.8000000000000001E-5</v>
      </c>
      <c r="J758">
        <v>2.8675999999999999</v>
      </c>
      <c r="K758" s="3">
        <v>7.8999999999999996E-5</v>
      </c>
      <c r="L758">
        <v>8.01</v>
      </c>
      <c r="Q758" s="17"/>
      <c r="R758" s="17"/>
    </row>
    <row r="759" spans="1:18">
      <c r="A759">
        <v>184515</v>
      </c>
      <c r="B759" t="s">
        <v>23</v>
      </c>
      <c r="C759" t="s">
        <v>26</v>
      </c>
      <c r="D759">
        <v>190.78</v>
      </c>
      <c r="E759">
        <v>-153.70599999999999</v>
      </c>
      <c r="F759">
        <v>431.298</v>
      </c>
      <c r="G759">
        <v>-44.302</v>
      </c>
      <c r="H759">
        <v>2.8679800000000002</v>
      </c>
      <c r="I759" s="3">
        <v>3.6999999999999998E-5</v>
      </c>
      <c r="J759">
        <v>2.8649300000000002</v>
      </c>
      <c r="K759" s="3">
        <v>3.4E-5</v>
      </c>
      <c r="L759">
        <v>8.01</v>
      </c>
      <c r="Q759" s="17"/>
      <c r="R759" s="17"/>
    </row>
    <row r="760" spans="1:18">
      <c r="A760">
        <v>184516</v>
      </c>
      <c r="B760" t="s">
        <v>23</v>
      </c>
      <c r="C760" t="s">
        <v>26</v>
      </c>
      <c r="D760">
        <v>193.27099999999999</v>
      </c>
      <c r="E760">
        <v>-153.71199999999999</v>
      </c>
      <c r="F760">
        <v>431.33499999999998</v>
      </c>
      <c r="G760">
        <v>-44.302</v>
      </c>
      <c r="H760">
        <v>2.8660600000000001</v>
      </c>
      <c r="I760" s="3">
        <v>4.0000000000000003E-5</v>
      </c>
      <c r="J760">
        <v>2.8654000000000002</v>
      </c>
      <c r="K760" s="3">
        <v>2.1999999999999999E-5</v>
      </c>
      <c r="L760">
        <v>8.02</v>
      </c>
      <c r="Q760" s="17"/>
      <c r="R760" s="17"/>
    </row>
    <row r="761" spans="1:18">
      <c r="A761">
        <v>184517</v>
      </c>
      <c r="B761" t="s">
        <v>23</v>
      </c>
      <c r="C761" t="s">
        <v>26</v>
      </c>
      <c r="D761">
        <v>185.756</v>
      </c>
      <c r="E761">
        <v>-149.80099999999999</v>
      </c>
      <c r="F761">
        <v>431.24400000000003</v>
      </c>
      <c r="G761">
        <v>-44.302</v>
      </c>
      <c r="H761">
        <v>2.8658199999999998</v>
      </c>
      <c r="I761" s="3">
        <v>3.6999999999999998E-5</v>
      </c>
      <c r="J761">
        <v>2.8659699999999999</v>
      </c>
      <c r="K761" s="3">
        <v>8.3999999999999995E-5</v>
      </c>
      <c r="L761">
        <v>8.01</v>
      </c>
      <c r="Q761" s="17"/>
      <c r="R761" s="17"/>
    </row>
    <row r="762" spans="1:18">
      <c r="A762">
        <v>184518</v>
      </c>
      <c r="B762" t="s">
        <v>23</v>
      </c>
      <c r="C762" t="s">
        <v>26</v>
      </c>
      <c r="D762">
        <v>188.26300000000001</v>
      </c>
      <c r="E762">
        <v>-149.78700000000001</v>
      </c>
      <c r="F762">
        <v>431.28199999999998</v>
      </c>
      <c r="G762">
        <v>-44.302</v>
      </c>
      <c r="H762">
        <v>2.8673899999999999</v>
      </c>
      <c r="I762" s="3">
        <v>3.1999999999999999E-5</v>
      </c>
      <c r="J762">
        <v>2.8650500000000001</v>
      </c>
      <c r="K762" s="3">
        <v>5.1E-5</v>
      </c>
      <c r="L762">
        <v>8.01</v>
      </c>
      <c r="Q762" s="17"/>
      <c r="R762" s="17"/>
    </row>
    <row r="763" spans="1:18">
      <c r="A763">
        <v>184519</v>
      </c>
      <c r="B763" t="s">
        <v>23</v>
      </c>
      <c r="C763" t="s">
        <v>26</v>
      </c>
      <c r="D763">
        <v>190.77</v>
      </c>
      <c r="E763">
        <v>-149.773</v>
      </c>
      <c r="F763">
        <v>431.32</v>
      </c>
      <c r="G763">
        <v>-44.302</v>
      </c>
      <c r="H763">
        <v>2.8684799999999999</v>
      </c>
      <c r="I763" s="3">
        <v>3.1999999999999999E-5</v>
      </c>
      <c r="J763">
        <v>2.8654299999999999</v>
      </c>
      <c r="K763" s="3">
        <v>3.1999999999999999E-5</v>
      </c>
      <c r="L763">
        <v>8.02</v>
      </c>
      <c r="Q763" s="17"/>
      <c r="R763" s="17"/>
    </row>
    <row r="764" spans="1:18">
      <c r="A764">
        <v>184520</v>
      </c>
      <c r="B764" t="s">
        <v>23</v>
      </c>
      <c r="C764" t="s">
        <v>26</v>
      </c>
      <c r="D764">
        <v>193.27699999999999</v>
      </c>
      <c r="E764">
        <v>-149.75899999999999</v>
      </c>
      <c r="F764">
        <v>431.358</v>
      </c>
      <c r="G764">
        <v>-44.302</v>
      </c>
      <c r="H764">
        <v>2.8678599999999999</v>
      </c>
      <c r="I764" s="3">
        <v>3.4E-5</v>
      </c>
      <c r="J764">
        <v>2.8666800000000001</v>
      </c>
      <c r="K764" s="3">
        <v>2.0000000000000002E-5</v>
      </c>
      <c r="L764">
        <v>8.02</v>
      </c>
      <c r="Q764" s="17"/>
      <c r="R764" s="17"/>
    </row>
    <row r="765" spans="1:18">
      <c r="A765">
        <v>184521</v>
      </c>
      <c r="B765" t="s">
        <v>23</v>
      </c>
      <c r="C765" t="s">
        <v>26</v>
      </c>
      <c r="D765">
        <v>183.226</v>
      </c>
      <c r="E765">
        <v>-145.77099999999999</v>
      </c>
      <c r="F765">
        <v>431.23</v>
      </c>
      <c r="G765">
        <v>-44.302</v>
      </c>
      <c r="H765">
        <v>2.8676200000000001</v>
      </c>
      <c r="I765" s="3">
        <v>4.3999999999999999E-5</v>
      </c>
      <c r="J765">
        <v>2.86673</v>
      </c>
      <c r="K765">
        <v>1.2999999999999999E-4</v>
      </c>
      <c r="L765">
        <v>8.01</v>
      </c>
      <c r="Q765" s="17"/>
      <c r="R765" s="17"/>
    </row>
    <row r="766" spans="1:18">
      <c r="A766">
        <v>184522</v>
      </c>
      <c r="B766" t="s">
        <v>23</v>
      </c>
      <c r="C766" t="s">
        <v>26</v>
      </c>
      <c r="D766">
        <v>185.733</v>
      </c>
      <c r="E766">
        <v>-145.75700000000001</v>
      </c>
      <c r="F766">
        <v>431.26799999999997</v>
      </c>
      <c r="G766">
        <v>-44.302</v>
      </c>
      <c r="H766">
        <v>2.8675999999999999</v>
      </c>
      <c r="I766" s="3">
        <v>4.0000000000000003E-5</v>
      </c>
      <c r="J766">
        <v>2.8668999999999998</v>
      </c>
      <c r="K766" s="3">
        <v>8.0000000000000007E-5</v>
      </c>
      <c r="L766">
        <v>8.01</v>
      </c>
      <c r="Q766" s="17"/>
      <c r="R766" s="17"/>
    </row>
    <row r="767" spans="1:18">
      <c r="A767">
        <v>184523</v>
      </c>
      <c r="B767" t="s">
        <v>23</v>
      </c>
      <c r="C767" t="s">
        <v>26</v>
      </c>
      <c r="D767">
        <v>188.24</v>
      </c>
      <c r="E767">
        <v>-145.74299999999999</v>
      </c>
      <c r="F767">
        <v>431.30599999999998</v>
      </c>
      <c r="G767">
        <v>-44.302</v>
      </c>
      <c r="H767">
        <v>2.86774</v>
      </c>
      <c r="I767" s="3">
        <v>3.4999999999999997E-5</v>
      </c>
      <c r="J767">
        <v>2.8668499999999999</v>
      </c>
      <c r="K767" s="3">
        <v>4.6999999999999997E-5</v>
      </c>
      <c r="L767">
        <v>8.01</v>
      </c>
      <c r="Q767" s="17"/>
      <c r="R767" s="17"/>
    </row>
    <row r="768" spans="1:18">
      <c r="A768">
        <v>184524</v>
      </c>
      <c r="B768" t="s">
        <v>23</v>
      </c>
      <c r="C768" t="s">
        <v>26</v>
      </c>
      <c r="D768">
        <v>190.74700000000001</v>
      </c>
      <c r="E768">
        <v>-145.72900000000001</v>
      </c>
      <c r="F768">
        <v>431.34399999999999</v>
      </c>
      <c r="G768">
        <v>-44.302</v>
      </c>
      <c r="H768">
        <v>2.86815</v>
      </c>
      <c r="I768" s="3">
        <v>3.1999999999999999E-5</v>
      </c>
      <c r="J768">
        <v>2.8667500000000001</v>
      </c>
      <c r="K768" s="3">
        <v>3.0000000000000001E-5</v>
      </c>
      <c r="L768">
        <v>8.02</v>
      </c>
      <c r="Q768" s="17"/>
      <c r="R768" s="17"/>
    </row>
    <row r="769" spans="1:18">
      <c r="A769">
        <v>184525</v>
      </c>
      <c r="B769" t="s">
        <v>23</v>
      </c>
      <c r="C769" t="s">
        <v>26</v>
      </c>
      <c r="D769">
        <v>193.25399999999999</v>
      </c>
      <c r="E769">
        <v>-145.715</v>
      </c>
      <c r="F769">
        <v>431.38200000000001</v>
      </c>
      <c r="G769">
        <v>-44.302</v>
      </c>
      <c r="H769">
        <v>2.8679100000000002</v>
      </c>
      <c r="I769" s="3">
        <v>3.1999999999999999E-5</v>
      </c>
      <c r="J769">
        <v>2.8672200000000001</v>
      </c>
      <c r="K769" s="3">
        <v>1.9000000000000001E-5</v>
      </c>
      <c r="L769">
        <v>8.01</v>
      </c>
      <c r="Q769" s="17"/>
      <c r="R769" s="17"/>
    </row>
    <row r="770" spans="1:18">
      <c r="A770">
        <v>184526</v>
      </c>
      <c r="B770" t="s">
        <v>23</v>
      </c>
      <c r="C770" t="s">
        <v>26</v>
      </c>
      <c r="D770">
        <v>183.20400000000001</v>
      </c>
      <c r="E770">
        <v>-141.809</v>
      </c>
      <c r="F770">
        <v>431.25200000000001</v>
      </c>
      <c r="G770">
        <v>-44.302</v>
      </c>
      <c r="H770">
        <v>2.8679199999999998</v>
      </c>
      <c r="I770" s="3">
        <v>4.3999999999999999E-5</v>
      </c>
      <c r="J770">
        <v>2.86687</v>
      </c>
      <c r="K770">
        <v>1.34E-4</v>
      </c>
      <c r="L770">
        <v>8.01</v>
      </c>
      <c r="Q770" s="17"/>
      <c r="R770" s="17"/>
    </row>
    <row r="771" spans="1:18">
      <c r="A771">
        <v>184527</v>
      </c>
      <c r="B771" t="s">
        <v>23</v>
      </c>
      <c r="C771" t="s">
        <v>26</v>
      </c>
      <c r="D771">
        <v>185.71100000000001</v>
      </c>
      <c r="E771">
        <v>-141.79499999999999</v>
      </c>
      <c r="F771">
        <v>431.29</v>
      </c>
      <c r="G771">
        <v>-44.302</v>
      </c>
      <c r="H771">
        <v>2.8679000000000001</v>
      </c>
      <c r="I771" s="3">
        <v>4.3999999999999999E-5</v>
      </c>
      <c r="J771">
        <v>2.8668200000000001</v>
      </c>
      <c r="K771" s="3">
        <v>7.8999999999999996E-5</v>
      </c>
      <c r="L771">
        <v>8.02</v>
      </c>
      <c r="Q771" s="17"/>
      <c r="R771" s="17"/>
    </row>
    <row r="772" spans="1:18">
      <c r="A772">
        <v>184528</v>
      </c>
      <c r="B772" t="s">
        <v>23</v>
      </c>
      <c r="C772" t="s">
        <v>26</v>
      </c>
      <c r="D772">
        <v>188.21700000000001</v>
      </c>
      <c r="E772">
        <v>-141.78100000000001</v>
      </c>
      <c r="F772">
        <v>431.32799999999997</v>
      </c>
      <c r="G772">
        <v>-44.302</v>
      </c>
      <c r="H772">
        <v>2.8677800000000002</v>
      </c>
      <c r="I772" s="3">
        <v>4.1E-5</v>
      </c>
      <c r="J772">
        <v>2.867</v>
      </c>
      <c r="K772" s="3">
        <v>4.8000000000000001E-5</v>
      </c>
      <c r="L772">
        <v>8.01</v>
      </c>
      <c r="Q772" s="17"/>
      <c r="R772" s="17"/>
    </row>
    <row r="773" spans="1:18">
      <c r="A773">
        <v>184529</v>
      </c>
      <c r="B773" t="s">
        <v>23</v>
      </c>
      <c r="C773" t="s">
        <v>26</v>
      </c>
      <c r="D773">
        <v>190.72399999999999</v>
      </c>
      <c r="E773">
        <v>-141.767</v>
      </c>
      <c r="F773">
        <v>431.36599999999999</v>
      </c>
      <c r="G773">
        <v>-44.302</v>
      </c>
      <c r="H773">
        <v>2.86774</v>
      </c>
      <c r="I773" s="3">
        <v>3.8999999999999999E-5</v>
      </c>
      <c r="J773">
        <v>2.8670300000000002</v>
      </c>
      <c r="K773" s="3">
        <v>3.0000000000000001E-5</v>
      </c>
      <c r="L773">
        <v>8.02</v>
      </c>
      <c r="Q773" s="17"/>
      <c r="R773" s="17"/>
    </row>
    <row r="774" spans="1:18">
      <c r="A774">
        <v>184530</v>
      </c>
      <c r="B774" t="s">
        <v>23</v>
      </c>
      <c r="C774" t="s">
        <v>26</v>
      </c>
      <c r="D774">
        <v>193.23099999999999</v>
      </c>
      <c r="E774">
        <v>-141.75200000000001</v>
      </c>
      <c r="F774">
        <v>431.404</v>
      </c>
      <c r="G774">
        <v>-44.302</v>
      </c>
      <c r="H774">
        <v>2.8676499999999998</v>
      </c>
      <c r="I774" s="3">
        <v>3.4999999999999997E-5</v>
      </c>
      <c r="J774">
        <v>2.86734</v>
      </c>
      <c r="K774" s="3">
        <v>2.0000000000000002E-5</v>
      </c>
      <c r="L774">
        <v>8.01</v>
      </c>
      <c r="Q774" s="17"/>
      <c r="R774" s="17"/>
    </row>
    <row r="775" spans="1:18">
      <c r="A775">
        <v>184531</v>
      </c>
      <c r="B775" t="s">
        <v>23</v>
      </c>
      <c r="C775" t="s">
        <v>26</v>
      </c>
      <c r="D775">
        <v>183.15799999999999</v>
      </c>
      <c r="E775">
        <v>-133.80199999999999</v>
      </c>
      <c r="F775">
        <v>431.298</v>
      </c>
      <c r="G775">
        <v>-44.302</v>
      </c>
      <c r="H775">
        <v>2.8679000000000001</v>
      </c>
      <c r="I775" s="3">
        <v>4.3999999999999999E-5</v>
      </c>
      <c r="J775">
        <v>2.8665099999999999</v>
      </c>
      <c r="K775">
        <v>1.54E-4</v>
      </c>
      <c r="L775">
        <v>8.01</v>
      </c>
      <c r="Q775" s="17"/>
      <c r="R775" s="17"/>
    </row>
    <row r="776" spans="1:18">
      <c r="A776">
        <v>184532</v>
      </c>
      <c r="B776" t="s">
        <v>23</v>
      </c>
      <c r="C776" t="s">
        <v>26</v>
      </c>
      <c r="D776">
        <v>188.172</v>
      </c>
      <c r="E776">
        <v>-133.774</v>
      </c>
      <c r="F776">
        <v>431.37400000000002</v>
      </c>
      <c r="G776">
        <v>-44.302</v>
      </c>
      <c r="H776">
        <v>2.86815</v>
      </c>
      <c r="I776" s="3">
        <v>4.5000000000000003E-5</v>
      </c>
      <c r="J776">
        <v>2.8670900000000001</v>
      </c>
      <c r="K776" s="3">
        <v>4.8999999999999998E-5</v>
      </c>
      <c r="L776">
        <v>8.01</v>
      </c>
      <c r="Q776" s="17"/>
      <c r="R776" s="17"/>
    </row>
    <row r="777" spans="1:18">
      <c r="A777">
        <v>184533</v>
      </c>
      <c r="B777" t="s">
        <v>23</v>
      </c>
      <c r="C777" t="s">
        <v>26</v>
      </c>
      <c r="D777">
        <v>193.18600000000001</v>
      </c>
      <c r="E777">
        <v>-133.74600000000001</v>
      </c>
      <c r="F777">
        <v>431.45</v>
      </c>
      <c r="G777">
        <v>-44.302</v>
      </c>
      <c r="H777">
        <v>2.8680500000000002</v>
      </c>
      <c r="I777" s="3">
        <v>4.5000000000000003E-5</v>
      </c>
      <c r="J777">
        <v>2.8673199999999999</v>
      </c>
      <c r="K777" s="3">
        <v>2.0000000000000002E-5</v>
      </c>
      <c r="L777">
        <v>8.02</v>
      </c>
      <c r="Q777" s="17"/>
      <c r="R777" s="17"/>
    </row>
    <row r="778" spans="1:18">
      <c r="A778">
        <v>184534</v>
      </c>
      <c r="B778" t="s">
        <v>23</v>
      </c>
      <c r="C778" t="s">
        <v>26</v>
      </c>
      <c r="D778">
        <v>183.124</v>
      </c>
      <c r="E778">
        <v>-117.88200000000001</v>
      </c>
      <c r="F778">
        <v>431.39100000000002</v>
      </c>
      <c r="G778">
        <v>-44.302</v>
      </c>
      <c r="H778">
        <v>2.8677199999999998</v>
      </c>
      <c r="I778" s="3">
        <v>4.5000000000000003E-5</v>
      </c>
      <c r="J778">
        <v>2.8665799999999999</v>
      </c>
      <c r="K778">
        <v>1.36E-4</v>
      </c>
      <c r="L778">
        <v>8.01</v>
      </c>
      <c r="Q778" s="17"/>
      <c r="R778" s="17"/>
    </row>
    <row r="779" spans="1:18">
      <c r="A779">
        <v>184535</v>
      </c>
      <c r="B779" t="s">
        <v>23</v>
      </c>
      <c r="C779" t="s">
        <v>26</v>
      </c>
      <c r="D779">
        <v>188.13800000000001</v>
      </c>
      <c r="E779">
        <v>-117.854</v>
      </c>
      <c r="F779">
        <v>431.46699999999998</v>
      </c>
      <c r="G779">
        <v>-44.302</v>
      </c>
      <c r="H779">
        <v>2.86808</v>
      </c>
      <c r="I779" s="3">
        <v>4.3000000000000002E-5</v>
      </c>
      <c r="J779">
        <v>2.8668300000000002</v>
      </c>
      <c r="K779" s="3">
        <v>4.8999999999999998E-5</v>
      </c>
      <c r="L779">
        <v>8.02</v>
      </c>
      <c r="Q779" s="17"/>
      <c r="R779" s="17"/>
    </row>
    <row r="780" spans="1:18">
      <c r="A780">
        <v>184536</v>
      </c>
      <c r="B780" t="s">
        <v>23</v>
      </c>
      <c r="C780" t="s">
        <v>26</v>
      </c>
      <c r="D780">
        <v>193.15100000000001</v>
      </c>
      <c r="E780">
        <v>-117.82599999999999</v>
      </c>
      <c r="F780">
        <v>431.54199999999997</v>
      </c>
      <c r="G780">
        <v>-44.302</v>
      </c>
      <c r="H780">
        <v>2.8681999999999999</v>
      </c>
      <c r="I780" s="3">
        <v>4.6E-5</v>
      </c>
      <c r="J780">
        <v>2.8673099999999998</v>
      </c>
      <c r="K780" s="3">
        <v>2.0000000000000002E-5</v>
      </c>
      <c r="L780">
        <v>8.02</v>
      </c>
      <c r="Q780" s="17"/>
      <c r="R780" s="17"/>
    </row>
    <row r="781" spans="1:18">
      <c r="A781">
        <v>184537</v>
      </c>
      <c r="B781" t="s">
        <v>23</v>
      </c>
      <c r="C781" t="s">
        <v>26</v>
      </c>
      <c r="D781">
        <v>188.25</v>
      </c>
      <c r="E781">
        <v>-161.72200000000001</v>
      </c>
      <c r="F781">
        <v>431.21300000000002</v>
      </c>
      <c r="G781">
        <v>-44.302</v>
      </c>
      <c r="H781">
        <v>2.8700199999999998</v>
      </c>
      <c r="I781" s="3">
        <v>8.2000000000000001E-5</v>
      </c>
      <c r="J781">
        <v>2.8677600000000001</v>
      </c>
      <c r="K781" s="3">
        <v>8.7000000000000001E-5</v>
      </c>
      <c r="L781">
        <v>8.01</v>
      </c>
      <c r="Q781" s="17"/>
      <c r="R781" s="17"/>
    </row>
    <row r="782" spans="1:18">
      <c r="A782">
        <v>184538</v>
      </c>
      <c r="B782" t="s">
        <v>23</v>
      </c>
      <c r="C782" t="s">
        <v>26</v>
      </c>
      <c r="D782">
        <v>190.75299999999999</v>
      </c>
      <c r="E782">
        <v>-161.72200000000001</v>
      </c>
      <c r="F782">
        <v>431.25</v>
      </c>
      <c r="G782">
        <v>-44.302</v>
      </c>
      <c r="H782">
        <v>2.8685399999999999</v>
      </c>
      <c r="I782" s="3">
        <v>6.2000000000000003E-5</v>
      </c>
      <c r="J782">
        <v>2.86483</v>
      </c>
      <c r="K782" s="3">
        <v>3.6000000000000001E-5</v>
      </c>
      <c r="L782">
        <v>8.02</v>
      </c>
      <c r="Q782" s="17"/>
      <c r="R782" s="17"/>
    </row>
    <row r="783" spans="1:18">
      <c r="A783">
        <v>184539</v>
      </c>
      <c r="B783" t="s">
        <v>23</v>
      </c>
      <c r="C783" t="s">
        <v>26</v>
      </c>
      <c r="D783">
        <v>193.256</v>
      </c>
      <c r="E783">
        <v>-161.72300000000001</v>
      </c>
      <c r="F783">
        <v>431.28800000000001</v>
      </c>
      <c r="G783">
        <v>-44.302</v>
      </c>
      <c r="H783">
        <v>2.8660399999999999</v>
      </c>
      <c r="I783" s="3">
        <v>5.5000000000000002E-5</v>
      </c>
      <c r="J783">
        <v>2.86517</v>
      </c>
      <c r="K783" s="3">
        <v>2.1999999999999999E-5</v>
      </c>
      <c r="L783">
        <v>8.02</v>
      </c>
      <c r="Q783" s="17"/>
      <c r="R783" s="17"/>
    </row>
    <row r="784" spans="1:18">
      <c r="A784">
        <v>184540</v>
      </c>
      <c r="B784" t="s">
        <v>23</v>
      </c>
      <c r="C784" t="s">
        <v>26</v>
      </c>
      <c r="D784">
        <v>185.68100000000001</v>
      </c>
      <c r="E784">
        <v>-165.685</v>
      </c>
      <c r="F784">
        <v>431.15100000000001</v>
      </c>
      <c r="G784">
        <v>-44.302</v>
      </c>
      <c r="H784">
        <v>2.8651399999999998</v>
      </c>
      <c r="I784" s="3">
        <v>4.8000000000000001E-5</v>
      </c>
      <c r="J784">
        <v>2.8657499999999998</v>
      </c>
      <c r="K784" s="3">
        <v>8.7999999999999998E-5</v>
      </c>
      <c r="L784">
        <v>8.02</v>
      </c>
      <c r="Q784" s="17"/>
      <c r="R784" s="17"/>
    </row>
    <row r="785" spans="1:18">
      <c r="A785">
        <v>184541</v>
      </c>
      <c r="B785" t="s">
        <v>23</v>
      </c>
      <c r="C785" t="s">
        <v>26</v>
      </c>
      <c r="D785">
        <v>188.18299999999999</v>
      </c>
      <c r="E785">
        <v>-165.727</v>
      </c>
      <c r="F785">
        <v>431.18799999999999</v>
      </c>
      <c r="G785">
        <v>-44.302</v>
      </c>
      <c r="H785">
        <v>2.8669799999999999</v>
      </c>
      <c r="I785" s="3">
        <v>4.6999999999999997E-5</v>
      </c>
      <c r="J785">
        <v>2.8652500000000001</v>
      </c>
      <c r="K785" s="3">
        <v>5.3000000000000001E-5</v>
      </c>
      <c r="L785">
        <v>8.01</v>
      </c>
      <c r="Q785" s="17"/>
      <c r="R785" s="17"/>
    </row>
    <row r="786" spans="1:18">
      <c r="A786">
        <v>184542</v>
      </c>
      <c r="B786" t="s">
        <v>23</v>
      </c>
      <c r="C786" t="s">
        <v>26</v>
      </c>
      <c r="D786">
        <v>190.68600000000001</v>
      </c>
      <c r="E786">
        <v>-165.76900000000001</v>
      </c>
      <c r="F786">
        <v>431.226</v>
      </c>
      <c r="G786">
        <v>-44.302</v>
      </c>
      <c r="H786">
        <v>2.8678300000000001</v>
      </c>
      <c r="I786" s="3">
        <v>4.6E-5</v>
      </c>
      <c r="J786">
        <v>2.8654500000000001</v>
      </c>
      <c r="K786" s="3">
        <v>3.1000000000000001E-5</v>
      </c>
      <c r="L786">
        <v>8.01</v>
      </c>
      <c r="Q786" s="17"/>
      <c r="R786" s="17"/>
    </row>
    <row r="787" spans="1:18">
      <c r="A787">
        <v>184543</v>
      </c>
      <c r="B787" t="s">
        <v>23</v>
      </c>
      <c r="C787" t="s">
        <v>26</v>
      </c>
      <c r="D787">
        <v>193.18799999999999</v>
      </c>
      <c r="E787">
        <v>-165.81100000000001</v>
      </c>
      <c r="F787">
        <v>431.26299999999998</v>
      </c>
      <c r="G787">
        <v>-44.302</v>
      </c>
      <c r="H787">
        <v>2.8670300000000002</v>
      </c>
      <c r="I787" s="3">
        <v>4.6E-5</v>
      </c>
      <c r="J787">
        <v>2.8664999999999998</v>
      </c>
      <c r="K787" s="3">
        <v>2.0000000000000002E-5</v>
      </c>
      <c r="L787">
        <v>8.01</v>
      </c>
      <c r="Q787" s="17"/>
      <c r="R787" s="17"/>
    </row>
    <row r="788" spans="1:18">
      <c r="A788">
        <v>184544</v>
      </c>
      <c r="B788" t="s">
        <v>23</v>
      </c>
      <c r="C788" t="s">
        <v>26</v>
      </c>
      <c r="D788">
        <v>183.11099999999999</v>
      </c>
      <c r="E788">
        <v>-169.648</v>
      </c>
      <c r="F788">
        <v>431.089</v>
      </c>
      <c r="G788">
        <v>-44.302</v>
      </c>
      <c r="H788">
        <v>2.8677000000000001</v>
      </c>
      <c r="I788" s="3">
        <v>4.3000000000000002E-5</v>
      </c>
      <c r="J788">
        <v>2.8670499999999999</v>
      </c>
      <c r="K788">
        <v>1.4200000000000001E-4</v>
      </c>
      <c r="L788">
        <v>8.02</v>
      </c>
      <c r="Q788" s="17"/>
      <c r="R788" s="17"/>
    </row>
    <row r="789" spans="1:18">
      <c r="A789">
        <v>184545</v>
      </c>
      <c r="B789" t="s">
        <v>23</v>
      </c>
      <c r="C789" t="s">
        <v>26</v>
      </c>
      <c r="D789">
        <v>185.614</v>
      </c>
      <c r="E789">
        <v>-169.68899999999999</v>
      </c>
      <c r="F789">
        <v>431.12599999999998</v>
      </c>
      <c r="G789">
        <v>-44.302</v>
      </c>
      <c r="H789">
        <v>2.8676499999999998</v>
      </c>
      <c r="I789" s="3">
        <v>4.3999999999999999E-5</v>
      </c>
      <c r="J789">
        <v>2.86673</v>
      </c>
      <c r="K789" s="3">
        <v>7.8999999999999996E-5</v>
      </c>
      <c r="L789">
        <v>8.02</v>
      </c>
      <c r="Q789" s="17"/>
      <c r="R789" s="17"/>
    </row>
    <row r="790" spans="1:18">
      <c r="A790">
        <v>184546</v>
      </c>
      <c r="B790" t="s">
        <v>23</v>
      </c>
      <c r="C790" t="s">
        <v>26</v>
      </c>
      <c r="D790">
        <v>188.11699999999999</v>
      </c>
      <c r="E790">
        <v>-169.73099999999999</v>
      </c>
      <c r="F790">
        <v>431.16399999999999</v>
      </c>
      <c r="G790">
        <v>-44.302</v>
      </c>
      <c r="H790">
        <v>2.8682599999999998</v>
      </c>
      <c r="I790" s="3">
        <v>4.5000000000000003E-5</v>
      </c>
      <c r="J790">
        <v>2.86652</v>
      </c>
      <c r="K790" s="3">
        <v>4.8000000000000001E-5</v>
      </c>
      <c r="L790">
        <v>8.01</v>
      </c>
      <c r="Q790" s="17"/>
      <c r="R790" s="17"/>
    </row>
    <row r="791" spans="1:18">
      <c r="A791">
        <v>184547</v>
      </c>
      <c r="B791" t="s">
        <v>23</v>
      </c>
      <c r="C791" t="s">
        <v>26</v>
      </c>
      <c r="D791">
        <v>190.619</v>
      </c>
      <c r="E791">
        <v>-169.773</v>
      </c>
      <c r="F791">
        <v>431.20100000000002</v>
      </c>
      <c r="G791">
        <v>-44.302</v>
      </c>
      <c r="H791">
        <v>2.8685</v>
      </c>
      <c r="I791" s="3">
        <v>4.5000000000000003E-5</v>
      </c>
      <c r="J791">
        <v>2.8666499999999999</v>
      </c>
      <c r="K791" s="3">
        <v>3.0000000000000001E-5</v>
      </c>
      <c r="L791">
        <v>8.02</v>
      </c>
      <c r="Q791" s="17"/>
      <c r="R791" s="17"/>
    </row>
    <row r="792" spans="1:18">
      <c r="A792">
        <v>184548</v>
      </c>
      <c r="B792" t="s">
        <v>23</v>
      </c>
      <c r="C792" t="s">
        <v>26</v>
      </c>
      <c r="D792">
        <v>193.12200000000001</v>
      </c>
      <c r="E792">
        <v>-169.815</v>
      </c>
      <c r="F792">
        <v>431.23899999999998</v>
      </c>
      <c r="G792">
        <v>-44.302</v>
      </c>
      <c r="H792">
        <v>2.8681199999999998</v>
      </c>
      <c r="I792" s="3">
        <v>4.6E-5</v>
      </c>
      <c r="J792">
        <v>2.86721</v>
      </c>
      <c r="K792" s="3">
        <v>2.0000000000000002E-5</v>
      </c>
      <c r="L792">
        <v>8.01</v>
      </c>
      <c r="Q792" s="17"/>
      <c r="R792" s="17"/>
    </row>
    <row r="793" spans="1:18">
      <c r="A793">
        <v>184549</v>
      </c>
      <c r="B793" t="s">
        <v>23</v>
      </c>
      <c r="C793" t="s">
        <v>26</v>
      </c>
      <c r="D793">
        <v>183.04499999999999</v>
      </c>
      <c r="E793">
        <v>-173.65199999999999</v>
      </c>
      <c r="F793">
        <v>431.065</v>
      </c>
      <c r="G793">
        <v>-44.302</v>
      </c>
      <c r="H793">
        <v>2.8679899999999998</v>
      </c>
      <c r="I793" s="3">
        <v>4.3999999999999999E-5</v>
      </c>
      <c r="J793">
        <v>2.8665699999999998</v>
      </c>
      <c r="K793">
        <v>1.2899999999999999E-4</v>
      </c>
      <c r="L793">
        <v>8.02</v>
      </c>
      <c r="Q793" s="17"/>
      <c r="R793" s="17"/>
    </row>
    <row r="794" spans="1:18">
      <c r="A794">
        <v>184550</v>
      </c>
      <c r="B794" t="s">
        <v>23</v>
      </c>
      <c r="C794" t="s">
        <v>26</v>
      </c>
      <c r="D794">
        <v>185.547</v>
      </c>
      <c r="E794">
        <v>-173.69399999999999</v>
      </c>
      <c r="F794">
        <v>431.10199999999998</v>
      </c>
      <c r="G794">
        <v>-44.302</v>
      </c>
      <c r="H794">
        <v>2.8679399999999999</v>
      </c>
      <c r="I794" s="3">
        <v>4.3999999999999999E-5</v>
      </c>
      <c r="J794">
        <v>2.86693</v>
      </c>
      <c r="K794" s="3">
        <v>7.7000000000000001E-5</v>
      </c>
      <c r="L794">
        <v>8.02</v>
      </c>
      <c r="Q794" s="17"/>
      <c r="R794" s="17"/>
    </row>
    <row r="795" spans="1:18">
      <c r="A795">
        <v>184551</v>
      </c>
      <c r="B795" t="s">
        <v>23</v>
      </c>
      <c r="C795" t="s">
        <v>26</v>
      </c>
      <c r="D795">
        <v>188.05</v>
      </c>
      <c r="E795">
        <v>-173.73599999999999</v>
      </c>
      <c r="F795">
        <v>431.14</v>
      </c>
      <c r="G795">
        <v>-44.302</v>
      </c>
      <c r="H795">
        <v>2.8682099999999999</v>
      </c>
      <c r="I795" s="3">
        <v>4.6E-5</v>
      </c>
      <c r="J795">
        <v>2.8669500000000001</v>
      </c>
      <c r="K795" s="3">
        <v>4.6999999999999997E-5</v>
      </c>
      <c r="L795">
        <v>8.01</v>
      </c>
      <c r="Q795" s="17"/>
      <c r="R795" s="17"/>
    </row>
    <row r="796" spans="1:18">
      <c r="A796">
        <v>184552</v>
      </c>
      <c r="B796" t="s">
        <v>23</v>
      </c>
      <c r="C796" t="s">
        <v>26</v>
      </c>
      <c r="D796">
        <v>190.553</v>
      </c>
      <c r="E796">
        <v>-173.77799999999999</v>
      </c>
      <c r="F796">
        <v>431.17700000000002</v>
      </c>
      <c r="G796">
        <v>-44.302</v>
      </c>
      <c r="H796">
        <v>2.8683100000000001</v>
      </c>
      <c r="I796" s="3">
        <v>4.6999999999999997E-5</v>
      </c>
      <c r="J796">
        <v>2.8669799999999999</v>
      </c>
      <c r="K796" s="3">
        <v>2.9E-5</v>
      </c>
      <c r="L796">
        <v>8.01</v>
      </c>
      <c r="Q796" s="17"/>
      <c r="R796" s="17"/>
    </row>
    <row r="797" spans="1:18">
      <c r="A797">
        <v>184553</v>
      </c>
      <c r="B797" t="s">
        <v>23</v>
      </c>
      <c r="C797" t="s">
        <v>26</v>
      </c>
      <c r="D797">
        <v>193.05500000000001</v>
      </c>
      <c r="E797">
        <v>-173.82</v>
      </c>
      <c r="F797">
        <v>431.21499999999997</v>
      </c>
      <c r="G797">
        <v>-44.302</v>
      </c>
      <c r="H797">
        <v>2.8681800000000002</v>
      </c>
      <c r="I797" s="3">
        <v>4.6999999999999997E-5</v>
      </c>
      <c r="J797">
        <v>2.8673600000000001</v>
      </c>
      <c r="K797" s="3">
        <v>2.0000000000000002E-5</v>
      </c>
      <c r="L797">
        <v>8.01</v>
      </c>
      <c r="Q797" s="17"/>
      <c r="R797" s="17"/>
    </row>
    <row r="798" spans="1:18">
      <c r="A798">
        <v>184554</v>
      </c>
      <c r="B798" t="s">
        <v>23</v>
      </c>
      <c r="C798" t="s">
        <v>26</v>
      </c>
      <c r="D798">
        <v>182.91200000000001</v>
      </c>
      <c r="E798">
        <v>-181.661</v>
      </c>
      <c r="F798">
        <v>431.01600000000002</v>
      </c>
      <c r="G798">
        <v>-44.302</v>
      </c>
      <c r="H798">
        <v>2.86795</v>
      </c>
      <c r="I798" s="3">
        <v>4.3000000000000002E-5</v>
      </c>
      <c r="J798">
        <v>2.8668399999999998</v>
      </c>
      <c r="K798">
        <v>1.35E-4</v>
      </c>
      <c r="L798">
        <v>8.01</v>
      </c>
      <c r="Q798" s="17"/>
      <c r="R798" s="17"/>
    </row>
    <row r="799" spans="1:18">
      <c r="A799">
        <v>184555</v>
      </c>
      <c r="B799" t="s">
        <v>23</v>
      </c>
      <c r="C799" t="s">
        <v>26</v>
      </c>
      <c r="D799">
        <v>187.917</v>
      </c>
      <c r="E799">
        <v>-181.745</v>
      </c>
      <c r="F799">
        <v>431.09100000000001</v>
      </c>
      <c r="G799">
        <v>-44.302</v>
      </c>
      <c r="H799">
        <v>2.8681299999999998</v>
      </c>
      <c r="I799" s="3">
        <v>4.5000000000000003E-5</v>
      </c>
      <c r="J799">
        <v>2.8669799999999999</v>
      </c>
      <c r="K799" s="3">
        <v>4.6999999999999997E-5</v>
      </c>
      <c r="L799">
        <v>8.02</v>
      </c>
      <c r="Q799" s="17"/>
      <c r="R799" s="17"/>
    </row>
    <row r="800" spans="1:18">
      <c r="A800">
        <v>184556</v>
      </c>
      <c r="B800" t="s">
        <v>23</v>
      </c>
      <c r="C800" t="s">
        <v>26</v>
      </c>
      <c r="D800">
        <v>192.922</v>
      </c>
      <c r="E800">
        <v>-181.82900000000001</v>
      </c>
      <c r="F800">
        <v>431.166</v>
      </c>
      <c r="G800">
        <v>-44.302</v>
      </c>
      <c r="H800">
        <v>2.8682099999999999</v>
      </c>
      <c r="I800" s="3">
        <v>4.8000000000000001E-5</v>
      </c>
      <c r="J800">
        <v>2.8673999999999999</v>
      </c>
      <c r="K800" s="3">
        <v>2.0000000000000002E-5</v>
      </c>
      <c r="L800">
        <v>8.01</v>
      </c>
      <c r="Q800" s="17"/>
      <c r="R800" s="17"/>
    </row>
    <row r="801" spans="1:18">
      <c r="A801">
        <v>184557</v>
      </c>
      <c r="B801" t="s">
        <v>23</v>
      </c>
      <c r="C801" t="s">
        <v>26</v>
      </c>
      <c r="D801">
        <v>182.66900000000001</v>
      </c>
      <c r="E801">
        <v>-197.715</v>
      </c>
      <c r="F801">
        <v>430.91899999999998</v>
      </c>
      <c r="G801">
        <v>-44.302</v>
      </c>
      <c r="H801">
        <v>2.8679899999999998</v>
      </c>
      <c r="I801" s="3">
        <v>4.3000000000000002E-5</v>
      </c>
      <c r="J801">
        <v>2.8670100000000001</v>
      </c>
      <c r="K801">
        <v>1.27E-4</v>
      </c>
      <c r="L801">
        <v>8.02</v>
      </c>
      <c r="Q801" s="17"/>
      <c r="R801" s="17"/>
    </row>
    <row r="802" spans="1:18">
      <c r="A802">
        <v>184558</v>
      </c>
      <c r="B802" t="s">
        <v>23</v>
      </c>
      <c r="C802" t="s">
        <v>26</v>
      </c>
      <c r="D802">
        <v>187.67500000000001</v>
      </c>
      <c r="E802">
        <v>-197.79900000000001</v>
      </c>
      <c r="F802">
        <v>430.99400000000003</v>
      </c>
      <c r="G802">
        <v>-44.302</v>
      </c>
      <c r="H802">
        <v>2.8682599999999998</v>
      </c>
      <c r="I802" s="3">
        <v>4.3999999999999999E-5</v>
      </c>
      <c r="J802">
        <v>2.8670300000000002</v>
      </c>
      <c r="K802" s="3">
        <v>4.6E-5</v>
      </c>
      <c r="L802">
        <v>8</v>
      </c>
      <c r="Q802" s="17"/>
      <c r="R802" s="17"/>
    </row>
    <row r="803" spans="1:18">
      <c r="A803">
        <v>184559</v>
      </c>
      <c r="B803" t="s">
        <v>23</v>
      </c>
      <c r="C803" t="s">
        <v>26</v>
      </c>
      <c r="D803">
        <v>192.68</v>
      </c>
      <c r="E803">
        <v>-197.88300000000001</v>
      </c>
      <c r="F803">
        <v>431.06900000000002</v>
      </c>
      <c r="G803">
        <v>-44.302</v>
      </c>
      <c r="H803">
        <v>2.8682799999999999</v>
      </c>
      <c r="I803" s="3">
        <v>4.6999999999999997E-5</v>
      </c>
      <c r="J803">
        <v>2.8674599999999999</v>
      </c>
      <c r="K803" s="3">
        <v>2.0000000000000002E-5</v>
      </c>
      <c r="L803">
        <v>8.02</v>
      </c>
      <c r="Q803" s="17"/>
      <c r="R803" s="17"/>
    </row>
    <row r="804" spans="1:18">
      <c r="A804">
        <v>184560</v>
      </c>
      <c r="B804" t="s">
        <v>23</v>
      </c>
      <c r="C804" t="s">
        <v>27</v>
      </c>
      <c r="D804">
        <v>185.88300000000001</v>
      </c>
      <c r="E804">
        <v>-332.05700000000002</v>
      </c>
      <c r="F804">
        <v>428.74099999999999</v>
      </c>
      <c r="G804">
        <v>-44.415999999999997</v>
      </c>
      <c r="H804">
        <v>2.8715899999999999</v>
      </c>
      <c r="I804" s="3">
        <v>8.1000000000000004E-5</v>
      </c>
      <c r="J804">
        <v>2.8729</v>
      </c>
      <c r="K804">
        <v>1.6899999999999999E-4</v>
      </c>
      <c r="L804">
        <v>8.01</v>
      </c>
    </row>
    <row r="805" spans="1:18">
      <c r="A805">
        <v>184561</v>
      </c>
      <c r="B805" t="s">
        <v>23</v>
      </c>
      <c r="C805" t="s">
        <v>27</v>
      </c>
      <c r="D805">
        <v>188.38399999999999</v>
      </c>
      <c r="E805">
        <v>-332.06900000000002</v>
      </c>
      <c r="F805">
        <v>428.774</v>
      </c>
      <c r="G805">
        <v>-44.415999999999997</v>
      </c>
      <c r="H805">
        <v>2.87303</v>
      </c>
      <c r="I805" s="3">
        <v>8.2999999999999998E-5</v>
      </c>
      <c r="J805">
        <v>2.8704000000000001</v>
      </c>
      <c r="K805">
        <v>1.06E-4</v>
      </c>
      <c r="L805">
        <v>8.01</v>
      </c>
    </row>
    <row r="806" spans="1:18">
      <c r="A806">
        <v>184562</v>
      </c>
      <c r="B806" t="s">
        <v>23</v>
      </c>
      <c r="C806" t="s">
        <v>27</v>
      </c>
      <c r="D806">
        <v>190.88499999999999</v>
      </c>
      <c r="E806">
        <v>-332.08</v>
      </c>
      <c r="F806">
        <v>428.80700000000002</v>
      </c>
      <c r="G806">
        <v>-44.415999999999997</v>
      </c>
      <c r="H806">
        <v>2.8716900000000001</v>
      </c>
      <c r="I806" s="3">
        <v>5.3999999999999998E-5</v>
      </c>
      <c r="J806">
        <v>2.8642300000000001</v>
      </c>
      <c r="K806" s="3">
        <v>3.4999999999999997E-5</v>
      </c>
      <c r="L806">
        <v>8.01</v>
      </c>
    </row>
    <row r="807" spans="1:18">
      <c r="A807">
        <v>184563</v>
      </c>
      <c r="B807" t="s">
        <v>23</v>
      </c>
      <c r="C807" t="s">
        <v>27</v>
      </c>
      <c r="D807">
        <v>193.386</v>
      </c>
      <c r="E807">
        <v>-332.09100000000001</v>
      </c>
      <c r="F807">
        <v>428.84</v>
      </c>
      <c r="G807">
        <v>-44.415999999999997</v>
      </c>
      <c r="H807">
        <v>2.8652099999999998</v>
      </c>
      <c r="I807" s="3">
        <v>5.3999999999999998E-5</v>
      </c>
      <c r="J807">
        <v>2.8658700000000001</v>
      </c>
      <c r="K807" s="3">
        <v>2.0000000000000002E-5</v>
      </c>
      <c r="L807">
        <v>8</v>
      </c>
    </row>
    <row r="808" spans="1:18">
      <c r="A808">
        <v>184564</v>
      </c>
      <c r="B808" t="s">
        <v>23</v>
      </c>
      <c r="C808" t="s">
        <v>27</v>
      </c>
      <c r="D808">
        <v>185.90199999999999</v>
      </c>
      <c r="E808">
        <v>-328.09500000000003</v>
      </c>
      <c r="F808">
        <v>428.733</v>
      </c>
      <c r="G808">
        <v>-44.415999999999997</v>
      </c>
      <c r="H808">
        <v>2.8704200000000002</v>
      </c>
      <c r="I808" s="3">
        <v>7.3999999999999996E-5</v>
      </c>
      <c r="J808">
        <v>2.8705799999999999</v>
      </c>
      <c r="K808">
        <v>1.4999999999999999E-4</v>
      </c>
      <c r="L808">
        <v>8.02</v>
      </c>
    </row>
    <row r="809" spans="1:18">
      <c r="A809">
        <v>184565</v>
      </c>
      <c r="B809" t="s">
        <v>23</v>
      </c>
      <c r="C809" t="s">
        <v>27</v>
      </c>
      <c r="D809">
        <v>188.40199999999999</v>
      </c>
      <c r="E809">
        <v>-328.10599999999999</v>
      </c>
      <c r="F809">
        <v>428.76600000000002</v>
      </c>
      <c r="G809">
        <v>-44.415999999999997</v>
      </c>
      <c r="H809">
        <v>2.8695400000000002</v>
      </c>
      <c r="I809" s="3">
        <v>4.6999999999999997E-5</v>
      </c>
      <c r="J809">
        <v>2.86598</v>
      </c>
      <c r="K809" s="3">
        <v>5.8999999999999998E-5</v>
      </c>
      <c r="L809">
        <v>8.01</v>
      </c>
    </row>
    <row r="810" spans="1:18">
      <c r="A810">
        <v>184566</v>
      </c>
      <c r="B810" t="s">
        <v>23</v>
      </c>
      <c r="C810" t="s">
        <v>27</v>
      </c>
      <c r="D810">
        <v>190.90299999999999</v>
      </c>
      <c r="E810">
        <v>-328.11700000000002</v>
      </c>
      <c r="F810">
        <v>428.8</v>
      </c>
      <c r="G810">
        <v>-44.415999999999997</v>
      </c>
      <c r="H810">
        <v>2.8673500000000001</v>
      </c>
      <c r="I810" s="3">
        <v>4.1999999999999998E-5</v>
      </c>
      <c r="J810">
        <v>2.8649</v>
      </c>
      <c r="K810" s="3">
        <v>3.1000000000000001E-5</v>
      </c>
      <c r="L810">
        <v>8.01</v>
      </c>
    </row>
    <row r="811" spans="1:18">
      <c r="A811">
        <v>184567</v>
      </c>
      <c r="B811" t="s">
        <v>23</v>
      </c>
      <c r="C811" t="s">
        <v>27</v>
      </c>
      <c r="D811">
        <v>193.404</v>
      </c>
      <c r="E811">
        <v>-328.12900000000002</v>
      </c>
      <c r="F811">
        <v>428.83300000000003</v>
      </c>
      <c r="G811">
        <v>-44.415999999999997</v>
      </c>
      <c r="H811">
        <v>2.8647999999999998</v>
      </c>
      <c r="I811" s="3">
        <v>4.6E-5</v>
      </c>
      <c r="J811">
        <v>2.8656799999999998</v>
      </c>
      <c r="K811" s="3">
        <v>2.0999999999999999E-5</v>
      </c>
      <c r="L811">
        <v>8.02</v>
      </c>
    </row>
    <row r="812" spans="1:18">
      <c r="A812">
        <v>184568</v>
      </c>
      <c r="B812" t="s">
        <v>23</v>
      </c>
      <c r="C812" t="s">
        <v>27</v>
      </c>
      <c r="D812">
        <v>185.92</v>
      </c>
      <c r="E812">
        <v>-324.13200000000001</v>
      </c>
      <c r="F812">
        <v>428.726</v>
      </c>
      <c r="G812">
        <v>-44.415999999999997</v>
      </c>
      <c r="H812">
        <v>2.8666700000000001</v>
      </c>
      <c r="I812" s="3">
        <v>4.1999999999999998E-5</v>
      </c>
      <c r="J812">
        <v>2.8657300000000001</v>
      </c>
      <c r="K812" s="3">
        <v>8.2000000000000001E-5</v>
      </c>
      <c r="L812">
        <v>8.01</v>
      </c>
    </row>
    <row r="813" spans="1:18">
      <c r="A813">
        <v>184569</v>
      </c>
      <c r="B813" t="s">
        <v>23</v>
      </c>
      <c r="C813" t="s">
        <v>27</v>
      </c>
      <c r="D813">
        <v>188.42099999999999</v>
      </c>
      <c r="E813">
        <v>-324.14400000000001</v>
      </c>
      <c r="F813">
        <v>428.75900000000001</v>
      </c>
      <c r="G813">
        <v>-44.415999999999997</v>
      </c>
      <c r="H813">
        <v>2.8675899999999999</v>
      </c>
      <c r="I813" s="3">
        <v>4.0000000000000003E-5</v>
      </c>
      <c r="J813">
        <v>2.8651800000000001</v>
      </c>
      <c r="K813" s="3">
        <v>4.8999999999999998E-5</v>
      </c>
      <c r="L813">
        <v>8.0299999999999994</v>
      </c>
    </row>
    <row r="814" spans="1:18">
      <c r="A814">
        <v>184570</v>
      </c>
      <c r="B814" t="s">
        <v>23</v>
      </c>
      <c r="C814" t="s">
        <v>27</v>
      </c>
      <c r="D814">
        <v>190.922</v>
      </c>
      <c r="E814">
        <v>-324.15499999999997</v>
      </c>
      <c r="F814">
        <v>428.79199999999997</v>
      </c>
      <c r="G814">
        <v>-44.415999999999997</v>
      </c>
      <c r="H814">
        <v>2.8676300000000001</v>
      </c>
      <c r="I814" s="3">
        <v>4.0000000000000003E-5</v>
      </c>
      <c r="J814">
        <v>2.8660999999999999</v>
      </c>
      <c r="K814" s="3">
        <v>3.1000000000000001E-5</v>
      </c>
      <c r="L814">
        <v>8.02</v>
      </c>
    </row>
    <row r="815" spans="1:18">
      <c r="A815">
        <v>184571</v>
      </c>
      <c r="B815" t="s">
        <v>23</v>
      </c>
      <c r="C815" t="s">
        <v>27</v>
      </c>
      <c r="D815">
        <v>193.422</v>
      </c>
      <c r="E815">
        <v>-324.166</v>
      </c>
      <c r="F815">
        <v>428.82499999999999</v>
      </c>
      <c r="G815">
        <v>-44.415999999999997</v>
      </c>
      <c r="H815">
        <v>2.8673600000000001</v>
      </c>
      <c r="I815" s="3">
        <v>4.1999999999999998E-5</v>
      </c>
      <c r="J815">
        <v>2.8670200000000001</v>
      </c>
      <c r="K815" s="3">
        <v>2.0000000000000002E-5</v>
      </c>
      <c r="L815">
        <v>8.02</v>
      </c>
    </row>
    <row r="816" spans="1:18">
      <c r="A816">
        <v>184572</v>
      </c>
      <c r="B816" t="s">
        <v>23</v>
      </c>
      <c r="C816" t="s">
        <v>27</v>
      </c>
      <c r="D816">
        <v>183.352</v>
      </c>
      <c r="E816">
        <v>-320.322</v>
      </c>
      <c r="F816">
        <v>428.68400000000003</v>
      </c>
      <c r="G816">
        <v>-44.415999999999997</v>
      </c>
      <c r="H816">
        <v>2.86755</v>
      </c>
      <c r="I816" s="3">
        <v>4.5000000000000003E-5</v>
      </c>
      <c r="J816">
        <v>2.8663400000000001</v>
      </c>
      <c r="K816">
        <v>1.4999999999999999E-4</v>
      </c>
      <c r="L816">
        <v>8.0299999999999994</v>
      </c>
    </row>
    <row r="817" spans="1:12">
      <c r="A817">
        <v>184573</v>
      </c>
      <c r="B817" t="s">
        <v>23</v>
      </c>
      <c r="C817" t="s">
        <v>27</v>
      </c>
      <c r="D817">
        <v>185.82499999999999</v>
      </c>
      <c r="E817">
        <v>-320.25900000000001</v>
      </c>
      <c r="F817">
        <v>428.71699999999998</v>
      </c>
      <c r="G817">
        <v>-44.415999999999997</v>
      </c>
      <c r="H817">
        <v>2.8679399999999999</v>
      </c>
      <c r="I817" s="3">
        <v>4.1E-5</v>
      </c>
      <c r="J817">
        <v>2.8661500000000002</v>
      </c>
      <c r="K817" s="3">
        <v>7.3999999999999996E-5</v>
      </c>
      <c r="L817">
        <v>8.02</v>
      </c>
    </row>
    <row r="818" spans="1:12">
      <c r="A818">
        <v>184574</v>
      </c>
      <c r="B818" t="s">
        <v>23</v>
      </c>
      <c r="C818" t="s">
        <v>27</v>
      </c>
      <c r="D818">
        <v>188.298</v>
      </c>
      <c r="E818">
        <v>-320.19600000000003</v>
      </c>
      <c r="F818">
        <v>428.74900000000002</v>
      </c>
      <c r="G818">
        <v>-44.415999999999997</v>
      </c>
      <c r="H818">
        <v>2.8680400000000001</v>
      </c>
      <c r="I818" s="3">
        <v>4.0000000000000003E-5</v>
      </c>
      <c r="J818">
        <v>2.8664499999999999</v>
      </c>
      <c r="K818" s="3">
        <v>4.6999999999999997E-5</v>
      </c>
      <c r="L818">
        <v>8</v>
      </c>
    </row>
    <row r="819" spans="1:12">
      <c r="A819">
        <v>184575</v>
      </c>
      <c r="B819" t="s">
        <v>23</v>
      </c>
      <c r="C819" t="s">
        <v>27</v>
      </c>
      <c r="D819">
        <v>190.77099999999999</v>
      </c>
      <c r="E819">
        <v>-320.13299999999998</v>
      </c>
      <c r="F819">
        <v>428.78199999999998</v>
      </c>
      <c r="G819">
        <v>-44.415999999999997</v>
      </c>
      <c r="H819">
        <v>2.86809</v>
      </c>
      <c r="I819" s="3">
        <v>3.8000000000000002E-5</v>
      </c>
      <c r="J819">
        <v>2.8668900000000002</v>
      </c>
      <c r="K819" s="3">
        <v>3.0000000000000001E-5</v>
      </c>
      <c r="L819">
        <v>8</v>
      </c>
    </row>
    <row r="820" spans="1:12">
      <c r="A820">
        <v>184576</v>
      </c>
      <c r="B820" t="s">
        <v>23</v>
      </c>
      <c r="C820" t="s">
        <v>27</v>
      </c>
      <c r="D820">
        <v>193.24299999999999</v>
      </c>
      <c r="E820">
        <v>-320.07100000000003</v>
      </c>
      <c r="F820">
        <v>428.815</v>
      </c>
      <c r="G820">
        <v>-44.415999999999997</v>
      </c>
      <c r="H820">
        <v>2.8679999999999999</v>
      </c>
      <c r="I820" s="3">
        <v>3.8999999999999999E-5</v>
      </c>
      <c r="J820">
        <v>2.8673899999999999</v>
      </c>
      <c r="K820" s="3">
        <v>2.0000000000000002E-5</v>
      </c>
      <c r="L820">
        <v>8.01</v>
      </c>
    </row>
    <row r="821" spans="1:12">
      <c r="A821">
        <v>184577</v>
      </c>
      <c r="B821" t="s">
        <v>23</v>
      </c>
      <c r="C821" t="s">
        <v>27</v>
      </c>
      <c r="D821">
        <v>183.15600000000001</v>
      </c>
      <c r="E821">
        <v>-316.387</v>
      </c>
      <c r="F821">
        <v>428.67399999999998</v>
      </c>
      <c r="G821">
        <v>-44.415999999999997</v>
      </c>
      <c r="H821">
        <v>2.86802</v>
      </c>
      <c r="I821" s="3">
        <v>4.6E-5</v>
      </c>
      <c r="J821">
        <v>2.8668499999999999</v>
      </c>
      <c r="K821">
        <v>1.26E-4</v>
      </c>
      <c r="L821">
        <v>8</v>
      </c>
    </row>
    <row r="822" spans="1:12">
      <c r="A822">
        <v>184578</v>
      </c>
      <c r="B822" t="s">
        <v>23</v>
      </c>
      <c r="C822" t="s">
        <v>27</v>
      </c>
      <c r="D822">
        <v>185.65299999999999</v>
      </c>
      <c r="E822">
        <v>-316.32299999999998</v>
      </c>
      <c r="F822">
        <v>428.70699999999999</v>
      </c>
      <c r="G822">
        <v>-44.415999999999997</v>
      </c>
      <c r="H822">
        <v>2.8679399999999999</v>
      </c>
      <c r="I822" s="3">
        <v>4.5000000000000003E-5</v>
      </c>
      <c r="J822">
        <v>2.8670200000000001</v>
      </c>
      <c r="K822" s="3">
        <v>7.7000000000000001E-5</v>
      </c>
      <c r="L822">
        <v>8.01</v>
      </c>
    </row>
    <row r="823" spans="1:12">
      <c r="A823">
        <v>184579</v>
      </c>
      <c r="B823" t="s">
        <v>23</v>
      </c>
      <c r="C823" t="s">
        <v>27</v>
      </c>
      <c r="D823">
        <v>188.15</v>
      </c>
      <c r="E823">
        <v>-316.26</v>
      </c>
      <c r="F823">
        <v>428.74</v>
      </c>
      <c r="G823">
        <v>-44.415999999999997</v>
      </c>
      <c r="H823">
        <v>2.86802</v>
      </c>
      <c r="I823" s="3">
        <v>4.3000000000000002E-5</v>
      </c>
      <c r="J823">
        <v>2.8670599999999999</v>
      </c>
      <c r="K823" s="3">
        <v>4.6999999999999997E-5</v>
      </c>
      <c r="L823">
        <v>8.02</v>
      </c>
    </row>
    <row r="824" spans="1:12">
      <c r="A824">
        <v>184580</v>
      </c>
      <c r="B824" t="s">
        <v>23</v>
      </c>
      <c r="C824" t="s">
        <v>27</v>
      </c>
      <c r="D824">
        <v>190.64699999999999</v>
      </c>
      <c r="E824">
        <v>-316.197</v>
      </c>
      <c r="F824">
        <v>428.77300000000002</v>
      </c>
      <c r="G824">
        <v>-44.415999999999997</v>
      </c>
      <c r="H824">
        <v>2.8679600000000001</v>
      </c>
      <c r="I824" s="3">
        <v>4.0000000000000003E-5</v>
      </c>
      <c r="J824">
        <v>2.8671799999999998</v>
      </c>
      <c r="K824" s="3">
        <v>3.1000000000000001E-5</v>
      </c>
      <c r="L824">
        <v>8.02</v>
      </c>
    </row>
    <row r="825" spans="1:12">
      <c r="A825">
        <v>184581</v>
      </c>
      <c r="B825" t="s">
        <v>23</v>
      </c>
      <c r="C825" t="s">
        <v>27</v>
      </c>
      <c r="D825">
        <v>193.14400000000001</v>
      </c>
      <c r="E825">
        <v>-316.13299999999998</v>
      </c>
      <c r="F825">
        <v>428.80599999999998</v>
      </c>
      <c r="G825">
        <v>-44.415999999999997</v>
      </c>
      <c r="H825">
        <v>2.8678699999999999</v>
      </c>
      <c r="I825" s="3">
        <v>4.1E-5</v>
      </c>
      <c r="J825">
        <v>2.86747</v>
      </c>
      <c r="K825" s="3">
        <v>2.0000000000000002E-5</v>
      </c>
      <c r="L825">
        <v>8</v>
      </c>
    </row>
    <row r="826" spans="1:12">
      <c r="A826">
        <v>184582</v>
      </c>
      <c r="B826" t="s">
        <v>23</v>
      </c>
      <c r="C826" t="s">
        <v>27</v>
      </c>
      <c r="D826">
        <v>182.952</v>
      </c>
      <c r="E826">
        <v>-308.32</v>
      </c>
      <c r="F826">
        <v>428.65499999999997</v>
      </c>
      <c r="G826">
        <v>-44.415999999999997</v>
      </c>
      <c r="H826">
        <v>2.8681199999999998</v>
      </c>
      <c r="I826" s="3">
        <v>4.3999999999999999E-5</v>
      </c>
      <c r="J826">
        <v>2.8668900000000002</v>
      </c>
      <c r="K826">
        <v>1.4100000000000001E-4</v>
      </c>
      <c r="L826">
        <v>8.01</v>
      </c>
    </row>
    <row r="827" spans="1:12">
      <c r="A827">
        <v>184583</v>
      </c>
      <c r="B827" t="s">
        <v>23</v>
      </c>
      <c r="C827" t="s">
        <v>27</v>
      </c>
      <c r="D827">
        <v>187.94499999999999</v>
      </c>
      <c r="E827">
        <v>-308.19299999999998</v>
      </c>
      <c r="F827">
        <v>428.721</v>
      </c>
      <c r="G827">
        <v>-44.415999999999997</v>
      </c>
      <c r="H827">
        <v>2.8681399999999999</v>
      </c>
      <c r="I827" s="3">
        <v>4.5000000000000003E-5</v>
      </c>
      <c r="J827">
        <v>2.8670800000000001</v>
      </c>
      <c r="K827" s="3">
        <v>4.8000000000000001E-5</v>
      </c>
      <c r="L827">
        <v>8.02</v>
      </c>
    </row>
    <row r="828" spans="1:12">
      <c r="A828">
        <v>184584</v>
      </c>
      <c r="B828" t="s">
        <v>23</v>
      </c>
      <c r="C828" t="s">
        <v>27</v>
      </c>
      <c r="D828">
        <v>192.93899999999999</v>
      </c>
      <c r="E828">
        <v>-308.06599999999997</v>
      </c>
      <c r="F828">
        <v>428.78699999999998</v>
      </c>
      <c r="G828">
        <v>-44.415999999999997</v>
      </c>
      <c r="H828">
        <v>2.8678599999999999</v>
      </c>
      <c r="I828" s="3">
        <v>4.5000000000000003E-5</v>
      </c>
      <c r="J828">
        <v>2.8675299999999999</v>
      </c>
      <c r="K828" s="3">
        <v>2.0000000000000002E-5</v>
      </c>
      <c r="L828">
        <v>8.02</v>
      </c>
    </row>
    <row r="829" spans="1:12">
      <c r="A829">
        <v>184585</v>
      </c>
      <c r="B829" t="s">
        <v>23</v>
      </c>
      <c r="C829" t="s">
        <v>27</v>
      </c>
      <c r="D829">
        <v>182.59299999999999</v>
      </c>
      <c r="E829">
        <v>-292.41500000000002</v>
      </c>
      <c r="F829">
        <v>428.61900000000003</v>
      </c>
      <c r="G829">
        <v>-44.415999999999997</v>
      </c>
      <c r="H829">
        <v>2.86795</v>
      </c>
      <c r="I829" s="3">
        <v>4.6E-5</v>
      </c>
      <c r="J829">
        <v>2.8669099999999998</v>
      </c>
      <c r="K829">
        <v>1.3899999999999999E-4</v>
      </c>
      <c r="L829">
        <v>8.01</v>
      </c>
    </row>
    <row r="830" spans="1:12">
      <c r="A830">
        <v>184586</v>
      </c>
      <c r="B830" t="s">
        <v>23</v>
      </c>
      <c r="C830" t="s">
        <v>27</v>
      </c>
      <c r="D830">
        <v>187.58699999999999</v>
      </c>
      <c r="E830">
        <v>-292.28800000000001</v>
      </c>
      <c r="F830">
        <v>428.685</v>
      </c>
      <c r="G830">
        <v>-44.415999999999997</v>
      </c>
      <c r="H830">
        <v>2.86822</v>
      </c>
      <c r="I830" s="3">
        <v>4.5000000000000003E-5</v>
      </c>
      <c r="J830">
        <v>2.8671199999999999</v>
      </c>
      <c r="K830" s="3">
        <v>4.6E-5</v>
      </c>
      <c r="L830">
        <v>8.02</v>
      </c>
    </row>
    <row r="831" spans="1:12">
      <c r="A831">
        <v>184587</v>
      </c>
      <c r="B831" t="s">
        <v>23</v>
      </c>
      <c r="C831" t="s">
        <v>27</v>
      </c>
      <c r="D831">
        <v>192.58</v>
      </c>
      <c r="E831">
        <v>-292.161</v>
      </c>
      <c r="F831">
        <v>428.75099999999998</v>
      </c>
      <c r="G831">
        <v>-44.415999999999997</v>
      </c>
      <c r="H831">
        <v>2.8680500000000002</v>
      </c>
      <c r="I831" s="3">
        <v>4.6E-5</v>
      </c>
      <c r="J831">
        <v>2.8675299999999999</v>
      </c>
      <c r="K831" s="3">
        <v>2.0000000000000002E-5</v>
      </c>
      <c r="L831">
        <v>8</v>
      </c>
    </row>
    <row r="832" spans="1:12">
      <c r="A832">
        <v>184588</v>
      </c>
      <c r="B832" t="s">
        <v>23</v>
      </c>
      <c r="C832" t="s">
        <v>27</v>
      </c>
      <c r="D832">
        <v>185.74799999999999</v>
      </c>
      <c r="E832">
        <v>-335.815</v>
      </c>
      <c r="F832">
        <v>428.74599999999998</v>
      </c>
      <c r="G832">
        <v>-44.415999999999997</v>
      </c>
      <c r="H832">
        <v>2.87215</v>
      </c>
      <c r="I832" s="3">
        <v>9.0000000000000006E-5</v>
      </c>
      <c r="J832">
        <v>2.8715199999999999</v>
      </c>
      <c r="K832">
        <v>1.6200000000000001E-4</v>
      </c>
      <c r="L832">
        <v>8.01</v>
      </c>
    </row>
    <row r="833" spans="1:12">
      <c r="A833">
        <v>184589</v>
      </c>
      <c r="B833" t="s">
        <v>23</v>
      </c>
      <c r="C833" t="s">
        <v>27</v>
      </c>
      <c r="D833">
        <v>188.26499999999999</v>
      </c>
      <c r="E833">
        <v>-335.89699999999999</v>
      </c>
      <c r="F833">
        <v>428.78</v>
      </c>
      <c r="G833">
        <v>-44.415999999999997</v>
      </c>
      <c r="H833">
        <v>2.87046</v>
      </c>
      <c r="I833" s="3">
        <v>7.7000000000000001E-5</v>
      </c>
      <c r="J833">
        <v>2.8662899999999998</v>
      </c>
      <c r="K833" s="3">
        <v>7.3999999999999996E-5</v>
      </c>
      <c r="L833">
        <v>8.01</v>
      </c>
    </row>
    <row r="834" spans="1:12">
      <c r="A834">
        <v>184590</v>
      </c>
      <c r="B834" t="s">
        <v>23</v>
      </c>
      <c r="C834" t="s">
        <v>27</v>
      </c>
      <c r="D834">
        <v>190.78299999999999</v>
      </c>
      <c r="E834">
        <v>-335.97899999999998</v>
      </c>
      <c r="F834">
        <v>428.81299999999999</v>
      </c>
      <c r="G834">
        <v>-44.415999999999997</v>
      </c>
      <c r="H834">
        <v>2.8686699999999998</v>
      </c>
      <c r="I834" s="3">
        <v>5.5999999999999999E-5</v>
      </c>
      <c r="J834">
        <v>2.8647900000000002</v>
      </c>
      <c r="K834" s="3">
        <v>3.1999999999999999E-5</v>
      </c>
      <c r="L834">
        <v>8.01</v>
      </c>
    </row>
    <row r="835" spans="1:12">
      <c r="A835">
        <v>184591</v>
      </c>
      <c r="B835" t="s">
        <v>23</v>
      </c>
      <c r="C835" t="s">
        <v>27</v>
      </c>
      <c r="D835">
        <v>193.30099999999999</v>
      </c>
      <c r="E835">
        <v>-336.06099999999998</v>
      </c>
      <c r="F835">
        <v>428.84699999999998</v>
      </c>
      <c r="G835">
        <v>-44.415999999999997</v>
      </c>
      <c r="H835">
        <v>2.8648199999999999</v>
      </c>
      <c r="I835" s="3">
        <v>5.3000000000000001E-5</v>
      </c>
      <c r="J835">
        <v>2.8656299999999999</v>
      </c>
      <c r="K835" s="3">
        <v>2.0999999999999999E-5</v>
      </c>
      <c r="L835">
        <v>8.01</v>
      </c>
    </row>
    <row r="836" spans="1:12">
      <c r="A836">
        <v>184592</v>
      </c>
      <c r="B836" t="s">
        <v>23</v>
      </c>
      <c r="C836" t="s">
        <v>27</v>
      </c>
      <c r="D836">
        <v>185.61600000000001</v>
      </c>
      <c r="E836">
        <v>-339.87</v>
      </c>
      <c r="F836">
        <v>428.75299999999999</v>
      </c>
      <c r="G836">
        <v>-44.415999999999997</v>
      </c>
      <c r="H836">
        <v>2.8664200000000002</v>
      </c>
      <c r="I836" s="3">
        <v>5.5999999999999999E-5</v>
      </c>
      <c r="J836">
        <v>2.8666200000000002</v>
      </c>
      <c r="K836" s="3">
        <v>9.5000000000000005E-5</v>
      </c>
      <c r="L836">
        <v>8.01</v>
      </c>
    </row>
    <row r="837" spans="1:12">
      <c r="A837">
        <v>184593</v>
      </c>
      <c r="B837" t="s">
        <v>23</v>
      </c>
      <c r="C837" t="s">
        <v>27</v>
      </c>
      <c r="D837">
        <v>188.13399999999999</v>
      </c>
      <c r="E837">
        <v>-339.952</v>
      </c>
      <c r="F837">
        <v>428.786</v>
      </c>
      <c r="G837">
        <v>-44.415999999999997</v>
      </c>
      <c r="H837">
        <v>2.86721</v>
      </c>
      <c r="I837" s="3">
        <v>4.6E-5</v>
      </c>
      <c r="J837">
        <v>2.8654799999999998</v>
      </c>
      <c r="K837" s="3">
        <v>5.3000000000000001E-5</v>
      </c>
      <c r="L837">
        <v>8.02</v>
      </c>
    </row>
    <row r="838" spans="1:12">
      <c r="A838">
        <v>184594</v>
      </c>
      <c r="B838" t="s">
        <v>23</v>
      </c>
      <c r="C838" t="s">
        <v>27</v>
      </c>
      <c r="D838">
        <v>190.65100000000001</v>
      </c>
      <c r="E838">
        <v>-340.03399999999999</v>
      </c>
      <c r="F838">
        <v>428.82</v>
      </c>
      <c r="G838">
        <v>-44.415999999999997</v>
      </c>
      <c r="H838">
        <v>2.86666</v>
      </c>
      <c r="I838" s="3">
        <v>4.6999999999999997E-5</v>
      </c>
      <c r="J838">
        <v>2.8654299999999999</v>
      </c>
      <c r="K838" s="3">
        <v>3.1999999999999999E-5</v>
      </c>
      <c r="L838">
        <v>8</v>
      </c>
    </row>
    <row r="839" spans="1:12">
      <c r="A839">
        <v>184595</v>
      </c>
      <c r="B839" t="s">
        <v>23</v>
      </c>
      <c r="C839" t="s">
        <v>27</v>
      </c>
      <c r="D839">
        <v>193.16900000000001</v>
      </c>
      <c r="E839">
        <v>-340.11599999999999</v>
      </c>
      <c r="F839">
        <v>428.85300000000001</v>
      </c>
      <c r="G839">
        <v>-44.415999999999997</v>
      </c>
      <c r="H839">
        <v>2.8660299999999999</v>
      </c>
      <c r="I839" s="3">
        <v>4.6999999999999997E-5</v>
      </c>
      <c r="J839">
        <v>2.8662399999999999</v>
      </c>
      <c r="K839" s="3">
        <v>2.0999999999999999E-5</v>
      </c>
      <c r="L839">
        <v>8</v>
      </c>
    </row>
    <row r="840" spans="1:12">
      <c r="A840">
        <v>184596</v>
      </c>
      <c r="B840" t="s">
        <v>23</v>
      </c>
      <c r="C840" t="s">
        <v>27</v>
      </c>
      <c r="D840">
        <v>183.02199999999999</v>
      </c>
      <c r="E840">
        <v>-343.76600000000002</v>
      </c>
      <c r="F840">
        <v>428.726</v>
      </c>
      <c r="G840">
        <v>-44.415999999999997</v>
      </c>
      <c r="H840">
        <v>2.8666999999999998</v>
      </c>
      <c r="I840" s="3">
        <v>4.3000000000000002E-5</v>
      </c>
      <c r="J840">
        <v>2.8653599999999999</v>
      </c>
      <c r="K840">
        <v>1.6200000000000001E-4</v>
      </c>
      <c r="L840">
        <v>8.02</v>
      </c>
    </row>
    <row r="841" spans="1:12">
      <c r="A841">
        <v>184597</v>
      </c>
      <c r="B841" t="s">
        <v>23</v>
      </c>
      <c r="C841" t="s">
        <v>27</v>
      </c>
      <c r="D841">
        <v>185.52600000000001</v>
      </c>
      <c r="E841">
        <v>-343.84699999999998</v>
      </c>
      <c r="F841">
        <v>428.75900000000001</v>
      </c>
      <c r="G841">
        <v>-44.415999999999997</v>
      </c>
      <c r="H841">
        <v>2.8679399999999999</v>
      </c>
      <c r="I841" s="3">
        <v>4.3999999999999999E-5</v>
      </c>
      <c r="J841">
        <v>2.8652899999999999</v>
      </c>
      <c r="K841" s="3">
        <v>7.7999999999999999E-5</v>
      </c>
      <c r="L841">
        <v>8.01</v>
      </c>
    </row>
    <row r="842" spans="1:12">
      <c r="A842">
        <v>184598</v>
      </c>
      <c r="B842" t="s">
        <v>23</v>
      </c>
      <c r="C842" t="s">
        <v>27</v>
      </c>
      <c r="D842">
        <v>188.03100000000001</v>
      </c>
      <c r="E842">
        <v>-343.928</v>
      </c>
      <c r="F842">
        <v>428.79300000000001</v>
      </c>
      <c r="G842">
        <v>-44.415999999999997</v>
      </c>
      <c r="H842">
        <v>2.8684500000000002</v>
      </c>
      <c r="I842" s="3">
        <v>4.3000000000000002E-5</v>
      </c>
      <c r="J842">
        <v>2.8658600000000001</v>
      </c>
      <c r="K842" s="3">
        <v>4.8999999999999998E-5</v>
      </c>
      <c r="L842">
        <v>8.02</v>
      </c>
    </row>
    <row r="843" spans="1:12">
      <c r="A843">
        <v>184599</v>
      </c>
      <c r="B843" t="s">
        <v>23</v>
      </c>
      <c r="C843" t="s">
        <v>27</v>
      </c>
      <c r="D843">
        <v>190.535</v>
      </c>
      <c r="E843">
        <v>-344.01</v>
      </c>
      <c r="F843">
        <v>428.82600000000002</v>
      </c>
      <c r="G843">
        <v>-44.415999999999997</v>
      </c>
      <c r="H843">
        <v>2.8682599999999998</v>
      </c>
      <c r="I843" s="3">
        <v>4.5000000000000003E-5</v>
      </c>
      <c r="J843">
        <v>2.86652</v>
      </c>
      <c r="K843" s="3">
        <v>3.0000000000000001E-5</v>
      </c>
      <c r="L843">
        <v>8.0299999999999994</v>
      </c>
    </row>
    <row r="844" spans="1:12">
      <c r="A844">
        <v>184600</v>
      </c>
      <c r="B844" t="s">
        <v>23</v>
      </c>
      <c r="C844" t="s">
        <v>27</v>
      </c>
      <c r="D844">
        <v>193.03899999999999</v>
      </c>
      <c r="E844">
        <v>-344.09100000000001</v>
      </c>
      <c r="F844">
        <v>428.85899999999998</v>
      </c>
      <c r="G844">
        <v>-44.415999999999997</v>
      </c>
      <c r="H844">
        <v>2.8679700000000001</v>
      </c>
      <c r="I844" s="3">
        <v>4.8999999999999998E-5</v>
      </c>
      <c r="J844">
        <v>2.86721</v>
      </c>
      <c r="K844" s="3">
        <v>2.0000000000000002E-5</v>
      </c>
      <c r="L844">
        <v>8.02</v>
      </c>
    </row>
    <row r="845" spans="1:12">
      <c r="A845">
        <v>184601</v>
      </c>
      <c r="B845" t="s">
        <v>23</v>
      </c>
      <c r="C845" t="s">
        <v>27</v>
      </c>
      <c r="D845">
        <v>182.893</v>
      </c>
      <c r="E845">
        <v>-347.74099999999999</v>
      </c>
      <c r="F845">
        <v>428.73200000000003</v>
      </c>
      <c r="G845">
        <v>-44.415999999999997</v>
      </c>
      <c r="H845">
        <v>2.86774</v>
      </c>
      <c r="I845" s="3">
        <v>4.3000000000000002E-5</v>
      </c>
      <c r="J845">
        <v>2.8658800000000002</v>
      </c>
      <c r="K845">
        <v>1.7000000000000001E-4</v>
      </c>
      <c r="L845">
        <v>8.01</v>
      </c>
    </row>
    <row r="846" spans="1:12">
      <c r="A846">
        <v>184602</v>
      </c>
      <c r="B846" t="s">
        <v>23</v>
      </c>
      <c r="C846" t="s">
        <v>27</v>
      </c>
      <c r="D846">
        <v>185.417</v>
      </c>
      <c r="E846">
        <v>-347.82299999999998</v>
      </c>
      <c r="F846">
        <v>428.76600000000002</v>
      </c>
      <c r="G846">
        <v>-44.415999999999997</v>
      </c>
      <c r="H846">
        <v>2.8681000000000001</v>
      </c>
      <c r="I846" s="3">
        <v>4.3999999999999999E-5</v>
      </c>
      <c r="J846">
        <v>2.86659</v>
      </c>
      <c r="K846" s="3">
        <v>7.8999999999999996E-5</v>
      </c>
      <c r="L846">
        <v>8.01</v>
      </c>
    </row>
    <row r="847" spans="1:12">
      <c r="A847">
        <v>184603</v>
      </c>
      <c r="B847" t="s">
        <v>23</v>
      </c>
      <c r="C847" t="s">
        <v>27</v>
      </c>
      <c r="D847">
        <v>187.941</v>
      </c>
      <c r="E847">
        <v>-347.90499999999997</v>
      </c>
      <c r="F847">
        <v>428.79899999999998</v>
      </c>
      <c r="G847">
        <v>-44.415999999999997</v>
      </c>
      <c r="H847">
        <v>2.8681299999999998</v>
      </c>
      <c r="I847" s="3">
        <v>4.3999999999999999E-5</v>
      </c>
      <c r="J847">
        <v>2.8668</v>
      </c>
      <c r="K847" s="3">
        <v>4.8000000000000001E-5</v>
      </c>
      <c r="L847">
        <v>8.01</v>
      </c>
    </row>
    <row r="848" spans="1:12">
      <c r="A848">
        <v>184604</v>
      </c>
      <c r="B848" t="s">
        <v>23</v>
      </c>
      <c r="C848" t="s">
        <v>27</v>
      </c>
      <c r="D848">
        <v>190.465</v>
      </c>
      <c r="E848">
        <v>-347.98700000000002</v>
      </c>
      <c r="F848">
        <v>428.83300000000003</v>
      </c>
      <c r="G848">
        <v>-44.415999999999997</v>
      </c>
      <c r="H848">
        <v>2.8682799999999999</v>
      </c>
      <c r="I848" s="3">
        <v>4.6E-5</v>
      </c>
      <c r="J848">
        <v>2.8669699999999998</v>
      </c>
      <c r="K848" s="3">
        <v>3.1000000000000001E-5</v>
      </c>
      <c r="L848">
        <v>8.02</v>
      </c>
    </row>
    <row r="849" spans="1:12">
      <c r="A849">
        <v>184605</v>
      </c>
      <c r="B849" t="s">
        <v>23</v>
      </c>
      <c r="C849" t="s">
        <v>27</v>
      </c>
      <c r="D849">
        <v>192.99</v>
      </c>
      <c r="E849">
        <v>-348.06900000000002</v>
      </c>
      <c r="F849">
        <v>428.86599999999999</v>
      </c>
      <c r="G849">
        <v>-44.415999999999997</v>
      </c>
      <c r="H849">
        <v>2.8679899999999998</v>
      </c>
      <c r="I849" s="3">
        <v>4.8000000000000001E-5</v>
      </c>
      <c r="J849">
        <v>2.8673500000000001</v>
      </c>
      <c r="K849" s="3">
        <v>2.0000000000000002E-5</v>
      </c>
      <c r="L849">
        <v>8.01</v>
      </c>
    </row>
    <row r="850" spans="1:12">
      <c r="A850">
        <v>184606</v>
      </c>
      <c r="B850" t="s">
        <v>23</v>
      </c>
      <c r="C850" t="s">
        <v>27</v>
      </c>
      <c r="D850">
        <v>182.631</v>
      </c>
      <c r="E850">
        <v>-355.77199999999999</v>
      </c>
      <c r="F850">
        <v>428.74400000000003</v>
      </c>
      <c r="G850">
        <v>-44.415999999999997</v>
      </c>
      <c r="H850">
        <v>2.8678699999999999</v>
      </c>
      <c r="I850" s="3">
        <v>4.5000000000000003E-5</v>
      </c>
      <c r="J850">
        <v>2.8667400000000001</v>
      </c>
      <c r="K850">
        <v>1.44E-4</v>
      </c>
      <c r="L850">
        <v>8</v>
      </c>
    </row>
    <row r="851" spans="1:12">
      <c r="A851">
        <v>184607</v>
      </c>
      <c r="B851" t="s">
        <v>23</v>
      </c>
      <c r="C851" t="s">
        <v>27</v>
      </c>
      <c r="D851">
        <v>187.64</v>
      </c>
      <c r="E851">
        <v>-355.93400000000003</v>
      </c>
      <c r="F851">
        <v>428.81099999999998</v>
      </c>
      <c r="G851">
        <v>-44.415999999999997</v>
      </c>
      <c r="H851">
        <v>2.8681399999999999</v>
      </c>
      <c r="I851" s="3">
        <v>4.5000000000000003E-5</v>
      </c>
      <c r="J851">
        <v>2.867</v>
      </c>
      <c r="K851" s="3">
        <v>4.8999999999999998E-5</v>
      </c>
      <c r="L851">
        <v>8.02</v>
      </c>
    </row>
    <row r="852" spans="1:12">
      <c r="A852">
        <v>184608</v>
      </c>
      <c r="B852" t="s">
        <v>23</v>
      </c>
      <c r="C852" t="s">
        <v>27</v>
      </c>
      <c r="D852">
        <v>192.649</v>
      </c>
      <c r="E852">
        <v>-356.09699999999998</v>
      </c>
      <c r="F852">
        <v>428.87799999999999</v>
      </c>
      <c r="G852">
        <v>-44.415999999999997</v>
      </c>
      <c r="H852">
        <v>2.8679899999999998</v>
      </c>
      <c r="I852" s="3">
        <v>4.8000000000000001E-5</v>
      </c>
      <c r="J852">
        <v>2.8673299999999999</v>
      </c>
      <c r="K852" s="3">
        <v>2.0999999999999999E-5</v>
      </c>
      <c r="L852">
        <v>8</v>
      </c>
    </row>
    <row r="853" spans="1:12">
      <c r="A853">
        <v>184609</v>
      </c>
      <c r="B853" t="s">
        <v>23</v>
      </c>
      <c r="C853" t="s">
        <v>27</v>
      </c>
      <c r="D853">
        <v>182.10900000000001</v>
      </c>
      <c r="E853">
        <v>-371.83300000000003</v>
      </c>
      <c r="F853">
        <v>428.76900000000001</v>
      </c>
      <c r="G853">
        <v>-44.415999999999997</v>
      </c>
      <c r="H853">
        <v>2.8677000000000001</v>
      </c>
      <c r="I853" s="3">
        <v>4.1999999999999998E-5</v>
      </c>
      <c r="J853">
        <v>2.8670800000000001</v>
      </c>
      <c r="K853">
        <v>1.5200000000000001E-4</v>
      </c>
      <c r="L853">
        <v>8.02</v>
      </c>
    </row>
    <row r="854" spans="1:12">
      <c r="A854">
        <v>184610</v>
      </c>
      <c r="B854" t="s">
        <v>23</v>
      </c>
      <c r="C854" t="s">
        <v>27</v>
      </c>
      <c r="D854">
        <v>187.11799999999999</v>
      </c>
      <c r="E854">
        <v>-371.995</v>
      </c>
      <c r="F854">
        <v>428.83499999999998</v>
      </c>
      <c r="G854">
        <v>-44.415999999999997</v>
      </c>
      <c r="H854">
        <v>2.8680099999999999</v>
      </c>
      <c r="I854" s="3">
        <v>4.3999999999999999E-5</v>
      </c>
      <c r="J854">
        <v>2.8668100000000001</v>
      </c>
      <c r="K854" s="3">
        <v>4.8000000000000001E-5</v>
      </c>
      <c r="L854">
        <v>8.02</v>
      </c>
    </row>
    <row r="855" spans="1:12">
      <c r="A855">
        <v>184611</v>
      </c>
      <c r="B855" t="s">
        <v>23</v>
      </c>
      <c r="C855" t="s">
        <v>27</v>
      </c>
      <c r="D855">
        <v>192.126</v>
      </c>
      <c r="E855">
        <v>-372.15800000000002</v>
      </c>
      <c r="F855">
        <v>428.90199999999999</v>
      </c>
      <c r="G855">
        <v>-44.415999999999997</v>
      </c>
      <c r="H855">
        <v>2.86795</v>
      </c>
      <c r="I855" s="3">
        <v>4.5000000000000003E-5</v>
      </c>
      <c r="J855">
        <v>2.8671899999999999</v>
      </c>
      <c r="K855" s="3">
        <v>2.0999999999999999E-5</v>
      </c>
      <c r="L855">
        <v>8.02</v>
      </c>
    </row>
    <row r="856" spans="1:12">
      <c r="A856">
        <v>184612</v>
      </c>
      <c r="B856" t="s">
        <v>23</v>
      </c>
      <c r="C856" t="s">
        <v>27</v>
      </c>
      <c r="D856">
        <v>183.721</v>
      </c>
      <c r="E856">
        <v>-323.036</v>
      </c>
      <c r="F856">
        <v>428.69400000000002</v>
      </c>
      <c r="G856">
        <v>-44.415999999999997</v>
      </c>
      <c r="H856">
        <v>2.8659699999999999</v>
      </c>
      <c r="I856" s="3">
        <v>4.5000000000000003E-5</v>
      </c>
      <c r="J856">
        <v>2.8657300000000001</v>
      </c>
      <c r="K856">
        <v>1.2899999999999999E-4</v>
      </c>
      <c r="L856">
        <v>8.01</v>
      </c>
    </row>
    <row r="857" spans="1:12">
      <c r="A857">
        <v>184613</v>
      </c>
      <c r="B857" t="s">
        <v>23</v>
      </c>
      <c r="C857" t="s">
        <v>27</v>
      </c>
      <c r="D857">
        <v>183.643</v>
      </c>
      <c r="E857">
        <v>-341.01100000000002</v>
      </c>
      <c r="F857">
        <v>428.72899999999998</v>
      </c>
      <c r="G857">
        <v>-44.415999999999997</v>
      </c>
      <c r="H857">
        <v>2.8650500000000001</v>
      </c>
      <c r="I857" s="3">
        <v>5.0000000000000002E-5</v>
      </c>
      <c r="J857">
        <v>2.8660299999999999</v>
      </c>
      <c r="K857">
        <v>1.45E-4</v>
      </c>
      <c r="L857">
        <v>8.01</v>
      </c>
    </row>
    <row r="858" spans="1:12">
      <c r="A858">
        <v>184614</v>
      </c>
      <c r="B858" t="s">
        <v>23</v>
      </c>
      <c r="C858" t="s">
        <v>24</v>
      </c>
      <c r="D858">
        <v>188.28100000000001</v>
      </c>
      <c r="E858">
        <v>-157.68700000000001</v>
      </c>
      <c r="F858">
        <v>431.23700000000002</v>
      </c>
      <c r="G858">
        <v>-59.400199999999998</v>
      </c>
      <c r="H858">
        <v>2.8718900000000001</v>
      </c>
      <c r="I858" s="3">
        <v>7.6000000000000004E-5</v>
      </c>
      <c r="J858">
        <v>2.8715899999999999</v>
      </c>
      <c r="K858">
        <v>1.15E-4</v>
      </c>
      <c r="L858">
        <v>8.01</v>
      </c>
    </row>
    <row r="859" spans="1:12">
      <c r="A859">
        <v>184615</v>
      </c>
      <c r="B859" t="s">
        <v>23</v>
      </c>
      <c r="C859" t="s">
        <v>24</v>
      </c>
      <c r="D859">
        <v>188.28899999999999</v>
      </c>
      <c r="E859">
        <v>-153.70099999999999</v>
      </c>
      <c r="F859">
        <v>431.26</v>
      </c>
      <c r="G859">
        <v>-59.400199999999998</v>
      </c>
      <c r="H859">
        <v>2.8677700000000002</v>
      </c>
      <c r="I859" s="3">
        <v>5.7000000000000003E-5</v>
      </c>
      <c r="J859">
        <v>2.8679899999999998</v>
      </c>
      <c r="K859" s="3">
        <v>8.1000000000000004E-5</v>
      </c>
      <c r="L859">
        <v>8.02</v>
      </c>
    </row>
    <row r="860" spans="1:12">
      <c r="A860">
        <v>184616</v>
      </c>
      <c r="B860" t="s">
        <v>23</v>
      </c>
      <c r="C860" t="s">
        <v>24</v>
      </c>
      <c r="D860">
        <v>188.26300000000001</v>
      </c>
      <c r="E860">
        <v>-149.78700000000001</v>
      </c>
      <c r="F860">
        <v>431.28199999999998</v>
      </c>
      <c r="G860">
        <v>-59.400199999999998</v>
      </c>
      <c r="H860">
        <v>2.8668499999999999</v>
      </c>
      <c r="I860" s="3">
        <v>4.1E-5</v>
      </c>
      <c r="J860">
        <v>2.86531</v>
      </c>
      <c r="K860" s="3">
        <v>5.8E-5</v>
      </c>
      <c r="L860">
        <v>8.01</v>
      </c>
    </row>
    <row r="861" spans="1:12">
      <c r="A861">
        <v>184617</v>
      </c>
      <c r="B861" t="s">
        <v>23</v>
      </c>
      <c r="C861" t="s">
        <v>24</v>
      </c>
      <c r="D861">
        <v>188.24</v>
      </c>
      <c r="E861">
        <v>-145.74299999999999</v>
      </c>
      <c r="F861">
        <v>431.30599999999998</v>
      </c>
      <c r="G861">
        <v>-59.400199999999998</v>
      </c>
      <c r="H861">
        <v>2.8675799999999998</v>
      </c>
      <c r="I861" s="3">
        <v>4.6999999999999997E-5</v>
      </c>
      <c r="J861">
        <v>2.86693</v>
      </c>
      <c r="K861" s="3">
        <v>5.5000000000000002E-5</v>
      </c>
      <c r="L861">
        <v>8</v>
      </c>
    </row>
    <row r="862" spans="1:12">
      <c r="A862">
        <v>184618</v>
      </c>
      <c r="B862" t="s">
        <v>23</v>
      </c>
      <c r="C862" t="s">
        <v>24</v>
      </c>
      <c r="D862">
        <v>188.21700000000001</v>
      </c>
      <c r="E862">
        <v>-141.78100000000001</v>
      </c>
      <c r="F862">
        <v>431.32799999999997</v>
      </c>
      <c r="G862">
        <v>-59.400199999999998</v>
      </c>
      <c r="H862">
        <v>2.8678400000000002</v>
      </c>
      <c r="I862" s="3">
        <v>5.3000000000000001E-5</v>
      </c>
      <c r="J862">
        <v>2.86693</v>
      </c>
      <c r="K862" s="3">
        <v>5.5999999999999999E-5</v>
      </c>
      <c r="L862">
        <v>8.02</v>
      </c>
    </row>
    <row r="863" spans="1:12">
      <c r="A863">
        <v>184619</v>
      </c>
      <c r="B863" t="s">
        <v>23</v>
      </c>
      <c r="C863" t="s">
        <v>24</v>
      </c>
      <c r="D863">
        <v>188.172</v>
      </c>
      <c r="E863">
        <v>-133.774</v>
      </c>
      <c r="F863">
        <v>431.37400000000002</v>
      </c>
      <c r="G863">
        <v>-59.400199999999998</v>
      </c>
      <c r="H863">
        <v>2.8678400000000002</v>
      </c>
      <c r="I863" s="3">
        <v>5.3000000000000001E-5</v>
      </c>
      <c r="J863">
        <v>2.8668900000000002</v>
      </c>
      <c r="K863" s="3">
        <v>5.5999999999999999E-5</v>
      </c>
      <c r="L863">
        <v>8.0299999999999994</v>
      </c>
    </row>
    <row r="864" spans="1:12">
      <c r="A864">
        <v>184620</v>
      </c>
      <c r="B864" t="s">
        <v>23</v>
      </c>
      <c r="C864" t="s">
        <v>24</v>
      </c>
      <c r="D864">
        <v>188.13800000000001</v>
      </c>
      <c r="E864">
        <v>-117.854</v>
      </c>
      <c r="F864">
        <v>431.46699999999998</v>
      </c>
      <c r="G864">
        <v>-59.400199999999998</v>
      </c>
      <c r="H864">
        <v>2.8678599999999999</v>
      </c>
      <c r="I864" s="3">
        <v>5.1999999999999997E-5</v>
      </c>
      <c r="J864">
        <v>2.8668300000000002</v>
      </c>
      <c r="K864" s="3">
        <v>5.5999999999999999E-5</v>
      </c>
      <c r="L864">
        <v>8.01</v>
      </c>
    </row>
    <row r="865" spans="1:12">
      <c r="A865">
        <v>184621</v>
      </c>
      <c r="B865" t="s">
        <v>23</v>
      </c>
      <c r="C865" t="s">
        <v>24</v>
      </c>
      <c r="D865">
        <v>188.25</v>
      </c>
      <c r="E865">
        <v>-161.72200000000001</v>
      </c>
      <c r="F865">
        <v>431.21300000000002</v>
      </c>
      <c r="G865">
        <v>-59.400199999999998</v>
      </c>
      <c r="H865">
        <v>2.8692600000000001</v>
      </c>
      <c r="I865" s="3">
        <v>7.4999999999999993E-5</v>
      </c>
      <c r="J865">
        <v>2.8674400000000002</v>
      </c>
      <c r="K865">
        <v>1.0399999999999999E-4</v>
      </c>
      <c r="L865">
        <v>8.01</v>
      </c>
    </row>
    <row r="866" spans="1:12">
      <c r="A866">
        <v>184622</v>
      </c>
      <c r="B866" t="s">
        <v>23</v>
      </c>
      <c r="C866" t="s">
        <v>24</v>
      </c>
      <c r="D866">
        <v>188.18299999999999</v>
      </c>
      <c r="E866">
        <v>-165.727</v>
      </c>
      <c r="F866">
        <v>431.18799999999999</v>
      </c>
      <c r="G866">
        <v>-59.400199999999998</v>
      </c>
      <c r="H866">
        <v>2.8672800000000001</v>
      </c>
      <c r="I866" s="3">
        <v>5.3000000000000001E-5</v>
      </c>
      <c r="J866">
        <v>2.8649399999999998</v>
      </c>
      <c r="K866" s="3">
        <v>5.7000000000000003E-5</v>
      </c>
      <c r="L866">
        <v>8.02</v>
      </c>
    </row>
    <row r="867" spans="1:12">
      <c r="A867">
        <v>184623</v>
      </c>
      <c r="B867" t="s">
        <v>23</v>
      </c>
      <c r="C867" t="s">
        <v>24</v>
      </c>
      <c r="D867">
        <v>188.11699999999999</v>
      </c>
      <c r="E867">
        <v>-169.73099999999999</v>
      </c>
      <c r="F867">
        <v>431.16399999999999</v>
      </c>
      <c r="G867">
        <v>-59.400199999999998</v>
      </c>
      <c r="H867">
        <v>2.8680099999999999</v>
      </c>
      <c r="I867" s="3">
        <v>5.0000000000000002E-5</v>
      </c>
      <c r="J867">
        <v>2.8663799999999999</v>
      </c>
      <c r="K867" s="3">
        <v>5.3000000000000001E-5</v>
      </c>
      <c r="L867">
        <v>8.02</v>
      </c>
    </row>
    <row r="868" spans="1:12">
      <c r="A868">
        <v>184624</v>
      </c>
      <c r="B868" t="s">
        <v>23</v>
      </c>
      <c r="C868" t="s">
        <v>24</v>
      </c>
      <c r="D868">
        <v>188.05</v>
      </c>
      <c r="E868">
        <v>-173.73599999999999</v>
      </c>
      <c r="F868">
        <v>431.14</v>
      </c>
      <c r="G868">
        <v>-59.400199999999998</v>
      </c>
      <c r="H868">
        <v>2.8679399999999999</v>
      </c>
      <c r="I868" s="3">
        <v>5.0000000000000002E-5</v>
      </c>
      <c r="J868">
        <v>2.8668499999999999</v>
      </c>
      <c r="K868" s="3">
        <v>5.3000000000000001E-5</v>
      </c>
      <c r="L868">
        <v>8.01</v>
      </c>
    </row>
    <row r="869" spans="1:12">
      <c r="A869">
        <v>184625</v>
      </c>
      <c r="B869" t="s">
        <v>23</v>
      </c>
      <c r="C869" t="s">
        <v>24</v>
      </c>
      <c r="D869">
        <v>187.917</v>
      </c>
      <c r="E869">
        <v>-181.745</v>
      </c>
      <c r="F869">
        <v>431.09100000000001</v>
      </c>
      <c r="G869">
        <v>-59.400199999999998</v>
      </c>
      <c r="H869">
        <v>2.8679700000000001</v>
      </c>
      <c r="I869" s="3">
        <v>5.0000000000000002E-5</v>
      </c>
      <c r="J869">
        <v>2.8669899999999999</v>
      </c>
      <c r="K869" s="3">
        <v>5.5000000000000002E-5</v>
      </c>
      <c r="L869">
        <v>8.01</v>
      </c>
    </row>
    <row r="870" spans="1:12">
      <c r="A870">
        <v>184626</v>
      </c>
      <c r="B870" t="s">
        <v>23</v>
      </c>
      <c r="C870" t="s">
        <v>24</v>
      </c>
      <c r="D870">
        <v>187.67500000000001</v>
      </c>
      <c r="E870">
        <v>-197.79900000000001</v>
      </c>
      <c r="F870">
        <v>430.99400000000003</v>
      </c>
      <c r="G870">
        <v>-59.400199999999998</v>
      </c>
      <c r="H870">
        <v>2.8680599999999998</v>
      </c>
      <c r="I870" s="3">
        <v>5.1E-5</v>
      </c>
      <c r="J870">
        <v>2.8670100000000001</v>
      </c>
      <c r="K870" s="3">
        <v>5.5000000000000002E-5</v>
      </c>
      <c r="L870">
        <v>8.02</v>
      </c>
    </row>
    <row r="871" spans="1:12">
      <c r="A871">
        <v>184627</v>
      </c>
      <c r="B871" t="s">
        <v>23</v>
      </c>
      <c r="C871" t="s">
        <v>25</v>
      </c>
      <c r="D871">
        <v>188.28100000000001</v>
      </c>
      <c r="E871">
        <v>-157.68700000000001</v>
      </c>
      <c r="F871">
        <v>431.23700000000002</v>
      </c>
      <c r="G871">
        <v>-29.2044</v>
      </c>
      <c r="H871">
        <v>2.87235</v>
      </c>
      <c r="I871" s="3">
        <v>8.5000000000000006E-5</v>
      </c>
      <c r="J871">
        <v>2.871</v>
      </c>
      <c r="K871">
        <v>1.21E-4</v>
      </c>
      <c r="L871">
        <v>8.02</v>
      </c>
    </row>
    <row r="872" spans="1:12">
      <c r="A872">
        <v>184628</v>
      </c>
      <c r="B872" t="s">
        <v>23</v>
      </c>
      <c r="C872" t="s">
        <v>25</v>
      </c>
      <c r="D872">
        <v>188.28899999999999</v>
      </c>
      <c r="E872">
        <v>-153.70099999999999</v>
      </c>
      <c r="F872">
        <v>431.26</v>
      </c>
      <c r="G872">
        <v>-29.2044</v>
      </c>
      <c r="H872">
        <v>2.8686199999999999</v>
      </c>
      <c r="I872" s="3">
        <v>5.7000000000000003E-5</v>
      </c>
      <c r="J872">
        <v>2.8666</v>
      </c>
      <c r="K872" s="3">
        <v>8.7000000000000001E-5</v>
      </c>
      <c r="L872">
        <v>8.01</v>
      </c>
    </row>
    <row r="873" spans="1:12">
      <c r="A873">
        <v>184629</v>
      </c>
      <c r="B873" t="s">
        <v>23</v>
      </c>
      <c r="C873" t="s">
        <v>25</v>
      </c>
      <c r="D873">
        <v>188.26300000000001</v>
      </c>
      <c r="E873">
        <v>-149.78700000000001</v>
      </c>
      <c r="F873">
        <v>431.28199999999998</v>
      </c>
      <c r="G873">
        <v>-29.2044</v>
      </c>
      <c r="H873">
        <v>2.8679100000000002</v>
      </c>
      <c r="I873" s="3">
        <v>3.3000000000000003E-5</v>
      </c>
      <c r="J873">
        <v>2.86469</v>
      </c>
      <c r="K873" s="3">
        <v>5.5000000000000002E-5</v>
      </c>
      <c r="L873">
        <v>8.01</v>
      </c>
    </row>
    <row r="874" spans="1:12">
      <c r="A874">
        <v>184630</v>
      </c>
      <c r="B874" t="s">
        <v>23</v>
      </c>
      <c r="C874" t="s">
        <v>25</v>
      </c>
      <c r="D874">
        <v>188.24</v>
      </c>
      <c r="E874">
        <v>-145.74299999999999</v>
      </c>
      <c r="F874">
        <v>431.30599999999998</v>
      </c>
      <c r="G874">
        <v>-29.2044</v>
      </c>
      <c r="H874">
        <v>2.86802</v>
      </c>
      <c r="I874" s="3">
        <v>3.4999999999999997E-5</v>
      </c>
      <c r="J874">
        <v>2.8666200000000002</v>
      </c>
      <c r="K874" s="3">
        <v>5.5999999999999999E-5</v>
      </c>
      <c r="L874">
        <v>8.02</v>
      </c>
    </row>
    <row r="875" spans="1:12">
      <c r="A875">
        <v>184631</v>
      </c>
      <c r="B875" t="s">
        <v>23</v>
      </c>
      <c r="C875" t="s">
        <v>25</v>
      </c>
      <c r="D875">
        <v>188.21700000000001</v>
      </c>
      <c r="E875">
        <v>-141.78100000000001</v>
      </c>
      <c r="F875">
        <v>431.32799999999997</v>
      </c>
      <c r="G875">
        <v>-29.2044</v>
      </c>
      <c r="H875">
        <v>2.86788</v>
      </c>
      <c r="I875" s="3">
        <v>4.1999999999999998E-5</v>
      </c>
      <c r="J875">
        <v>2.8668399999999998</v>
      </c>
      <c r="K875" s="3">
        <v>5.3999999999999998E-5</v>
      </c>
      <c r="L875">
        <v>8.01</v>
      </c>
    </row>
    <row r="876" spans="1:12">
      <c r="A876">
        <v>184632</v>
      </c>
      <c r="B876" t="s">
        <v>23</v>
      </c>
      <c r="C876" t="s">
        <v>25</v>
      </c>
      <c r="D876">
        <v>188.172</v>
      </c>
      <c r="E876">
        <v>-133.774</v>
      </c>
      <c r="F876">
        <v>431.37400000000002</v>
      </c>
      <c r="G876">
        <v>-29.2044</v>
      </c>
      <c r="H876">
        <v>2.8681100000000002</v>
      </c>
      <c r="I876" s="3">
        <v>5.1E-5</v>
      </c>
      <c r="J876">
        <v>2.8667500000000001</v>
      </c>
      <c r="K876" s="3">
        <v>5.3999999999999998E-5</v>
      </c>
      <c r="L876">
        <v>8.02</v>
      </c>
    </row>
    <row r="877" spans="1:12">
      <c r="A877">
        <v>184633</v>
      </c>
      <c r="B877" t="s">
        <v>23</v>
      </c>
      <c r="C877" t="s">
        <v>25</v>
      </c>
      <c r="D877">
        <v>188.13800000000001</v>
      </c>
      <c r="E877">
        <v>-117.854</v>
      </c>
      <c r="F877">
        <v>431.46699999999998</v>
      </c>
      <c r="G877">
        <v>-29.2044</v>
      </c>
      <c r="H877">
        <v>2.8683399999999999</v>
      </c>
      <c r="I877" s="3">
        <v>5.1999999999999997E-5</v>
      </c>
      <c r="J877">
        <v>2.8668100000000001</v>
      </c>
      <c r="K877" s="3">
        <v>5.1999999999999997E-5</v>
      </c>
      <c r="L877">
        <v>8.01</v>
      </c>
    </row>
    <row r="878" spans="1:12">
      <c r="A878">
        <v>184634</v>
      </c>
      <c r="B878" t="s">
        <v>23</v>
      </c>
      <c r="C878" t="s">
        <v>25</v>
      </c>
      <c r="D878">
        <v>188.25</v>
      </c>
      <c r="E878">
        <v>-161.72200000000001</v>
      </c>
      <c r="F878">
        <v>431.21300000000002</v>
      </c>
      <c r="G878">
        <v>-29.2044</v>
      </c>
      <c r="H878">
        <v>2.8704200000000002</v>
      </c>
      <c r="I878">
        <v>1.0900000000000001E-4</v>
      </c>
      <c r="J878">
        <v>2.8676300000000001</v>
      </c>
      <c r="K878" s="3">
        <v>9.0000000000000006E-5</v>
      </c>
      <c r="L878">
        <v>8.01</v>
      </c>
    </row>
    <row r="879" spans="1:12">
      <c r="A879">
        <v>184635</v>
      </c>
      <c r="B879" t="s">
        <v>23</v>
      </c>
      <c r="C879" t="s">
        <v>25</v>
      </c>
      <c r="D879">
        <v>188.18299999999999</v>
      </c>
      <c r="E879">
        <v>-165.727</v>
      </c>
      <c r="F879">
        <v>431.18799999999999</v>
      </c>
      <c r="G879">
        <v>-29.2044</v>
      </c>
      <c r="H879">
        <v>2.86652</v>
      </c>
      <c r="I879" s="3">
        <v>5.8E-5</v>
      </c>
      <c r="J879">
        <v>2.8652700000000002</v>
      </c>
      <c r="K879" s="3">
        <v>6.0999999999999999E-5</v>
      </c>
      <c r="L879">
        <v>8</v>
      </c>
    </row>
    <row r="880" spans="1:12">
      <c r="A880">
        <v>184636</v>
      </c>
      <c r="B880" t="s">
        <v>23</v>
      </c>
      <c r="C880" t="s">
        <v>25</v>
      </c>
      <c r="D880">
        <v>188.11699999999999</v>
      </c>
      <c r="E880">
        <v>-169.73099999999999</v>
      </c>
      <c r="F880">
        <v>431.16399999999999</v>
      </c>
      <c r="G880">
        <v>-29.2044</v>
      </c>
      <c r="H880">
        <v>2.8681199999999998</v>
      </c>
      <c r="I880" s="3">
        <v>5.3999999999999998E-5</v>
      </c>
      <c r="J880">
        <v>2.8665799999999999</v>
      </c>
      <c r="K880" s="3">
        <v>5.7000000000000003E-5</v>
      </c>
      <c r="L880">
        <v>8.02</v>
      </c>
    </row>
    <row r="881" spans="1:12">
      <c r="A881">
        <v>184637</v>
      </c>
      <c r="B881" t="s">
        <v>23</v>
      </c>
      <c r="C881" t="s">
        <v>25</v>
      </c>
      <c r="D881">
        <v>188.05</v>
      </c>
      <c r="E881">
        <v>-173.73599999999999</v>
      </c>
      <c r="F881">
        <v>431.14</v>
      </c>
      <c r="G881">
        <v>-29.2044</v>
      </c>
      <c r="H881">
        <v>2.8682699999999999</v>
      </c>
      <c r="I881" s="3">
        <v>5.5000000000000002E-5</v>
      </c>
      <c r="J881">
        <v>2.8667099999999999</v>
      </c>
      <c r="K881" s="3">
        <v>5.5000000000000002E-5</v>
      </c>
      <c r="L881">
        <v>8.01</v>
      </c>
    </row>
    <row r="882" spans="1:12">
      <c r="A882">
        <v>184638</v>
      </c>
      <c r="B882" t="s">
        <v>23</v>
      </c>
      <c r="C882" t="s">
        <v>25</v>
      </c>
      <c r="D882">
        <v>187.917</v>
      </c>
      <c r="E882">
        <v>-181.745</v>
      </c>
      <c r="F882">
        <v>431.09100000000001</v>
      </c>
      <c r="G882">
        <v>-29.2044</v>
      </c>
      <c r="H882">
        <v>2.8685100000000001</v>
      </c>
      <c r="I882" s="3">
        <v>5.5000000000000002E-5</v>
      </c>
      <c r="J882">
        <v>2.86694</v>
      </c>
      <c r="K882" s="3">
        <v>5.7000000000000003E-5</v>
      </c>
      <c r="L882">
        <v>8.02</v>
      </c>
    </row>
    <row r="883" spans="1:12">
      <c r="A883">
        <v>184639</v>
      </c>
      <c r="B883" t="s">
        <v>23</v>
      </c>
      <c r="C883" t="s">
        <v>25</v>
      </c>
      <c r="D883">
        <v>187.67500000000001</v>
      </c>
      <c r="E883">
        <v>-197.79900000000001</v>
      </c>
      <c r="F883">
        <v>430.99400000000003</v>
      </c>
      <c r="G883">
        <v>-29.2044</v>
      </c>
      <c r="H883">
        <v>2.8684599999999998</v>
      </c>
      <c r="I883" s="3">
        <v>5.3999999999999998E-5</v>
      </c>
      <c r="J883">
        <v>2.86687</v>
      </c>
      <c r="K883" s="3">
        <v>5.3999999999999998E-5</v>
      </c>
      <c r="L883">
        <v>8.01</v>
      </c>
    </row>
    <row r="884" spans="1:12">
      <c r="A884">
        <v>184640</v>
      </c>
      <c r="B884" t="s">
        <v>3</v>
      </c>
    </row>
    <row r="885" spans="1:12">
      <c r="A885">
        <v>184641</v>
      </c>
      <c r="B885" t="s">
        <v>3</v>
      </c>
    </row>
    <row r="886" spans="1:12">
      <c r="A886">
        <v>184642</v>
      </c>
      <c r="B886" t="s">
        <v>3</v>
      </c>
    </row>
    <row r="887" spans="1:12">
      <c r="A887">
        <v>184643</v>
      </c>
      <c r="B887" t="s">
        <v>3</v>
      </c>
    </row>
    <row r="888" spans="1:12">
      <c r="A888">
        <v>184644</v>
      </c>
      <c r="B888" t="s">
        <v>3</v>
      </c>
    </row>
    <row r="889" spans="1:12">
      <c r="A889">
        <v>184645</v>
      </c>
      <c r="B889" t="s">
        <v>3</v>
      </c>
    </row>
    <row r="890" spans="1:12">
      <c r="A890">
        <v>184646</v>
      </c>
      <c r="B890" t="s">
        <v>3</v>
      </c>
    </row>
    <row r="891" spans="1:12">
      <c r="A891">
        <v>184647</v>
      </c>
      <c r="B891" t="s">
        <v>3</v>
      </c>
    </row>
    <row r="892" spans="1:12">
      <c r="A892">
        <v>184648</v>
      </c>
      <c r="B892" t="s">
        <v>3</v>
      </c>
    </row>
    <row r="893" spans="1:12">
      <c r="A893">
        <v>184649</v>
      </c>
      <c r="B893" t="s">
        <v>3</v>
      </c>
    </row>
    <row r="894" spans="1:12">
      <c r="A894">
        <v>184650</v>
      </c>
      <c r="B894" t="s">
        <v>3</v>
      </c>
    </row>
    <row r="895" spans="1:12">
      <c r="A895">
        <v>184651</v>
      </c>
      <c r="B895" t="s">
        <v>3</v>
      </c>
    </row>
    <row r="896" spans="1:12">
      <c r="A896">
        <v>184652</v>
      </c>
      <c r="B896" t="s">
        <v>3</v>
      </c>
    </row>
    <row r="897" spans="1:2">
      <c r="A897">
        <v>184653</v>
      </c>
      <c r="B897" t="s">
        <v>3</v>
      </c>
    </row>
    <row r="898" spans="1:2">
      <c r="A898">
        <v>184654</v>
      </c>
      <c r="B898" t="s">
        <v>3</v>
      </c>
    </row>
    <row r="899" spans="1:2">
      <c r="A899">
        <v>184655</v>
      </c>
      <c r="B899" t="s">
        <v>3</v>
      </c>
    </row>
    <row r="900" spans="1:2">
      <c r="A900">
        <v>184656</v>
      </c>
      <c r="B900" t="s">
        <v>3</v>
      </c>
    </row>
    <row r="901" spans="1:2">
      <c r="A901">
        <v>184657</v>
      </c>
      <c r="B901" t="s">
        <v>3</v>
      </c>
    </row>
    <row r="902" spans="1:2">
      <c r="A902">
        <v>184658</v>
      </c>
      <c r="B902" t="s">
        <v>3</v>
      </c>
    </row>
    <row r="903" spans="1:2">
      <c r="A903">
        <v>184659</v>
      </c>
      <c r="B903" t="s">
        <v>3</v>
      </c>
    </row>
    <row r="904" spans="1:2">
      <c r="A904">
        <v>184660</v>
      </c>
      <c r="B904" t="s">
        <v>3</v>
      </c>
    </row>
    <row r="905" spans="1:2">
      <c r="A905">
        <v>184661</v>
      </c>
      <c r="B905" t="s">
        <v>3</v>
      </c>
    </row>
    <row r="906" spans="1:2">
      <c r="A906">
        <v>184662</v>
      </c>
      <c r="B906" t="s">
        <v>3</v>
      </c>
    </row>
    <row r="907" spans="1:2">
      <c r="A907">
        <v>184663</v>
      </c>
      <c r="B907" t="s">
        <v>3</v>
      </c>
    </row>
    <row r="908" spans="1:2">
      <c r="A908">
        <v>184664</v>
      </c>
      <c r="B908" t="s">
        <v>3</v>
      </c>
    </row>
    <row r="909" spans="1:2">
      <c r="A909">
        <v>184665</v>
      </c>
      <c r="B909" t="s">
        <v>3</v>
      </c>
    </row>
    <row r="910" spans="1:2">
      <c r="A910">
        <v>184666</v>
      </c>
      <c r="B910" t="s">
        <v>3</v>
      </c>
    </row>
    <row r="911" spans="1:2">
      <c r="A911">
        <v>184667</v>
      </c>
      <c r="B911" t="s">
        <v>3</v>
      </c>
    </row>
    <row r="912" spans="1:2">
      <c r="A912">
        <v>184668</v>
      </c>
      <c r="B912" t="s">
        <v>3</v>
      </c>
    </row>
    <row r="913" spans="1:2">
      <c r="A913">
        <v>184669</v>
      </c>
      <c r="B913" t="s">
        <v>3</v>
      </c>
    </row>
    <row r="914" spans="1:2">
      <c r="A914">
        <v>184670</v>
      </c>
      <c r="B914" t="s">
        <v>3</v>
      </c>
    </row>
    <row r="915" spans="1:2">
      <c r="A915">
        <v>184671</v>
      </c>
      <c r="B915" t="s">
        <v>3</v>
      </c>
    </row>
    <row r="916" spans="1:2">
      <c r="A916">
        <v>184672</v>
      </c>
      <c r="B916" t="s">
        <v>3</v>
      </c>
    </row>
    <row r="917" spans="1:2">
      <c r="A917">
        <v>184673</v>
      </c>
      <c r="B917" t="s">
        <v>3</v>
      </c>
    </row>
    <row r="918" spans="1:2">
      <c r="A918">
        <v>184674</v>
      </c>
      <c r="B918" t="s">
        <v>3</v>
      </c>
    </row>
    <row r="919" spans="1:2">
      <c r="A919">
        <v>184675</v>
      </c>
      <c r="B919" t="s">
        <v>3</v>
      </c>
    </row>
    <row r="920" spans="1:2">
      <c r="A920">
        <v>184676</v>
      </c>
      <c r="B920" t="s">
        <v>3</v>
      </c>
    </row>
    <row r="921" spans="1:2">
      <c r="A921">
        <v>184677</v>
      </c>
      <c r="B921" t="s">
        <v>3</v>
      </c>
    </row>
    <row r="922" spans="1:2">
      <c r="A922">
        <v>184678</v>
      </c>
      <c r="B922" t="s">
        <v>3</v>
      </c>
    </row>
    <row r="923" spans="1:2">
      <c r="A923">
        <v>184679</v>
      </c>
      <c r="B923" t="s">
        <v>3</v>
      </c>
    </row>
    <row r="924" spans="1:2">
      <c r="A924">
        <v>184680</v>
      </c>
      <c r="B924" t="s">
        <v>3</v>
      </c>
    </row>
    <row r="925" spans="1:2">
      <c r="A925">
        <v>184681</v>
      </c>
      <c r="B925" t="s">
        <v>3</v>
      </c>
    </row>
    <row r="926" spans="1:2">
      <c r="A926">
        <v>184682</v>
      </c>
      <c r="B926" t="s">
        <v>3</v>
      </c>
    </row>
    <row r="927" spans="1:2">
      <c r="A927">
        <v>184683</v>
      </c>
      <c r="B927" t="s">
        <v>3</v>
      </c>
    </row>
    <row r="928" spans="1:2">
      <c r="A928">
        <v>184684</v>
      </c>
      <c r="B928" t="s">
        <v>3</v>
      </c>
    </row>
    <row r="929" spans="1:2">
      <c r="A929">
        <v>184685</v>
      </c>
      <c r="B929" t="s">
        <v>3</v>
      </c>
    </row>
    <row r="930" spans="1:2">
      <c r="A930">
        <v>184686</v>
      </c>
      <c r="B930" t="s">
        <v>3</v>
      </c>
    </row>
    <row r="931" spans="1:2">
      <c r="A931">
        <v>184687</v>
      </c>
      <c r="B931" t="s">
        <v>3</v>
      </c>
    </row>
    <row r="932" spans="1:2">
      <c r="A932">
        <v>184688</v>
      </c>
      <c r="B932" t="s">
        <v>3</v>
      </c>
    </row>
    <row r="933" spans="1:2">
      <c r="A933">
        <v>184689</v>
      </c>
      <c r="B933" t="s">
        <v>3</v>
      </c>
    </row>
    <row r="934" spans="1:2">
      <c r="A934">
        <v>184690</v>
      </c>
      <c r="B934" t="s">
        <v>3</v>
      </c>
    </row>
    <row r="935" spans="1:2">
      <c r="A935">
        <v>184691</v>
      </c>
      <c r="B935" t="s">
        <v>3</v>
      </c>
    </row>
    <row r="936" spans="1:2">
      <c r="A936">
        <v>184692</v>
      </c>
      <c r="B936" t="s">
        <v>3</v>
      </c>
    </row>
    <row r="937" spans="1:2">
      <c r="A937">
        <v>184693</v>
      </c>
      <c r="B937" t="s">
        <v>3</v>
      </c>
    </row>
    <row r="938" spans="1:2">
      <c r="A938">
        <v>184694</v>
      </c>
      <c r="B938" t="s">
        <v>3</v>
      </c>
    </row>
    <row r="939" spans="1:2">
      <c r="A939">
        <v>184695</v>
      </c>
      <c r="B939" t="s">
        <v>3</v>
      </c>
    </row>
    <row r="940" spans="1:2">
      <c r="A940">
        <v>184696</v>
      </c>
      <c r="B940" t="s">
        <v>3</v>
      </c>
    </row>
    <row r="941" spans="1:2">
      <c r="A941">
        <v>184697</v>
      </c>
      <c r="B941" t="s">
        <v>3</v>
      </c>
    </row>
    <row r="942" spans="1:2">
      <c r="A942">
        <v>184698</v>
      </c>
      <c r="B942" t="s">
        <v>3</v>
      </c>
    </row>
    <row r="943" spans="1:2">
      <c r="A943">
        <v>184699</v>
      </c>
      <c r="B943" t="s">
        <v>3</v>
      </c>
    </row>
    <row r="944" spans="1:2">
      <c r="A944">
        <v>184700</v>
      </c>
      <c r="B944" t="s">
        <v>3</v>
      </c>
    </row>
    <row r="945" spans="1:12">
      <c r="A945">
        <v>184701</v>
      </c>
      <c r="B945" t="s">
        <v>3</v>
      </c>
    </row>
    <row r="946" spans="1:12">
      <c r="A946">
        <v>184702</v>
      </c>
      <c r="B946" t="s">
        <v>3</v>
      </c>
    </row>
    <row r="947" spans="1:12">
      <c r="A947">
        <v>184703</v>
      </c>
      <c r="B947" t="s">
        <v>3</v>
      </c>
    </row>
    <row r="948" spans="1:12">
      <c r="A948">
        <v>184704</v>
      </c>
      <c r="B948" t="s">
        <v>3</v>
      </c>
    </row>
    <row r="949" spans="1:12">
      <c r="A949">
        <v>184705</v>
      </c>
      <c r="B949" t="s">
        <v>3</v>
      </c>
    </row>
    <row r="950" spans="1:12">
      <c r="A950">
        <v>184706</v>
      </c>
      <c r="B950" t="s">
        <v>3</v>
      </c>
    </row>
    <row r="951" spans="1:12">
      <c r="A951">
        <v>184707</v>
      </c>
      <c r="B951" t="s">
        <v>3</v>
      </c>
    </row>
    <row r="952" spans="1:12">
      <c r="A952">
        <v>184708</v>
      </c>
      <c r="B952" t="s">
        <v>3</v>
      </c>
    </row>
    <row r="953" spans="1:12">
      <c r="A953">
        <v>184709</v>
      </c>
      <c r="B953" t="s">
        <v>3</v>
      </c>
    </row>
    <row r="954" spans="1:12">
      <c r="A954">
        <v>184710</v>
      </c>
      <c r="B954" t="s">
        <v>3</v>
      </c>
    </row>
    <row r="955" spans="1:12">
      <c r="A955">
        <v>184711</v>
      </c>
      <c r="B955" t="s">
        <v>3</v>
      </c>
    </row>
    <row r="956" spans="1:12">
      <c r="A956">
        <v>184712</v>
      </c>
      <c r="B956" t="s">
        <v>3</v>
      </c>
    </row>
    <row r="957" spans="1:12">
      <c r="A957">
        <v>184713</v>
      </c>
      <c r="B957" t="s">
        <v>3</v>
      </c>
    </row>
    <row r="958" spans="1:12">
      <c r="A958">
        <v>184714</v>
      </c>
      <c r="B958" t="s">
        <v>3</v>
      </c>
    </row>
    <row r="959" spans="1:12">
      <c r="A959">
        <v>184715</v>
      </c>
      <c r="B959" t="s">
        <v>35</v>
      </c>
      <c r="C959" t="s">
        <v>36</v>
      </c>
      <c r="D959">
        <v>204.94399999999999</v>
      </c>
      <c r="E959">
        <v>-234.691</v>
      </c>
      <c r="F959">
        <v>397.97</v>
      </c>
      <c r="G959">
        <v>135.005</v>
      </c>
      <c r="H959">
        <v>2.8673799999999998</v>
      </c>
      <c r="I959" s="3">
        <v>6.7000000000000002E-5</v>
      </c>
      <c r="J959">
        <v>2.86673</v>
      </c>
      <c r="K959" s="3">
        <v>6.7000000000000002E-5</v>
      </c>
      <c r="L959">
        <v>4.01</v>
      </c>
    </row>
    <row r="960" spans="1:12">
      <c r="A960">
        <v>184716</v>
      </c>
      <c r="B960" t="s">
        <v>35</v>
      </c>
      <c r="C960" t="s">
        <v>36</v>
      </c>
      <c r="D960">
        <v>204.94399999999999</v>
      </c>
      <c r="E960">
        <v>-232.20400000000001</v>
      </c>
      <c r="F960">
        <v>397.97</v>
      </c>
      <c r="G960">
        <v>135.005</v>
      </c>
      <c r="H960">
        <v>2.86734</v>
      </c>
      <c r="I960" s="3">
        <v>6.8999999999999997E-5</v>
      </c>
      <c r="J960">
        <v>2.8667600000000002</v>
      </c>
      <c r="K960" s="3">
        <v>6.9999999999999994E-5</v>
      </c>
      <c r="L960">
        <v>4.0199999999999996</v>
      </c>
    </row>
    <row r="961" spans="1:12">
      <c r="A961">
        <v>184717</v>
      </c>
      <c r="B961" t="s">
        <v>35</v>
      </c>
      <c r="C961" t="s">
        <v>36</v>
      </c>
      <c r="D961">
        <v>204.94399999999999</v>
      </c>
      <c r="E961">
        <v>-229.702</v>
      </c>
      <c r="F961">
        <v>397.97</v>
      </c>
      <c r="G961">
        <v>135.005</v>
      </c>
      <c r="H961">
        <v>2.86721</v>
      </c>
      <c r="I961" s="3">
        <v>8.3999999999999995E-5</v>
      </c>
      <c r="J961">
        <v>2.8668300000000002</v>
      </c>
      <c r="K961" s="3">
        <v>7.1000000000000005E-5</v>
      </c>
      <c r="L961">
        <v>4.01</v>
      </c>
    </row>
    <row r="962" spans="1:12">
      <c r="A962">
        <v>184718</v>
      </c>
      <c r="B962" t="s">
        <v>35</v>
      </c>
      <c r="C962" t="s">
        <v>36</v>
      </c>
      <c r="D962">
        <v>204.94399999999999</v>
      </c>
      <c r="E962">
        <v>-227.20099999999999</v>
      </c>
      <c r="F962">
        <v>397.97</v>
      </c>
      <c r="G962">
        <v>135.005</v>
      </c>
      <c r="H962">
        <v>2.8673299999999999</v>
      </c>
      <c r="I962" s="3">
        <v>7.1000000000000005E-5</v>
      </c>
      <c r="J962">
        <v>2.8673299999999999</v>
      </c>
      <c r="K962" s="3">
        <v>8.5000000000000006E-5</v>
      </c>
      <c r="L962">
        <v>4.01</v>
      </c>
    </row>
    <row r="963" spans="1:12">
      <c r="A963">
        <v>184719</v>
      </c>
      <c r="B963" t="s">
        <v>35</v>
      </c>
      <c r="C963" t="s">
        <v>36</v>
      </c>
      <c r="D963">
        <v>204.94399999999999</v>
      </c>
      <c r="E963">
        <v>-224.696</v>
      </c>
      <c r="F963">
        <v>397.97</v>
      </c>
      <c r="G963">
        <v>135.005</v>
      </c>
      <c r="H963">
        <v>2.86707</v>
      </c>
      <c r="I963" s="3">
        <v>6.4999999999999994E-5</v>
      </c>
      <c r="J963">
        <v>2.8667600000000002</v>
      </c>
      <c r="K963" s="3">
        <v>7.7999999999999999E-5</v>
      </c>
      <c r="L963">
        <v>4.01</v>
      </c>
    </row>
    <row r="964" spans="1:12">
      <c r="A964">
        <v>184720</v>
      </c>
      <c r="B964" t="s">
        <v>35</v>
      </c>
      <c r="C964" t="s">
        <v>36</v>
      </c>
      <c r="D964">
        <v>204.96899999999999</v>
      </c>
      <c r="E964">
        <v>-234.23</v>
      </c>
      <c r="F964">
        <v>384.75900000000001</v>
      </c>
      <c r="G964">
        <v>135.005</v>
      </c>
      <c r="H964">
        <v>2.8673500000000001</v>
      </c>
      <c r="I964" s="3">
        <v>7.8999999999999996E-5</v>
      </c>
      <c r="J964">
        <v>2.8667600000000002</v>
      </c>
      <c r="K964" s="3">
        <v>8.2000000000000001E-5</v>
      </c>
      <c r="L964">
        <v>4</v>
      </c>
    </row>
    <row r="965" spans="1:12">
      <c r="A965">
        <v>184721</v>
      </c>
      <c r="B965" t="s">
        <v>35</v>
      </c>
      <c r="C965" t="s">
        <v>36</v>
      </c>
      <c r="D965">
        <v>204.96799999999999</v>
      </c>
      <c r="E965">
        <v>-231.708</v>
      </c>
      <c r="F965">
        <v>384.75900000000001</v>
      </c>
      <c r="G965">
        <v>135.005</v>
      </c>
      <c r="H965">
        <v>2.8674599999999999</v>
      </c>
      <c r="I965" s="3">
        <v>8.2000000000000001E-5</v>
      </c>
      <c r="J965">
        <v>2.8669099999999998</v>
      </c>
      <c r="K965" s="3">
        <v>7.3999999999999996E-5</v>
      </c>
      <c r="L965">
        <v>4.01</v>
      </c>
    </row>
    <row r="966" spans="1:12">
      <c r="A966">
        <v>184722</v>
      </c>
      <c r="B966" t="s">
        <v>35</v>
      </c>
      <c r="C966" t="s">
        <v>36</v>
      </c>
      <c r="D966">
        <v>204.96899999999999</v>
      </c>
      <c r="E966">
        <v>-229.22499999999999</v>
      </c>
      <c r="F966">
        <v>384.75900000000001</v>
      </c>
      <c r="G966">
        <v>135.005</v>
      </c>
      <c r="H966">
        <v>2.8673299999999999</v>
      </c>
      <c r="I966" s="3">
        <v>8.3999999999999995E-5</v>
      </c>
      <c r="J966">
        <v>2.8667899999999999</v>
      </c>
      <c r="K966" s="3">
        <v>7.4999999999999993E-5</v>
      </c>
      <c r="L966">
        <v>4.01</v>
      </c>
    </row>
    <row r="967" spans="1:12">
      <c r="A967">
        <v>184723</v>
      </c>
      <c r="B967" t="s">
        <v>35</v>
      </c>
      <c r="C967" t="s">
        <v>36</v>
      </c>
      <c r="D967">
        <v>204.96899999999999</v>
      </c>
      <c r="E967">
        <v>-226.71799999999999</v>
      </c>
      <c r="F967">
        <v>384.75900000000001</v>
      </c>
      <c r="G967">
        <v>135.005</v>
      </c>
      <c r="H967">
        <v>2.86727</v>
      </c>
      <c r="I967" s="3">
        <v>6.7999999999999999E-5</v>
      </c>
      <c r="J967">
        <v>2.8647800000000001</v>
      </c>
      <c r="K967" s="3">
        <v>8.2000000000000001E-5</v>
      </c>
      <c r="L967">
        <v>4.01</v>
      </c>
    </row>
    <row r="968" spans="1:12">
      <c r="A968">
        <v>184724</v>
      </c>
      <c r="B968" t="s">
        <v>35</v>
      </c>
      <c r="C968" t="s">
        <v>36</v>
      </c>
      <c r="D968">
        <v>204.96899999999999</v>
      </c>
      <c r="E968">
        <v>-224.22</v>
      </c>
      <c r="F968">
        <v>384.75900000000001</v>
      </c>
      <c r="G968">
        <v>135.005</v>
      </c>
      <c r="H968">
        <v>2.86721</v>
      </c>
      <c r="I968" s="3">
        <v>6.3999999999999997E-5</v>
      </c>
      <c r="J968">
        <v>2.867</v>
      </c>
      <c r="K968" s="3">
        <v>7.7999999999999999E-5</v>
      </c>
      <c r="L968">
        <v>4.01</v>
      </c>
    </row>
    <row r="969" spans="1:12">
      <c r="A969">
        <v>184725</v>
      </c>
      <c r="B969" t="s">
        <v>35</v>
      </c>
      <c r="C969" t="s">
        <v>36</v>
      </c>
      <c r="D969">
        <v>204.999</v>
      </c>
      <c r="E969">
        <v>-234.03899999999999</v>
      </c>
      <c r="F969">
        <v>371.62</v>
      </c>
      <c r="G969">
        <v>135.005</v>
      </c>
      <c r="H969">
        <v>2.8675000000000002</v>
      </c>
      <c r="I969" s="3">
        <v>8.5000000000000006E-5</v>
      </c>
      <c r="J969">
        <v>2.867</v>
      </c>
      <c r="K969" s="3">
        <v>7.2000000000000002E-5</v>
      </c>
      <c r="L969">
        <v>4.0199999999999996</v>
      </c>
    </row>
    <row r="970" spans="1:12">
      <c r="A970">
        <v>184726</v>
      </c>
      <c r="B970" t="s">
        <v>35</v>
      </c>
      <c r="C970" t="s">
        <v>36</v>
      </c>
      <c r="D970">
        <v>204.99799999999999</v>
      </c>
      <c r="E970">
        <v>-231.51900000000001</v>
      </c>
      <c r="F970">
        <v>371.61900000000003</v>
      </c>
      <c r="G970">
        <v>135.005</v>
      </c>
      <c r="H970">
        <v>2.8674499999999998</v>
      </c>
      <c r="I970" s="3">
        <v>6.7000000000000002E-5</v>
      </c>
      <c r="J970">
        <v>2.8666900000000002</v>
      </c>
      <c r="K970" s="3">
        <v>6.4999999999999994E-5</v>
      </c>
      <c r="L970">
        <v>4.0199999999999996</v>
      </c>
    </row>
    <row r="971" spans="1:12">
      <c r="A971">
        <v>184727</v>
      </c>
      <c r="B971" t="s">
        <v>35</v>
      </c>
      <c r="C971" t="s">
        <v>36</v>
      </c>
      <c r="D971">
        <v>204.999</v>
      </c>
      <c r="E971">
        <v>-229.036</v>
      </c>
      <c r="F971">
        <v>371.61900000000003</v>
      </c>
      <c r="G971">
        <v>135.005</v>
      </c>
      <c r="H971">
        <v>2.8673899999999999</v>
      </c>
      <c r="I971" s="3">
        <v>6.7000000000000002E-5</v>
      </c>
      <c r="J971">
        <v>2.8667899999999999</v>
      </c>
      <c r="K971" s="3">
        <v>6.8999999999999997E-5</v>
      </c>
      <c r="L971">
        <v>4.01</v>
      </c>
    </row>
    <row r="972" spans="1:12">
      <c r="A972">
        <v>184728</v>
      </c>
      <c r="B972" t="s">
        <v>35</v>
      </c>
      <c r="C972" t="s">
        <v>36</v>
      </c>
      <c r="D972">
        <v>204.999</v>
      </c>
      <c r="E972">
        <v>-226.52799999999999</v>
      </c>
      <c r="F972">
        <v>371.61900000000003</v>
      </c>
      <c r="G972">
        <v>135.005</v>
      </c>
      <c r="H972">
        <v>2.8673999999999999</v>
      </c>
      <c r="I972" s="3">
        <v>7.8999999999999996E-5</v>
      </c>
      <c r="J972">
        <v>2.8668300000000002</v>
      </c>
      <c r="K972" s="3">
        <v>6.6000000000000005E-5</v>
      </c>
      <c r="L972">
        <v>4.01</v>
      </c>
    </row>
    <row r="973" spans="1:12">
      <c r="A973">
        <v>184729</v>
      </c>
      <c r="B973" t="s">
        <v>35</v>
      </c>
      <c r="C973" t="s">
        <v>36</v>
      </c>
      <c r="D973">
        <v>204.999</v>
      </c>
      <c r="E973">
        <v>-224.03</v>
      </c>
      <c r="F973">
        <v>371.61900000000003</v>
      </c>
      <c r="G973">
        <v>135.005</v>
      </c>
      <c r="H973">
        <v>2.8671899999999999</v>
      </c>
      <c r="I973" s="3">
        <v>7.4999999999999993E-5</v>
      </c>
      <c r="J973">
        <v>2.8674400000000002</v>
      </c>
      <c r="K973" s="3">
        <v>7.1000000000000005E-5</v>
      </c>
      <c r="L973">
        <v>4.0199999999999996</v>
      </c>
    </row>
    <row r="974" spans="1:12">
      <c r="A974">
        <v>184730</v>
      </c>
      <c r="B974" t="s">
        <v>35</v>
      </c>
      <c r="C974" t="s">
        <v>36</v>
      </c>
      <c r="D974">
        <v>204.99799999999999</v>
      </c>
      <c r="E974">
        <v>-234.00800000000001</v>
      </c>
      <c r="F974">
        <v>368.36</v>
      </c>
      <c r="G974">
        <v>135.005</v>
      </c>
      <c r="H974">
        <v>2.8675799999999998</v>
      </c>
      <c r="I974" s="3">
        <v>8.5000000000000006E-5</v>
      </c>
      <c r="J974">
        <v>2.8669600000000002</v>
      </c>
      <c r="K974" s="3">
        <v>6.6000000000000005E-5</v>
      </c>
      <c r="L974">
        <v>4.01</v>
      </c>
    </row>
    <row r="975" spans="1:12">
      <c r="A975">
        <v>184731</v>
      </c>
      <c r="B975" t="s">
        <v>35</v>
      </c>
      <c r="C975" t="s">
        <v>36</v>
      </c>
      <c r="D975">
        <v>204.99799999999999</v>
      </c>
      <c r="E975">
        <v>-231.489</v>
      </c>
      <c r="F975">
        <v>368.35899999999998</v>
      </c>
      <c r="G975">
        <v>135.005</v>
      </c>
      <c r="H975">
        <v>2.8673999999999999</v>
      </c>
      <c r="I975" s="3">
        <v>7.3999999999999996E-5</v>
      </c>
      <c r="J975">
        <v>2.8664200000000002</v>
      </c>
      <c r="K975" s="3">
        <v>7.3999999999999996E-5</v>
      </c>
      <c r="L975">
        <v>4.01</v>
      </c>
    </row>
    <row r="976" spans="1:12">
      <c r="A976">
        <v>184732</v>
      </c>
      <c r="B976" t="s">
        <v>35</v>
      </c>
      <c r="C976" t="s">
        <v>36</v>
      </c>
      <c r="D976">
        <v>204.999</v>
      </c>
      <c r="E976">
        <v>-229.005</v>
      </c>
      <c r="F976">
        <v>368.35899999999998</v>
      </c>
      <c r="G976">
        <v>135.005</v>
      </c>
      <c r="H976">
        <v>2.8674200000000001</v>
      </c>
      <c r="I976" s="3">
        <v>6.6000000000000005E-5</v>
      </c>
      <c r="J976">
        <v>2.8666299999999998</v>
      </c>
      <c r="K976" s="3">
        <v>6.8999999999999997E-5</v>
      </c>
      <c r="L976">
        <v>4.0199999999999996</v>
      </c>
    </row>
    <row r="977" spans="1:12">
      <c r="A977">
        <v>184733</v>
      </c>
      <c r="B977" t="s">
        <v>35</v>
      </c>
      <c r="C977" t="s">
        <v>36</v>
      </c>
      <c r="D977">
        <v>204.999</v>
      </c>
      <c r="E977">
        <v>-226.499</v>
      </c>
      <c r="F977">
        <v>368.35899999999998</v>
      </c>
      <c r="G977">
        <v>135.005</v>
      </c>
      <c r="H977">
        <v>2.8677000000000001</v>
      </c>
      <c r="I977" s="3">
        <v>8.2000000000000001E-5</v>
      </c>
      <c r="J977">
        <v>2.86687</v>
      </c>
      <c r="K977" s="3">
        <v>7.1000000000000005E-5</v>
      </c>
      <c r="L977">
        <v>4.0199999999999996</v>
      </c>
    </row>
    <row r="978" spans="1:12">
      <c r="A978">
        <v>184734</v>
      </c>
      <c r="B978" t="s">
        <v>35</v>
      </c>
      <c r="C978" t="s">
        <v>36</v>
      </c>
      <c r="D978">
        <v>204.999</v>
      </c>
      <c r="E978">
        <v>-223.999</v>
      </c>
      <c r="F978">
        <v>368.36</v>
      </c>
      <c r="G978">
        <v>135.005</v>
      </c>
      <c r="H978">
        <v>2.8674900000000001</v>
      </c>
      <c r="I978" s="3">
        <v>6.9999999999999994E-5</v>
      </c>
      <c r="J978">
        <v>2.86686</v>
      </c>
      <c r="K978" s="3">
        <v>7.2000000000000002E-5</v>
      </c>
      <c r="L978">
        <v>4.0199999999999996</v>
      </c>
    </row>
    <row r="979" spans="1:12">
      <c r="A979">
        <v>184735</v>
      </c>
      <c r="B979" t="s">
        <v>35</v>
      </c>
      <c r="C979" t="s">
        <v>36</v>
      </c>
      <c r="D979">
        <v>204.99799999999999</v>
      </c>
      <c r="E979">
        <v>-231.44</v>
      </c>
      <c r="F979">
        <v>365.089</v>
      </c>
      <c r="G979">
        <v>135.005</v>
      </c>
      <c r="H979">
        <v>2.8673999999999999</v>
      </c>
      <c r="I979" s="3">
        <v>7.2999999999999999E-5</v>
      </c>
      <c r="J979">
        <v>2.8668100000000001</v>
      </c>
      <c r="K979" s="3">
        <v>7.6000000000000004E-5</v>
      </c>
      <c r="L979">
        <v>4.01</v>
      </c>
    </row>
    <row r="980" spans="1:12">
      <c r="A980">
        <v>184736</v>
      </c>
      <c r="B980" t="s">
        <v>35</v>
      </c>
      <c r="C980" t="s">
        <v>36</v>
      </c>
      <c r="D980">
        <v>204.999</v>
      </c>
      <c r="E980">
        <v>-228.917</v>
      </c>
      <c r="F980">
        <v>365.089</v>
      </c>
      <c r="G980">
        <v>135.005</v>
      </c>
      <c r="H980">
        <v>2.8672599999999999</v>
      </c>
      <c r="I980" s="3">
        <v>6.9999999999999994E-5</v>
      </c>
      <c r="J980">
        <v>2.8671199999999999</v>
      </c>
      <c r="K980" s="3">
        <v>6.7000000000000002E-5</v>
      </c>
      <c r="L980">
        <v>4.0199999999999996</v>
      </c>
    </row>
    <row r="981" spans="1:12">
      <c r="A981">
        <v>184737</v>
      </c>
      <c r="B981" t="s">
        <v>35</v>
      </c>
      <c r="C981" t="s">
        <v>36</v>
      </c>
      <c r="D981">
        <v>204.999</v>
      </c>
      <c r="E981">
        <v>-226.434</v>
      </c>
      <c r="F981">
        <v>365.089</v>
      </c>
      <c r="G981">
        <v>135.005</v>
      </c>
      <c r="H981">
        <v>2.8673999999999999</v>
      </c>
      <c r="I981" s="3">
        <v>7.7999999999999999E-5</v>
      </c>
      <c r="J981">
        <v>2.8669899999999999</v>
      </c>
      <c r="K981" s="3">
        <v>6.7999999999999999E-5</v>
      </c>
      <c r="L981">
        <v>4.01</v>
      </c>
    </row>
    <row r="982" spans="1:12">
      <c r="A982">
        <v>184738</v>
      </c>
      <c r="B982" t="s">
        <v>35</v>
      </c>
      <c r="C982" t="s">
        <v>36</v>
      </c>
      <c r="D982">
        <v>204.999</v>
      </c>
      <c r="E982">
        <v>-223.929</v>
      </c>
      <c r="F982">
        <v>365.089</v>
      </c>
      <c r="G982">
        <v>135.005</v>
      </c>
      <c r="H982">
        <v>2.8672800000000001</v>
      </c>
      <c r="I982" s="3">
        <v>6.9999999999999994E-5</v>
      </c>
      <c r="J982">
        <v>2.86687</v>
      </c>
      <c r="K982" s="3">
        <v>7.4999999999999993E-5</v>
      </c>
      <c r="L982">
        <v>4.01</v>
      </c>
    </row>
    <row r="983" spans="1:12">
      <c r="A983">
        <v>184739</v>
      </c>
      <c r="B983" t="s">
        <v>35</v>
      </c>
      <c r="C983" t="s">
        <v>36</v>
      </c>
      <c r="D983">
        <v>204.99799999999999</v>
      </c>
      <c r="E983">
        <v>-231.37299999999999</v>
      </c>
      <c r="F983">
        <v>361.90899999999999</v>
      </c>
      <c r="G983">
        <v>135.005</v>
      </c>
      <c r="H983">
        <v>2.8685200000000002</v>
      </c>
      <c r="I983">
        <v>1.17E-4</v>
      </c>
      <c r="J983">
        <v>2.86782</v>
      </c>
      <c r="K983">
        <v>1.21E-4</v>
      </c>
      <c r="L983">
        <v>4.0199999999999996</v>
      </c>
    </row>
    <row r="984" spans="1:12">
      <c r="A984">
        <v>184740</v>
      </c>
      <c r="B984" t="s">
        <v>35</v>
      </c>
      <c r="C984" t="s">
        <v>36</v>
      </c>
      <c r="D984">
        <v>204.999</v>
      </c>
      <c r="E984">
        <v>-228.84399999999999</v>
      </c>
      <c r="F984">
        <v>361.90899999999999</v>
      </c>
      <c r="G984">
        <v>135.005</v>
      </c>
      <c r="H984">
        <v>2.86754</v>
      </c>
      <c r="I984" s="3">
        <v>8.5000000000000006E-5</v>
      </c>
      <c r="J984">
        <v>2.86761</v>
      </c>
      <c r="K984" s="3">
        <v>6.9999999999999994E-5</v>
      </c>
      <c r="L984">
        <v>4.01</v>
      </c>
    </row>
    <row r="985" spans="1:12">
      <c r="A985">
        <v>184741</v>
      </c>
      <c r="B985" t="s">
        <v>35</v>
      </c>
      <c r="C985" t="s">
        <v>36</v>
      </c>
      <c r="D985">
        <v>204.999</v>
      </c>
      <c r="E985">
        <v>-226.36500000000001</v>
      </c>
      <c r="F985">
        <v>361.90899999999999</v>
      </c>
      <c r="G985">
        <v>135.005</v>
      </c>
      <c r="H985">
        <v>2.86747</v>
      </c>
      <c r="I985" s="3">
        <v>6.8999999999999997E-5</v>
      </c>
      <c r="J985">
        <v>2.8667500000000001</v>
      </c>
      <c r="K985" s="3">
        <v>7.4999999999999993E-5</v>
      </c>
      <c r="L985">
        <v>4</v>
      </c>
    </row>
    <row r="986" spans="1:12">
      <c r="A986">
        <v>184742</v>
      </c>
      <c r="B986" t="s">
        <v>35</v>
      </c>
      <c r="C986" t="s">
        <v>36</v>
      </c>
      <c r="D986">
        <v>204.999</v>
      </c>
      <c r="E986">
        <v>-223.85900000000001</v>
      </c>
      <c r="F986">
        <v>361.90899999999999</v>
      </c>
      <c r="G986">
        <v>135.005</v>
      </c>
      <c r="H986">
        <v>2.8673099999999998</v>
      </c>
      <c r="I986" s="3">
        <v>6.8999999999999997E-5</v>
      </c>
      <c r="J986">
        <v>2.8669099999999998</v>
      </c>
      <c r="K986" s="3">
        <v>7.4999999999999993E-5</v>
      </c>
      <c r="L986">
        <v>4.0199999999999996</v>
      </c>
    </row>
    <row r="987" spans="1:12">
      <c r="A987">
        <v>184743</v>
      </c>
      <c r="B987" t="s">
        <v>35</v>
      </c>
      <c r="C987" t="s">
        <v>36</v>
      </c>
      <c r="D987">
        <v>204.99799999999999</v>
      </c>
      <c r="E987">
        <v>-231.37100000000001</v>
      </c>
      <c r="F987">
        <v>358.72</v>
      </c>
      <c r="G987">
        <v>135.005</v>
      </c>
      <c r="H987">
        <v>2.8721700000000001</v>
      </c>
      <c r="I987">
        <v>1.6000000000000001E-4</v>
      </c>
      <c r="J987">
        <v>2.87127</v>
      </c>
      <c r="K987">
        <v>1.3100000000000001E-4</v>
      </c>
      <c r="L987">
        <v>4</v>
      </c>
    </row>
    <row r="988" spans="1:12">
      <c r="A988">
        <v>184744</v>
      </c>
      <c r="B988" t="s">
        <v>35</v>
      </c>
      <c r="C988" t="s">
        <v>36</v>
      </c>
      <c r="D988">
        <v>204.999</v>
      </c>
      <c r="E988">
        <v>-228.846</v>
      </c>
      <c r="F988">
        <v>358.72</v>
      </c>
      <c r="G988">
        <v>135.005</v>
      </c>
      <c r="H988">
        <v>2.8688699999999998</v>
      </c>
      <c r="I988">
        <v>1.26E-4</v>
      </c>
      <c r="J988">
        <v>2.8694299999999999</v>
      </c>
      <c r="K988">
        <v>1.17E-4</v>
      </c>
      <c r="L988">
        <v>4.01</v>
      </c>
    </row>
    <row r="989" spans="1:12">
      <c r="A989">
        <v>184745</v>
      </c>
      <c r="B989" t="s">
        <v>35</v>
      </c>
      <c r="C989" t="s">
        <v>36</v>
      </c>
      <c r="D989">
        <v>204.999</v>
      </c>
      <c r="E989">
        <v>-226.36600000000001</v>
      </c>
      <c r="F989">
        <v>358.71899999999999</v>
      </c>
      <c r="G989">
        <v>135.005</v>
      </c>
      <c r="H989">
        <v>2.8677000000000001</v>
      </c>
      <c r="I989" s="3">
        <v>8.3999999999999995E-5</v>
      </c>
      <c r="J989">
        <v>2.86686</v>
      </c>
      <c r="K989" s="3">
        <v>7.1000000000000005E-5</v>
      </c>
      <c r="L989">
        <v>4.01</v>
      </c>
    </row>
    <row r="990" spans="1:12">
      <c r="A990">
        <v>184746</v>
      </c>
      <c r="B990" t="s">
        <v>35</v>
      </c>
      <c r="C990" t="s">
        <v>36</v>
      </c>
      <c r="D990">
        <v>204.999</v>
      </c>
      <c r="E990">
        <v>-223.858</v>
      </c>
      <c r="F990">
        <v>358.71899999999999</v>
      </c>
      <c r="G990">
        <v>135.005</v>
      </c>
      <c r="H990">
        <v>2.8673500000000001</v>
      </c>
      <c r="I990" s="3">
        <v>6.3999999999999997E-5</v>
      </c>
      <c r="J990">
        <v>2.8670399999999998</v>
      </c>
      <c r="K990" s="3">
        <v>7.4999999999999993E-5</v>
      </c>
      <c r="L990">
        <v>4.0199999999999996</v>
      </c>
    </row>
    <row r="991" spans="1:12">
      <c r="A991">
        <v>184747</v>
      </c>
      <c r="B991" t="s">
        <v>35</v>
      </c>
      <c r="C991" t="s">
        <v>36</v>
      </c>
      <c r="D991">
        <v>204.94499999999999</v>
      </c>
      <c r="E991">
        <v>-234.71</v>
      </c>
      <c r="F991">
        <v>397.96100000000001</v>
      </c>
      <c r="G991">
        <v>-44.991500000000002</v>
      </c>
      <c r="H991">
        <v>2.8673999999999999</v>
      </c>
      <c r="I991" s="3">
        <v>6.3999999999999997E-5</v>
      </c>
      <c r="J991">
        <v>2.8672900000000001</v>
      </c>
      <c r="K991" s="3">
        <v>6.8999999999999997E-5</v>
      </c>
      <c r="L991">
        <v>4.0199999999999996</v>
      </c>
    </row>
    <row r="992" spans="1:12">
      <c r="A992">
        <v>184748</v>
      </c>
      <c r="B992" t="s">
        <v>35</v>
      </c>
      <c r="C992" t="s">
        <v>36</v>
      </c>
      <c r="D992">
        <v>204.94499999999999</v>
      </c>
      <c r="E992">
        <v>-232.19</v>
      </c>
      <c r="F992">
        <v>397.96100000000001</v>
      </c>
      <c r="G992">
        <v>-44.991500000000002</v>
      </c>
      <c r="H992">
        <v>2.8676300000000001</v>
      </c>
      <c r="I992" s="3">
        <v>6.6000000000000005E-5</v>
      </c>
      <c r="J992">
        <v>2.8674900000000001</v>
      </c>
      <c r="K992" s="3">
        <v>6.3999999999999997E-5</v>
      </c>
      <c r="L992">
        <v>4.0199999999999996</v>
      </c>
    </row>
    <row r="993" spans="1:12">
      <c r="A993">
        <v>184749</v>
      </c>
      <c r="B993" t="s">
        <v>35</v>
      </c>
      <c r="C993" t="s">
        <v>36</v>
      </c>
      <c r="D993">
        <v>204.94499999999999</v>
      </c>
      <c r="E993">
        <v>-229.70599999999999</v>
      </c>
      <c r="F993">
        <v>397.96100000000001</v>
      </c>
      <c r="G993">
        <v>-44.991500000000002</v>
      </c>
      <c r="H993">
        <v>2.86755</v>
      </c>
      <c r="I993" s="3">
        <v>7.6000000000000004E-5</v>
      </c>
      <c r="J993">
        <v>2.8673500000000001</v>
      </c>
      <c r="K993" s="3">
        <v>6.3999999999999997E-5</v>
      </c>
      <c r="L993">
        <v>4.01</v>
      </c>
    </row>
    <row r="994" spans="1:12">
      <c r="A994">
        <v>184750</v>
      </c>
      <c r="B994" t="s">
        <v>35</v>
      </c>
      <c r="C994" t="s">
        <v>36</v>
      </c>
      <c r="D994">
        <v>204.946</v>
      </c>
      <c r="E994">
        <v>-227.2</v>
      </c>
      <c r="F994">
        <v>397.96100000000001</v>
      </c>
      <c r="G994">
        <v>-44.991599999999998</v>
      </c>
      <c r="H994">
        <v>2.8674200000000001</v>
      </c>
      <c r="I994" s="3">
        <v>7.7999999999999999E-5</v>
      </c>
      <c r="J994">
        <v>2.8672800000000001</v>
      </c>
      <c r="K994" s="3">
        <v>6.0999999999999999E-5</v>
      </c>
      <c r="L994">
        <v>4.0199999999999996</v>
      </c>
    </row>
    <row r="995" spans="1:12">
      <c r="A995">
        <v>184751</v>
      </c>
      <c r="B995" t="s">
        <v>35</v>
      </c>
      <c r="C995" t="s">
        <v>36</v>
      </c>
      <c r="D995">
        <v>204.946</v>
      </c>
      <c r="E995">
        <v>-224.69800000000001</v>
      </c>
      <c r="F995">
        <v>397.96100000000001</v>
      </c>
      <c r="G995">
        <v>-44.991599999999998</v>
      </c>
      <c r="H995">
        <v>2.8677199999999998</v>
      </c>
      <c r="I995" s="3">
        <v>6.3E-5</v>
      </c>
      <c r="J995">
        <v>2.8673799999999998</v>
      </c>
      <c r="K995" s="3">
        <v>6.8999999999999997E-5</v>
      </c>
      <c r="L995">
        <v>4.01</v>
      </c>
    </row>
    <row r="996" spans="1:12">
      <c r="A996">
        <v>184752</v>
      </c>
      <c r="B996" t="s">
        <v>35</v>
      </c>
      <c r="C996" t="s">
        <v>36</v>
      </c>
      <c r="D996">
        <v>204.94499999999999</v>
      </c>
      <c r="E996">
        <v>-234.227</v>
      </c>
      <c r="F996">
        <v>384.76</v>
      </c>
      <c r="G996">
        <v>-44.991700000000002</v>
      </c>
      <c r="H996">
        <v>2.8674900000000001</v>
      </c>
      <c r="I996" s="3">
        <v>7.7999999999999999E-5</v>
      </c>
      <c r="J996">
        <v>2.86741</v>
      </c>
      <c r="K996" s="3">
        <v>6.6000000000000005E-5</v>
      </c>
      <c r="L996">
        <v>4.0199999999999996</v>
      </c>
    </row>
    <row r="997" spans="1:12">
      <c r="A997">
        <v>184753</v>
      </c>
      <c r="B997" t="s">
        <v>35</v>
      </c>
      <c r="C997" t="s">
        <v>36</v>
      </c>
      <c r="D997">
        <v>204.96600000000001</v>
      </c>
      <c r="E997">
        <v>-231.709</v>
      </c>
      <c r="F997">
        <v>384.76</v>
      </c>
      <c r="G997">
        <v>-44.991700000000002</v>
      </c>
      <c r="H997">
        <v>2.8675999999999999</v>
      </c>
      <c r="I997" s="3">
        <v>7.2999999999999999E-5</v>
      </c>
      <c r="J997">
        <v>2.8673899999999999</v>
      </c>
      <c r="K997" s="3">
        <v>6.0000000000000002E-5</v>
      </c>
      <c r="L997">
        <v>4.03</v>
      </c>
    </row>
    <row r="998" spans="1:12">
      <c r="A998">
        <v>184754</v>
      </c>
      <c r="B998" t="s">
        <v>35</v>
      </c>
      <c r="C998" t="s">
        <v>36</v>
      </c>
      <c r="D998">
        <v>204.96700000000001</v>
      </c>
      <c r="E998">
        <v>-229.22499999999999</v>
      </c>
      <c r="F998">
        <v>384.76</v>
      </c>
      <c r="G998">
        <v>-44.991700000000002</v>
      </c>
      <c r="H998">
        <v>2.86755</v>
      </c>
      <c r="I998" s="3">
        <v>7.4999999999999993E-5</v>
      </c>
      <c r="J998">
        <v>2.8672399999999998</v>
      </c>
      <c r="K998" s="3">
        <v>6.2000000000000003E-5</v>
      </c>
      <c r="L998">
        <v>4.0199999999999996</v>
      </c>
    </row>
    <row r="999" spans="1:12">
      <c r="A999">
        <v>184755</v>
      </c>
      <c r="B999" t="s">
        <v>35</v>
      </c>
      <c r="C999" t="s">
        <v>36</v>
      </c>
      <c r="D999">
        <v>204.96700000000001</v>
      </c>
      <c r="E999">
        <v>-226.71899999999999</v>
      </c>
      <c r="F999">
        <v>384.76</v>
      </c>
      <c r="G999">
        <v>-44.991700000000002</v>
      </c>
      <c r="H999">
        <v>2.8676400000000002</v>
      </c>
      <c r="I999" s="3">
        <v>6.7000000000000002E-5</v>
      </c>
      <c r="J999">
        <v>2.8670200000000001</v>
      </c>
      <c r="K999" s="3">
        <v>7.1000000000000005E-5</v>
      </c>
      <c r="L999">
        <v>4.01</v>
      </c>
    </row>
    <row r="1000" spans="1:12">
      <c r="A1000">
        <v>184756</v>
      </c>
      <c r="B1000" t="s">
        <v>35</v>
      </c>
      <c r="C1000" t="s">
        <v>36</v>
      </c>
      <c r="D1000">
        <v>204.96799999999999</v>
      </c>
      <c r="E1000">
        <v>-224.22</v>
      </c>
      <c r="F1000">
        <v>384.76</v>
      </c>
      <c r="G1000">
        <v>-44.991700000000002</v>
      </c>
      <c r="H1000">
        <v>2.8677000000000001</v>
      </c>
      <c r="I1000" s="3">
        <v>6.7999999999999999E-5</v>
      </c>
      <c r="J1000">
        <v>2.8670599999999999</v>
      </c>
      <c r="K1000" s="3">
        <v>7.2000000000000002E-5</v>
      </c>
      <c r="L1000">
        <v>4.01</v>
      </c>
    </row>
    <row r="1001" spans="1:12">
      <c r="A1001">
        <v>184757</v>
      </c>
      <c r="B1001" t="s">
        <v>35</v>
      </c>
      <c r="C1001" t="s">
        <v>36</v>
      </c>
      <c r="D1001">
        <v>204.999</v>
      </c>
      <c r="E1001">
        <v>-234.036</v>
      </c>
      <c r="F1001">
        <v>371.62</v>
      </c>
      <c r="G1001">
        <v>-44.991700000000002</v>
      </c>
      <c r="H1001">
        <v>2.8675000000000002</v>
      </c>
      <c r="I1001" s="3">
        <v>6.4999999999999994E-5</v>
      </c>
      <c r="J1001">
        <v>2.8674200000000001</v>
      </c>
      <c r="K1001" s="3">
        <v>6.9999999999999994E-5</v>
      </c>
      <c r="L1001">
        <v>4.01</v>
      </c>
    </row>
    <row r="1002" spans="1:12">
      <c r="A1002">
        <v>184758</v>
      </c>
      <c r="B1002" t="s">
        <v>35</v>
      </c>
      <c r="C1002" t="s">
        <v>36</v>
      </c>
      <c r="D1002">
        <v>204.999</v>
      </c>
      <c r="E1002">
        <v>-231.52</v>
      </c>
      <c r="F1002">
        <v>371.61900000000003</v>
      </c>
      <c r="G1002">
        <v>-44.991700000000002</v>
      </c>
      <c r="H1002">
        <v>2.8675999999999999</v>
      </c>
      <c r="I1002" s="3">
        <v>6.3999999999999997E-5</v>
      </c>
      <c r="J1002">
        <v>2.8672499999999999</v>
      </c>
      <c r="K1002" s="3">
        <v>6.6000000000000005E-5</v>
      </c>
      <c r="L1002">
        <v>4.0199999999999996</v>
      </c>
    </row>
    <row r="1003" spans="1:12">
      <c r="A1003">
        <v>184759</v>
      </c>
      <c r="B1003" t="s">
        <v>35</v>
      </c>
      <c r="C1003" t="s">
        <v>36</v>
      </c>
      <c r="D1003">
        <v>205</v>
      </c>
      <c r="E1003">
        <v>-229.036</v>
      </c>
      <c r="F1003">
        <v>371.61900000000003</v>
      </c>
      <c r="G1003">
        <v>-44.991700000000002</v>
      </c>
      <c r="H1003">
        <v>2.8674599999999999</v>
      </c>
      <c r="I1003" s="3">
        <v>6.3E-5</v>
      </c>
      <c r="J1003">
        <v>2.8670900000000001</v>
      </c>
      <c r="K1003" s="3">
        <v>6.0999999999999999E-5</v>
      </c>
      <c r="L1003">
        <v>4.01</v>
      </c>
    </row>
    <row r="1004" spans="1:12">
      <c r="A1004">
        <v>184760</v>
      </c>
      <c r="B1004" t="s">
        <v>35</v>
      </c>
      <c r="C1004" t="s">
        <v>36</v>
      </c>
      <c r="D1004">
        <v>205</v>
      </c>
      <c r="E1004">
        <v>-226.52799999999999</v>
      </c>
      <c r="F1004">
        <v>371.61900000000003</v>
      </c>
      <c r="G1004">
        <v>-44.991700000000002</v>
      </c>
      <c r="H1004">
        <v>2.8677199999999998</v>
      </c>
      <c r="I1004" s="3">
        <v>6.6000000000000005E-5</v>
      </c>
      <c r="J1004">
        <v>2.8672</v>
      </c>
      <c r="K1004" s="3">
        <v>6.0999999999999999E-5</v>
      </c>
      <c r="L1004">
        <v>4.0199999999999996</v>
      </c>
    </row>
    <row r="1005" spans="1:12">
      <c r="A1005">
        <v>184761</v>
      </c>
      <c r="B1005" t="s">
        <v>35</v>
      </c>
      <c r="C1005" t="s">
        <v>36</v>
      </c>
      <c r="D1005">
        <v>205</v>
      </c>
      <c r="E1005">
        <v>-224.029</v>
      </c>
      <c r="F1005">
        <v>371.61900000000003</v>
      </c>
      <c r="G1005">
        <v>-44.991700000000002</v>
      </c>
      <c r="H1005">
        <v>2.8676699999999999</v>
      </c>
      <c r="I1005" s="3">
        <v>6.9999999999999994E-5</v>
      </c>
      <c r="J1005">
        <v>2.8671799999999998</v>
      </c>
      <c r="K1005" s="3">
        <v>6.3999999999999997E-5</v>
      </c>
      <c r="L1005">
        <v>4.0199999999999996</v>
      </c>
    </row>
    <row r="1006" spans="1:12">
      <c r="A1006">
        <v>184762</v>
      </c>
      <c r="B1006" t="s">
        <v>35</v>
      </c>
      <c r="C1006" t="s">
        <v>36</v>
      </c>
      <c r="D1006">
        <v>204</v>
      </c>
      <c r="E1006">
        <v>-234.00899999999999</v>
      </c>
      <c r="F1006">
        <v>368.36</v>
      </c>
      <c r="G1006">
        <v>-44.991900000000001</v>
      </c>
      <c r="H1006">
        <v>2.86755</v>
      </c>
      <c r="I1006" s="3">
        <v>6.8999999999999997E-5</v>
      </c>
      <c r="J1006">
        <v>2.8674400000000002</v>
      </c>
      <c r="K1006" s="3">
        <v>7.1000000000000005E-5</v>
      </c>
      <c r="L1006">
        <v>4.0199999999999996</v>
      </c>
    </row>
    <row r="1007" spans="1:12">
      <c r="A1007">
        <v>184763</v>
      </c>
      <c r="B1007" t="s">
        <v>35</v>
      </c>
      <c r="C1007" t="s">
        <v>36</v>
      </c>
      <c r="D1007">
        <v>204.999</v>
      </c>
      <c r="E1007">
        <v>-231.49</v>
      </c>
      <c r="F1007">
        <v>368.36</v>
      </c>
      <c r="G1007">
        <v>-44.991900000000001</v>
      </c>
      <c r="H1007">
        <v>2.86754</v>
      </c>
      <c r="I1007" s="3">
        <v>7.1000000000000005E-5</v>
      </c>
      <c r="J1007">
        <v>2.8672499999999999</v>
      </c>
      <c r="K1007" s="3">
        <v>7.1000000000000005E-5</v>
      </c>
      <c r="L1007">
        <v>4.01</v>
      </c>
    </row>
    <row r="1008" spans="1:12">
      <c r="A1008">
        <v>184764</v>
      </c>
      <c r="B1008" t="s">
        <v>35</v>
      </c>
      <c r="C1008" t="s">
        <v>36</v>
      </c>
      <c r="D1008">
        <v>205</v>
      </c>
      <c r="E1008">
        <v>-229.005</v>
      </c>
      <c r="F1008">
        <v>368.36</v>
      </c>
      <c r="G1008">
        <v>-44.991900000000001</v>
      </c>
      <c r="H1008">
        <v>2.8675899999999999</v>
      </c>
      <c r="I1008" s="3">
        <v>7.2000000000000002E-5</v>
      </c>
      <c r="J1008">
        <v>2.8667600000000002</v>
      </c>
      <c r="K1008" s="3">
        <v>6.8999999999999997E-5</v>
      </c>
      <c r="L1008">
        <v>4.01</v>
      </c>
    </row>
    <row r="1009" spans="1:12">
      <c r="A1009">
        <v>184765</v>
      </c>
      <c r="B1009" t="s">
        <v>35</v>
      </c>
      <c r="C1009" t="s">
        <v>36</v>
      </c>
      <c r="D1009">
        <v>205</v>
      </c>
      <c r="E1009">
        <v>-226.49799999999999</v>
      </c>
      <c r="F1009">
        <v>368.36</v>
      </c>
      <c r="G1009">
        <v>-44.991900000000001</v>
      </c>
      <c r="H1009">
        <v>2.8676900000000001</v>
      </c>
      <c r="I1009" s="3">
        <v>6.9999999999999994E-5</v>
      </c>
      <c r="J1009">
        <v>2.8672399999999998</v>
      </c>
      <c r="K1009" s="3">
        <v>6.2000000000000003E-5</v>
      </c>
      <c r="L1009">
        <v>4.01</v>
      </c>
    </row>
    <row r="1010" spans="1:12">
      <c r="A1010">
        <v>184766</v>
      </c>
      <c r="B1010" t="s">
        <v>35</v>
      </c>
      <c r="C1010" t="s">
        <v>36</v>
      </c>
      <c r="D1010">
        <v>205</v>
      </c>
      <c r="E1010">
        <v>-223.99799999999999</v>
      </c>
      <c r="F1010">
        <v>368.36</v>
      </c>
      <c r="G1010">
        <v>-44.991900000000001</v>
      </c>
      <c r="H1010">
        <v>2.8674499999999998</v>
      </c>
      <c r="I1010" s="3">
        <v>6.7000000000000002E-5</v>
      </c>
      <c r="J1010">
        <v>2.8672399999999998</v>
      </c>
      <c r="K1010" s="3">
        <v>7.2000000000000002E-5</v>
      </c>
      <c r="L1010">
        <v>4.01</v>
      </c>
    </row>
    <row r="1011" spans="1:12">
      <c r="A1011">
        <v>184767</v>
      </c>
      <c r="B1011" t="s">
        <v>35</v>
      </c>
      <c r="C1011" t="s">
        <v>36</v>
      </c>
      <c r="D1011">
        <v>204</v>
      </c>
      <c r="E1011">
        <v>-231.44</v>
      </c>
      <c r="F1011">
        <v>365.089</v>
      </c>
      <c r="G1011">
        <v>-44.991900000000001</v>
      </c>
      <c r="H1011">
        <v>2.8675199999999998</v>
      </c>
      <c r="I1011" s="3">
        <v>8.2999999999999998E-5</v>
      </c>
      <c r="J1011">
        <v>2.86748</v>
      </c>
      <c r="K1011" s="3">
        <v>6.7000000000000002E-5</v>
      </c>
      <c r="L1011">
        <v>4.01</v>
      </c>
    </row>
    <row r="1012" spans="1:12">
      <c r="A1012">
        <v>184768</v>
      </c>
      <c r="B1012" t="s">
        <v>35</v>
      </c>
      <c r="C1012" t="s">
        <v>36</v>
      </c>
      <c r="D1012">
        <v>205</v>
      </c>
      <c r="E1012">
        <v>-228.917</v>
      </c>
      <c r="F1012">
        <v>365.09</v>
      </c>
      <c r="G1012">
        <v>-44.991900000000001</v>
      </c>
      <c r="H1012">
        <v>2.8674599999999999</v>
      </c>
      <c r="I1012" s="3">
        <v>7.6000000000000004E-5</v>
      </c>
      <c r="J1012">
        <v>2.8672800000000001</v>
      </c>
      <c r="K1012" s="3">
        <v>6.6000000000000005E-5</v>
      </c>
      <c r="L1012">
        <v>4.01</v>
      </c>
    </row>
    <row r="1013" spans="1:12">
      <c r="A1013">
        <v>184769</v>
      </c>
      <c r="B1013" t="s">
        <v>35</v>
      </c>
      <c r="C1013" t="s">
        <v>36</v>
      </c>
      <c r="D1013">
        <v>205</v>
      </c>
      <c r="E1013">
        <v>-226.434</v>
      </c>
      <c r="F1013">
        <v>365.09</v>
      </c>
      <c r="G1013">
        <v>-44.991900000000001</v>
      </c>
      <c r="H1013">
        <v>2.8666800000000001</v>
      </c>
      <c r="I1013" s="3">
        <v>7.3999999999999996E-5</v>
      </c>
      <c r="J1013">
        <v>2.8673199999999999</v>
      </c>
      <c r="K1013" s="3">
        <v>6.3E-5</v>
      </c>
      <c r="L1013">
        <v>4</v>
      </c>
    </row>
    <row r="1014" spans="1:12">
      <c r="A1014">
        <v>184770</v>
      </c>
      <c r="B1014" t="s">
        <v>35</v>
      </c>
      <c r="C1014" t="s">
        <v>36</v>
      </c>
      <c r="D1014">
        <v>205</v>
      </c>
      <c r="E1014">
        <v>-223.929</v>
      </c>
      <c r="F1014">
        <v>365.09</v>
      </c>
      <c r="G1014">
        <v>-44.991900000000001</v>
      </c>
      <c r="H1014">
        <v>2.86782</v>
      </c>
      <c r="I1014" s="3">
        <v>8.0000000000000007E-5</v>
      </c>
      <c r="J1014">
        <v>2.86741</v>
      </c>
      <c r="K1014" s="3">
        <v>6.9999999999999994E-5</v>
      </c>
      <c r="L1014">
        <v>4</v>
      </c>
    </row>
    <row r="1015" spans="1:12">
      <c r="A1015">
        <v>184771</v>
      </c>
      <c r="B1015" t="s">
        <v>35</v>
      </c>
      <c r="C1015" t="s">
        <v>36</v>
      </c>
      <c r="D1015">
        <v>204</v>
      </c>
      <c r="E1015">
        <v>-231.37</v>
      </c>
      <c r="F1015">
        <v>361.90899999999999</v>
      </c>
      <c r="G1015">
        <v>-44.991900000000001</v>
      </c>
      <c r="H1015">
        <v>2.8689399999999998</v>
      </c>
      <c r="I1015">
        <v>1.11E-4</v>
      </c>
      <c r="J1015">
        <v>2.8682699999999999</v>
      </c>
      <c r="K1015" s="3">
        <v>9.2E-5</v>
      </c>
      <c r="L1015">
        <v>4.0199999999999996</v>
      </c>
    </row>
    <row r="1016" spans="1:12">
      <c r="A1016">
        <v>184772</v>
      </c>
      <c r="B1016" t="s">
        <v>35</v>
      </c>
      <c r="C1016" t="s">
        <v>36</v>
      </c>
      <c r="D1016">
        <v>205</v>
      </c>
      <c r="E1016">
        <v>-228.84800000000001</v>
      </c>
      <c r="F1016">
        <v>361.90899999999999</v>
      </c>
      <c r="G1016">
        <v>-44.991900000000001</v>
      </c>
      <c r="H1016">
        <v>2.8678699999999999</v>
      </c>
      <c r="I1016" s="3">
        <v>8.3999999999999995E-5</v>
      </c>
      <c r="J1016">
        <v>2.8672599999999999</v>
      </c>
      <c r="K1016" s="3">
        <v>6.4999999999999994E-5</v>
      </c>
      <c r="L1016">
        <v>4</v>
      </c>
    </row>
    <row r="1017" spans="1:12">
      <c r="A1017">
        <v>184773</v>
      </c>
      <c r="B1017" t="s">
        <v>35</v>
      </c>
      <c r="C1017" t="s">
        <v>36</v>
      </c>
      <c r="D1017">
        <v>205</v>
      </c>
      <c r="E1017">
        <v>-226.36500000000001</v>
      </c>
      <c r="F1017">
        <v>361.90899999999999</v>
      </c>
      <c r="G1017">
        <v>-44.991900000000001</v>
      </c>
      <c r="H1017">
        <v>2.8671799999999998</v>
      </c>
      <c r="I1017" s="3">
        <v>7.2999999999999999E-5</v>
      </c>
      <c r="J1017">
        <v>2.8670900000000001</v>
      </c>
      <c r="K1017" s="3">
        <v>6.0999999999999999E-5</v>
      </c>
      <c r="L1017">
        <v>4.01</v>
      </c>
    </row>
    <row r="1018" spans="1:12">
      <c r="A1018">
        <v>184774</v>
      </c>
      <c r="B1018" t="s">
        <v>35</v>
      </c>
      <c r="C1018" t="s">
        <v>36</v>
      </c>
      <c r="D1018">
        <v>205</v>
      </c>
      <c r="E1018">
        <v>-223.85900000000001</v>
      </c>
      <c r="F1018">
        <v>361.90899999999999</v>
      </c>
      <c r="G1018">
        <v>-44.991900000000001</v>
      </c>
      <c r="H1018">
        <v>2.8676200000000001</v>
      </c>
      <c r="I1018" s="3">
        <v>6.7999999999999999E-5</v>
      </c>
      <c r="J1018">
        <v>2.86727</v>
      </c>
      <c r="K1018" s="3">
        <v>7.6000000000000004E-5</v>
      </c>
      <c r="L1018">
        <v>4</v>
      </c>
    </row>
    <row r="1019" spans="1:12">
      <c r="A1019">
        <v>184775</v>
      </c>
      <c r="B1019" t="s">
        <v>35</v>
      </c>
      <c r="C1019" t="s">
        <v>36</v>
      </c>
      <c r="D1019">
        <v>204</v>
      </c>
      <c r="E1019">
        <v>-231.36799999999999</v>
      </c>
      <c r="F1019">
        <v>358.71899999999999</v>
      </c>
      <c r="G1019">
        <v>-44.991900000000001</v>
      </c>
      <c r="H1019">
        <v>2.8720500000000002</v>
      </c>
      <c r="I1019">
        <v>1.4200000000000001E-4</v>
      </c>
      <c r="J1019">
        <v>2.8680400000000001</v>
      </c>
      <c r="K1019">
        <v>1.45E-4</v>
      </c>
      <c r="L1019">
        <v>4.0199999999999996</v>
      </c>
    </row>
    <row r="1020" spans="1:12">
      <c r="A1020">
        <v>184776</v>
      </c>
      <c r="B1020" t="s">
        <v>35</v>
      </c>
      <c r="C1020" t="s">
        <v>36</v>
      </c>
      <c r="D1020">
        <v>205</v>
      </c>
      <c r="E1020">
        <v>-228.851</v>
      </c>
      <c r="F1020">
        <v>358.71899999999999</v>
      </c>
      <c r="G1020">
        <v>-44.991900000000001</v>
      </c>
      <c r="H1020">
        <v>2.87019</v>
      </c>
      <c r="I1020">
        <v>1.4300000000000001E-4</v>
      </c>
      <c r="J1020">
        <v>2.8692600000000001</v>
      </c>
      <c r="K1020">
        <v>1.07E-4</v>
      </c>
      <c r="L1020">
        <v>4.01</v>
      </c>
    </row>
    <row r="1021" spans="1:12">
      <c r="A1021">
        <v>184777</v>
      </c>
      <c r="B1021" t="s">
        <v>35</v>
      </c>
      <c r="C1021" t="s">
        <v>36</v>
      </c>
      <c r="D1021">
        <v>205</v>
      </c>
      <c r="E1021">
        <v>-226.363</v>
      </c>
      <c r="F1021">
        <v>358.71899999999999</v>
      </c>
      <c r="G1021">
        <v>-44.991900000000001</v>
      </c>
      <c r="H1021">
        <v>2.8679600000000001</v>
      </c>
      <c r="I1021" s="3">
        <v>7.3999999999999996E-5</v>
      </c>
      <c r="J1021">
        <v>2.8675799999999998</v>
      </c>
      <c r="K1021" s="3">
        <v>6.3E-5</v>
      </c>
      <c r="L1021">
        <v>4.01</v>
      </c>
    </row>
    <row r="1022" spans="1:12">
      <c r="A1022">
        <v>184778</v>
      </c>
      <c r="B1022" t="s">
        <v>35</v>
      </c>
      <c r="C1022" t="s">
        <v>36</v>
      </c>
      <c r="D1022">
        <v>205</v>
      </c>
      <c r="E1022">
        <v>-223.858</v>
      </c>
      <c r="F1022">
        <v>358.71899999999999</v>
      </c>
      <c r="G1022">
        <v>-44.991900000000001</v>
      </c>
      <c r="H1022">
        <v>2.8676300000000001</v>
      </c>
      <c r="I1022" s="3">
        <v>7.3999999999999996E-5</v>
      </c>
      <c r="J1022">
        <v>2.8669199999999999</v>
      </c>
      <c r="K1022" s="3">
        <v>6.7999999999999999E-5</v>
      </c>
      <c r="L1022">
        <v>4.01</v>
      </c>
    </row>
    <row r="1023" spans="1:12">
      <c r="A1023">
        <v>184779</v>
      </c>
      <c r="B1023" t="s">
        <v>83</v>
      </c>
      <c r="C1023" t="s">
        <v>84</v>
      </c>
      <c r="D1023">
        <v>212</v>
      </c>
      <c r="E1023">
        <v>-243.471</v>
      </c>
      <c r="F1023">
        <v>504.87099999999998</v>
      </c>
      <c r="G1023">
        <v>-45.562199999999997</v>
      </c>
      <c r="H1023">
        <v>2.8679700000000001</v>
      </c>
      <c r="I1023" s="3">
        <v>9.2E-5</v>
      </c>
      <c r="L1023">
        <v>18</v>
      </c>
    </row>
    <row r="1024" spans="1:12">
      <c r="A1024">
        <v>184780</v>
      </c>
      <c r="B1024" t="s">
        <v>83</v>
      </c>
      <c r="C1024" t="s">
        <v>84</v>
      </c>
      <c r="D1024">
        <v>214.58199999999999</v>
      </c>
      <c r="E1024">
        <v>-243.471</v>
      </c>
      <c r="F1024">
        <v>504.839</v>
      </c>
      <c r="G1024">
        <v>-45.562399999999997</v>
      </c>
      <c r="H1024">
        <v>2.8709899999999999</v>
      </c>
      <c r="I1024" s="3">
        <v>7.1000000000000005E-5</v>
      </c>
      <c r="L1024">
        <v>18.010000000000002</v>
      </c>
    </row>
    <row r="1025" spans="1:12">
      <c r="A1025">
        <v>184781</v>
      </c>
      <c r="B1025" t="s">
        <v>83</v>
      </c>
      <c r="C1025" t="s">
        <v>84</v>
      </c>
      <c r="D1025">
        <v>217.06899999999999</v>
      </c>
      <c r="E1025">
        <v>-243.505</v>
      </c>
      <c r="F1025">
        <v>504.80900000000003</v>
      </c>
      <c r="G1025">
        <v>-45.562399999999997</v>
      </c>
      <c r="H1025">
        <v>2.8759100000000002</v>
      </c>
      <c r="I1025" s="3">
        <v>5.3999999999999998E-5</v>
      </c>
      <c r="L1025">
        <v>18.010000000000002</v>
      </c>
    </row>
    <row r="1026" spans="1:12">
      <c r="A1026">
        <v>184782</v>
      </c>
      <c r="B1026" t="s">
        <v>83</v>
      </c>
      <c r="C1026" t="s">
        <v>84</v>
      </c>
      <c r="D1026">
        <v>212.13900000000001</v>
      </c>
      <c r="E1026">
        <v>-243.453</v>
      </c>
      <c r="F1026">
        <v>508.86</v>
      </c>
      <c r="G1026">
        <v>-45.562600000000003</v>
      </c>
      <c r="H1026">
        <v>2.8719399999999999</v>
      </c>
      <c r="I1026" s="3">
        <v>7.2999999999999999E-5</v>
      </c>
      <c r="L1026">
        <v>18</v>
      </c>
    </row>
    <row r="1027" spans="1:12">
      <c r="A1027">
        <v>184783</v>
      </c>
      <c r="B1027" t="s">
        <v>83</v>
      </c>
      <c r="C1027" t="s">
        <v>84</v>
      </c>
      <c r="D1027">
        <v>214.62299999999999</v>
      </c>
      <c r="E1027">
        <v>-243.499</v>
      </c>
      <c r="F1027">
        <v>508.82900000000001</v>
      </c>
      <c r="G1027">
        <v>-45.562600000000003</v>
      </c>
      <c r="H1027">
        <v>2.8753199999999999</v>
      </c>
      <c r="I1027" s="3">
        <v>5.8999999999999998E-5</v>
      </c>
      <c r="L1027">
        <v>18.010000000000002</v>
      </c>
    </row>
    <row r="1028" spans="1:12">
      <c r="A1028">
        <v>184784</v>
      </c>
      <c r="B1028" t="s">
        <v>83</v>
      </c>
      <c r="C1028" t="s">
        <v>84</v>
      </c>
      <c r="D1028">
        <v>217.13</v>
      </c>
      <c r="E1028">
        <v>-243.499</v>
      </c>
      <c r="F1028">
        <v>508.78899999999999</v>
      </c>
      <c r="G1028">
        <v>-45.562600000000003</v>
      </c>
      <c r="H1028">
        <v>2.8763899999999998</v>
      </c>
      <c r="I1028" s="3">
        <v>5.7000000000000003E-5</v>
      </c>
      <c r="L1028">
        <v>18.02</v>
      </c>
    </row>
    <row r="1029" spans="1:12">
      <c r="A1029">
        <v>184785</v>
      </c>
      <c r="B1029" t="s">
        <v>83</v>
      </c>
      <c r="C1029" t="s">
        <v>84</v>
      </c>
      <c r="D1029">
        <v>209.649</v>
      </c>
      <c r="E1029">
        <v>-243.43100000000001</v>
      </c>
      <c r="F1029">
        <v>512.79100000000005</v>
      </c>
      <c r="G1029">
        <v>-45.562600000000003</v>
      </c>
      <c r="H1029">
        <v>2.8725399999999999</v>
      </c>
      <c r="I1029" s="3">
        <v>6.8999999999999997E-5</v>
      </c>
      <c r="L1029">
        <v>18.02</v>
      </c>
    </row>
    <row r="1030" spans="1:12">
      <c r="A1030">
        <v>184786</v>
      </c>
      <c r="B1030" t="s">
        <v>83</v>
      </c>
      <c r="C1030" t="s">
        <v>84</v>
      </c>
      <c r="D1030">
        <v>212.161</v>
      </c>
      <c r="E1030">
        <v>-243.46899999999999</v>
      </c>
      <c r="F1030">
        <v>512.79100000000005</v>
      </c>
      <c r="G1030">
        <v>-45.562600000000003</v>
      </c>
      <c r="H1030">
        <v>2.8727800000000001</v>
      </c>
      <c r="I1030" s="3">
        <v>6.4999999999999994E-5</v>
      </c>
      <c r="L1030">
        <v>18.02</v>
      </c>
    </row>
    <row r="1031" spans="1:12">
      <c r="A1031">
        <v>184787</v>
      </c>
      <c r="B1031" t="s">
        <v>83</v>
      </c>
      <c r="C1031" t="s">
        <v>84</v>
      </c>
      <c r="D1031">
        <v>214.661</v>
      </c>
      <c r="E1031">
        <v>-243.46899999999999</v>
      </c>
      <c r="F1031">
        <v>512.75900000000001</v>
      </c>
      <c r="G1031">
        <v>-45.562600000000003</v>
      </c>
      <c r="H1031">
        <v>2.8710800000000001</v>
      </c>
      <c r="I1031" s="3">
        <v>6.3E-5</v>
      </c>
      <c r="L1031">
        <v>18</v>
      </c>
    </row>
    <row r="1032" spans="1:12">
      <c r="A1032">
        <v>184788</v>
      </c>
      <c r="B1032" t="s">
        <v>83</v>
      </c>
      <c r="C1032" t="s">
        <v>84</v>
      </c>
      <c r="D1032">
        <v>217.16900000000001</v>
      </c>
      <c r="E1032">
        <v>-243.50399999999999</v>
      </c>
      <c r="F1032">
        <v>512.75900000000001</v>
      </c>
      <c r="G1032">
        <v>-45.562600000000003</v>
      </c>
      <c r="H1032">
        <v>2.86931</v>
      </c>
      <c r="I1032" s="3">
        <v>6.3999999999999997E-5</v>
      </c>
      <c r="L1032">
        <v>18.010000000000002</v>
      </c>
    </row>
    <row r="1033" spans="1:12">
      <c r="A1033">
        <v>184789</v>
      </c>
      <c r="B1033" t="s">
        <v>83</v>
      </c>
      <c r="C1033" t="s">
        <v>84</v>
      </c>
      <c r="D1033">
        <v>207.15899999999999</v>
      </c>
      <c r="E1033">
        <v>-243.40700000000001</v>
      </c>
      <c r="F1033">
        <v>516.84100000000001</v>
      </c>
      <c r="G1033">
        <v>-45.562600000000003</v>
      </c>
      <c r="H1033">
        <v>2.86741</v>
      </c>
      <c r="I1033" s="3">
        <v>7.1000000000000005E-5</v>
      </c>
      <c r="L1033">
        <v>18.010000000000002</v>
      </c>
    </row>
    <row r="1034" spans="1:12">
      <c r="A1034">
        <v>184790</v>
      </c>
      <c r="B1034" t="s">
        <v>83</v>
      </c>
      <c r="C1034" t="s">
        <v>84</v>
      </c>
      <c r="D1034">
        <v>209.67099999999999</v>
      </c>
      <c r="E1034">
        <v>-243.44900000000001</v>
      </c>
      <c r="F1034">
        <v>516.84100000000001</v>
      </c>
      <c r="G1034">
        <v>-45.562600000000003</v>
      </c>
      <c r="H1034">
        <v>2.86754</v>
      </c>
      <c r="I1034" s="3">
        <v>6.4999999999999994E-5</v>
      </c>
      <c r="L1034">
        <v>18.02</v>
      </c>
    </row>
    <row r="1035" spans="1:12">
      <c r="A1035">
        <v>184791</v>
      </c>
      <c r="B1035" t="s">
        <v>83</v>
      </c>
      <c r="C1035" t="s">
        <v>84</v>
      </c>
      <c r="D1035">
        <v>212.17599999999999</v>
      </c>
      <c r="E1035">
        <v>-243.44900000000001</v>
      </c>
      <c r="F1035">
        <v>516.84100000000001</v>
      </c>
      <c r="G1035">
        <v>-45.562600000000003</v>
      </c>
      <c r="H1035">
        <v>2.8673799999999998</v>
      </c>
      <c r="I1035" s="3">
        <v>6.3E-5</v>
      </c>
      <c r="L1035">
        <v>18.02</v>
      </c>
    </row>
    <row r="1036" spans="1:12">
      <c r="A1036">
        <v>184792</v>
      </c>
      <c r="B1036" t="s">
        <v>83</v>
      </c>
      <c r="C1036" t="s">
        <v>84</v>
      </c>
      <c r="D1036">
        <v>214.69399999999999</v>
      </c>
      <c r="E1036">
        <v>-243.48400000000001</v>
      </c>
      <c r="F1036">
        <v>516.79999999999995</v>
      </c>
      <c r="G1036">
        <v>-45.562600000000003</v>
      </c>
      <c r="H1036">
        <v>2.8672399999999998</v>
      </c>
      <c r="I1036" s="3">
        <v>6.4999999999999994E-5</v>
      </c>
      <c r="L1036">
        <v>18.02</v>
      </c>
    </row>
    <row r="1037" spans="1:12">
      <c r="A1037">
        <v>184793</v>
      </c>
      <c r="B1037" t="s">
        <v>83</v>
      </c>
      <c r="C1037" t="s">
        <v>84</v>
      </c>
      <c r="D1037">
        <v>217.18700000000001</v>
      </c>
      <c r="E1037">
        <v>-243.50899999999999</v>
      </c>
      <c r="F1037">
        <v>516.79899999999998</v>
      </c>
      <c r="G1037">
        <v>-45.562600000000003</v>
      </c>
      <c r="H1037">
        <v>2.8669099999999998</v>
      </c>
      <c r="I1037" s="3">
        <v>6.7999999999999999E-5</v>
      </c>
      <c r="L1037">
        <v>18.010000000000002</v>
      </c>
    </row>
    <row r="1038" spans="1:12">
      <c r="A1038">
        <v>184794</v>
      </c>
      <c r="B1038" t="s">
        <v>83</v>
      </c>
      <c r="C1038" t="s">
        <v>84</v>
      </c>
      <c r="D1038">
        <v>207.202</v>
      </c>
      <c r="E1038">
        <v>-243.40799999999999</v>
      </c>
      <c r="F1038">
        <v>520.80999999999995</v>
      </c>
      <c r="G1038">
        <v>-45.562600000000003</v>
      </c>
      <c r="H1038">
        <v>2.8674499999999998</v>
      </c>
      <c r="I1038" s="3">
        <v>7.1000000000000005E-5</v>
      </c>
      <c r="L1038">
        <v>18.010000000000002</v>
      </c>
    </row>
    <row r="1039" spans="1:12">
      <c r="A1039">
        <v>184795</v>
      </c>
      <c r="B1039" t="s">
        <v>83</v>
      </c>
      <c r="C1039" t="s">
        <v>84</v>
      </c>
      <c r="D1039">
        <v>209.68100000000001</v>
      </c>
      <c r="E1039">
        <v>-243.44900000000001</v>
      </c>
      <c r="F1039">
        <v>520.80999999999995</v>
      </c>
      <c r="G1039">
        <v>-45.562600000000003</v>
      </c>
      <c r="H1039">
        <v>2.86727</v>
      </c>
      <c r="I1039" s="3">
        <v>6.3999999999999997E-5</v>
      </c>
      <c r="L1039">
        <v>18.010000000000002</v>
      </c>
    </row>
    <row r="1040" spans="1:12">
      <c r="A1040">
        <v>184796</v>
      </c>
      <c r="B1040" t="s">
        <v>83</v>
      </c>
      <c r="C1040" t="s">
        <v>84</v>
      </c>
      <c r="D1040">
        <v>212.196</v>
      </c>
      <c r="E1040">
        <v>-243.45</v>
      </c>
      <c r="F1040">
        <v>520.779</v>
      </c>
      <c r="G1040">
        <v>-45.562600000000003</v>
      </c>
      <c r="H1040">
        <v>2.8672900000000001</v>
      </c>
      <c r="I1040" s="3">
        <v>6.3999999999999997E-5</v>
      </c>
      <c r="L1040">
        <v>18.010000000000002</v>
      </c>
    </row>
    <row r="1041" spans="1:12">
      <c r="A1041">
        <v>184797</v>
      </c>
      <c r="B1041" t="s">
        <v>83</v>
      </c>
      <c r="C1041" t="s">
        <v>84</v>
      </c>
      <c r="D1041">
        <v>214.71299999999999</v>
      </c>
      <c r="E1041">
        <v>-243.48400000000001</v>
      </c>
      <c r="F1041">
        <v>520.779</v>
      </c>
      <c r="G1041">
        <v>-45.562600000000003</v>
      </c>
      <c r="H1041">
        <v>2.8673299999999999</v>
      </c>
      <c r="I1041" s="3">
        <v>6.6000000000000005E-5</v>
      </c>
      <c r="L1041">
        <v>18.02</v>
      </c>
    </row>
    <row r="1042" spans="1:12">
      <c r="A1042">
        <v>184798</v>
      </c>
      <c r="B1042" t="s">
        <v>83</v>
      </c>
      <c r="C1042" t="s">
        <v>84</v>
      </c>
      <c r="D1042">
        <v>217.21899999999999</v>
      </c>
      <c r="E1042">
        <v>-243.50899999999999</v>
      </c>
      <c r="F1042">
        <v>520.74900000000002</v>
      </c>
      <c r="G1042">
        <v>-45.562600000000003</v>
      </c>
      <c r="H1042">
        <v>2.8669799999999999</v>
      </c>
      <c r="I1042" s="3">
        <v>7.2000000000000002E-5</v>
      </c>
      <c r="L1042">
        <v>18.010000000000002</v>
      </c>
    </row>
    <row r="1043" spans="1:12">
      <c r="A1043">
        <v>184799</v>
      </c>
      <c r="B1043" t="s">
        <v>83</v>
      </c>
      <c r="C1043" t="s">
        <v>84</v>
      </c>
      <c r="D1043">
        <v>207.232</v>
      </c>
      <c r="E1043">
        <v>-243.40799999999999</v>
      </c>
      <c r="F1043">
        <v>528.80999999999995</v>
      </c>
      <c r="G1043">
        <v>-45.562600000000003</v>
      </c>
      <c r="H1043">
        <v>2.8673700000000002</v>
      </c>
      <c r="I1043" s="3">
        <v>7.2999999999999999E-5</v>
      </c>
      <c r="L1043">
        <v>18</v>
      </c>
    </row>
    <row r="1044" spans="1:12">
      <c r="A1044">
        <v>184800</v>
      </c>
      <c r="B1044" t="s">
        <v>83</v>
      </c>
      <c r="C1044" t="s">
        <v>84</v>
      </c>
      <c r="D1044">
        <v>212.24199999999999</v>
      </c>
      <c r="E1044">
        <v>-243.47</v>
      </c>
      <c r="F1044">
        <v>528.81100000000004</v>
      </c>
      <c r="G1044">
        <v>-45.562600000000003</v>
      </c>
      <c r="H1044">
        <v>2.8674599999999999</v>
      </c>
      <c r="I1044" s="3">
        <v>6.4999999999999994E-5</v>
      </c>
      <c r="L1044">
        <v>18.02</v>
      </c>
    </row>
    <row r="1045" spans="1:12">
      <c r="A1045">
        <v>184801</v>
      </c>
      <c r="B1045" t="s">
        <v>83</v>
      </c>
      <c r="C1045" t="s">
        <v>84</v>
      </c>
      <c r="D1045">
        <v>217.26</v>
      </c>
      <c r="E1045">
        <v>-243.50399999999999</v>
      </c>
      <c r="F1045">
        <v>528.75900000000001</v>
      </c>
      <c r="G1045">
        <v>-45.562600000000003</v>
      </c>
      <c r="H1045">
        <v>2.8671600000000002</v>
      </c>
      <c r="I1045" s="3">
        <v>7.2999999999999999E-5</v>
      </c>
      <c r="L1045">
        <v>18.010000000000002</v>
      </c>
    </row>
    <row r="1046" spans="1:12">
      <c r="A1046">
        <v>184802</v>
      </c>
      <c r="B1046" t="s">
        <v>83</v>
      </c>
      <c r="C1046" t="s">
        <v>84</v>
      </c>
      <c r="D1046">
        <v>207.36799999999999</v>
      </c>
      <c r="E1046">
        <v>-243.40700000000001</v>
      </c>
      <c r="F1046">
        <v>544.73</v>
      </c>
      <c r="G1046">
        <v>-45.562600000000003</v>
      </c>
      <c r="H1046">
        <v>2.8676400000000002</v>
      </c>
      <c r="I1046" s="3">
        <v>7.2000000000000002E-5</v>
      </c>
      <c r="L1046">
        <v>18.02</v>
      </c>
    </row>
    <row r="1047" spans="1:12">
      <c r="A1047">
        <v>184803</v>
      </c>
      <c r="B1047" t="s">
        <v>83</v>
      </c>
      <c r="C1047" t="s">
        <v>84</v>
      </c>
      <c r="D1047">
        <v>212.38200000000001</v>
      </c>
      <c r="E1047">
        <v>-243.47900000000001</v>
      </c>
      <c r="F1047">
        <v>544.73</v>
      </c>
      <c r="G1047">
        <v>-45.562600000000003</v>
      </c>
      <c r="H1047">
        <v>2.86755</v>
      </c>
      <c r="I1047" s="3">
        <v>6.4999999999999994E-5</v>
      </c>
      <c r="L1047">
        <v>18.010000000000002</v>
      </c>
    </row>
    <row r="1048" spans="1:12">
      <c r="A1048">
        <v>184804</v>
      </c>
      <c r="B1048" t="s">
        <v>83</v>
      </c>
      <c r="C1048" t="s">
        <v>84</v>
      </c>
      <c r="D1048">
        <v>217.399</v>
      </c>
      <c r="E1048">
        <v>-243.50399999999999</v>
      </c>
      <c r="F1048">
        <v>544.67899999999997</v>
      </c>
      <c r="G1048">
        <v>-45.562600000000003</v>
      </c>
      <c r="H1048">
        <v>2.8672</v>
      </c>
      <c r="I1048" s="3">
        <v>7.4999999999999993E-5</v>
      </c>
      <c r="L1048">
        <v>18.010000000000002</v>
      </c>
    </row>
    <row r="1049" spans="1:12">
      <c r="A1049">
        <v>184805</v>
      </c>
      <c r="B1049" t="s">
        <v>83</v>
      </c>
      <c r="C1049" t="s">
        <v>84</v>
      </c>
      <c r="D1049">
        <v>212.00899999999999</v>
      </c>
      <c r="E1049">
        <v>-243.45599999999999</v>
      </c>
      <c r="F1049">
        <v>500.84</v>
      </c>
      <c r="G1049">
        <v>-45.562600000000003</v>
      </c>
      <c r="H1049">
        <v>2.8711199999999999</v>
      </c>
      <c r="I1049" s="3">
        <v>8.1000000000000004E-5</v>
      </c>
      <c r="L1049">
        <v>18</v>
      </c>
    </row>
    <row r="1050" spans="1:12">
      <c r="A1050">
        <v>184806</v>
      </c>
      <c r="B1050" t="s">
        <v>83</v>
      </c>
      <c r="C1050" t="s">
        <v>84</v>
      </c>
      <c r="D1050">
        <v>214.512</v>
      </c>
      <c r="E1050">
        <v>-243.489</v>
      </c>
      <c r="F1050">
        <v>500.80900000000003</v>
      </c>
      <c r="G1050">
        <v>-45.562399999999997</v>
      </c>
      <c r="H1050">
        <v>2.8748</v>
      </c>
      <c r="I1050" s="3">
        <v>6.3E-5</v>
      </c>
      <c r="L1050">
        <v>18.010000000000002</v>
      </c>
    </row>
    <row r="1051" spans="1:12">
      <c r="A1051">
        <v>184807</v>
      </c>
      <c r="B1051" t="s">
        <v>83</v>
      </c>
      <c r="C1051" t="s">
        <v>84</v>
      </c>
      <c r="D1051">
        <v>217.029</v>
      </c>
      <c r="E1051">
        <v>-243.49</v>
      </c>
      <c r="F1051">
        <v>500.779</v>
      </c>
      <c r="G1051">
        <v>-45.562399999999997</v>
      </c>
      <c r="H1051">
        <v>2.8765700000000001</v>
      </c>
      <c r="I1051" s="3">
        <v>6.0000000000000002E-5</v>
      </c>
      <c r="L1051">
        <v>18.010000000000002</v>
      </c>
    </row>
    <row r="1052" spans="1:12">
      <c r="A1052">
        <v>184808</v>
      </c>
      <c r="B1052" t="s">
        <v>83</v>
      </c>
      <c r="C1052" t="s">
        <v>84</v>
      </c>
      <c r="D1052">
        <v>209.399</v>
      </c>
      <c r="E1052">
        <v>-243.42099999999999</v>
      </c>
      <c r="F1052">
        <v>496.9</v>
      </c>
      <c r="G1052">
        <v>-45.5625</v>
      </c>
      <c r="H1052">
        <v>2.8734899999999999</v>
      </c>
      <c r="I1052" s="3">
        <v>6.9999999999999994E-5</v>
      </c>
      <c r="L1052">
        <v>18.03</v>
      </c>
    </row>
    <row r="1053" spans="1:12">
      <c r="A1053">
        <v>184809</v>
      </c>
      <c r="B1053" t="s">
        <v>83</v>
      </c>
      <c r="C1053" t="s">
        <v>84</v>
      </c>
      <c r="D1053">
        <v>211.90100000000001</v>
      </c>
      <c r="E1053">
        <v>-243.46899999999999</v>
      </c>
      <c r="F1053">
        <v>496.839</v>
      </c>
      <c r="G1053">
        <v>-45.562399999999997</v>
      </c>
      <c r="H1053">
        <v>2.8737300000000001</v>
      </c>
      <c r="I1053" s="3">
        <v>6.6000000000000005E-5</v>
      </c>
      <c r="L1053">
        <v>18.010000000000002</v>
      </c>
    </row>
    <row r="1054" spans="1:12">
      <c r="A1054">
        <v>184810</v>
      </c>
      <c r="B1054" t="s">
        <v>83</v>
      </c>
      <c r="C1054" t="s">
        <v>84</v>
      </c>
      <c r="D1054">
        <v>214.40199999999999</v>
      </c>
      <c r="E1054">
        <v>-243.46899999999999</v>
      </c>
      <c r="F1054">
        <v>496.76900000000001</v>
      </c>
      <c r="G1054">
        <v>-45.562399999999997</v>
      </c>
      <c r="H1054">
        <v>2.87182</v>
      </c>
      <c r="I1054" s="3">
        <v>6.6000000000000005E-5</v>
      </c>
      <c r="L1054">
        <v>18</v>
      </c>
    </row>
    <row r="1055" spans="1:12">
      <c r="A1055">
        <v>184811</v>
      </c>
      <c r="B1055" t="s">
        <v>83</v>
      </c>
      <c r="C1055" t="s">
        <v>84</v>
      </c>
      <c r="D1055">
        <v>216.90799999999999</v>
      </c>
      <c r="E1055">
        <v>-243.50399999999999</v>
      </c>
      <c r="F1055">
        <v>496.69900000000001</v>
      </c>
      <c r="G1055">
        <v>-45.562600000000003</v>
      </c>
      <c r="H1055">
        <v>2.8701500000000002</v>
      </c>
      <c r="I1055" s="3">
        <v>6.7999999999999999E-5</v>
      </c>
      <c r="L1055">
        <v>18.010000000000002</v>
      </c>
    </row>
    <row r="1056" spans="1:12">
      <c r="A1056">
        <v>184812</v>
      </c>
      <c r="B1056" t="s">
        <v>83</v>
      </c>
      <c r="C1056" t="s">
        <v>84</v>
      </c>
      <c r="D1056">
        <v>206.78899999999999</v>
      </c>
      <c r="E1056">
        <v>-243.40700000000001</v>
      </c>
      <c r="F1056">
        <v>492.97</v>
      </c>
      <c r="G1056">
        <v>-45.562399999999997</v>
      </c>
      <c r="H1056">
        <v>2.8679000000000001</v>
      </c>
      <c r="I1056" s="3">
        <v>6.9999999999999994E-5</v>
      </c>
      <c r="L1056">
        <v>18.02</v>
      </c>
    </row>
    <row r="1057" spans="1:12">
      <c r="A1057">
        <v>184813</v>
      </c>
      <c r="B1057" t="s">
        <v>83</v>
      </c>
      <c r="C1057" t="s">
        <v>84</v>
      </c>
      <c r="D1057">
        <v>209.28200000000001</v>
      </c>
      <c r="E1057">
        <v>-243.40600000000001</v>
      </c>
      <c r="F1057">
        <v>492.899</v>
      </c>
      <c r="G1057">
        <v>-45.562399999999997</v>
      </c>
      <c r="H1057">
        <v>2.8676699999999999</v>
      </c>
      <c r="I1057" s="3">
        <v>6.7999999999999999E-5</v>
      </c>
      <c r="L1057">
        <v>18</v>
      </c>
    </row>
    <row r="1058" spans="1:12">
      <c r="A1058">
        <v>184814</v>
      </c>
      <c r="B1058" t="s">
        <v>83</v>
      </c>
      <c r="C1058" t="s">
        <v>84</v>
      </c>
      <c r="D1058">
        <v>211.8</v>
      </c>
      <c r="E1058">
        <v>-243.46899999999999</v>
      </c>
      <c r="F1058">
        <v>492.83</v>
      </c>
      <c r="G1058">
        <v>-45.562399999999997</v>
      </c>
      <c r="H1058">
        <v>2.8674599999999999</v>
      </c>
      <c r="I1058" s="3">
        <v>6.7000000000000002E-5</v>
      </c>
      <c r="L1058">
        <v>18.010000000000002</v>
      </c>
    </row>
    <row r="1059" spans="1:12">
      <c r="A1059">
        <v>184815</v>
      </c>
      <c r="B1059" t="s">
        <v>83</v>
      </c>
      <c r="C1059" t="s">
        <v>84</v>
      </c>
      <c r="D1059">
        <v>214.291</v>
      </c>
      <c r="E1059">
        <v>-243.46899999999999</v>
      </c>
      <c r="F1059">
        <v>492.75900000000001</v>
      </c>
      <c r="G1059">
        <v>-45.562399999999997</v>
      </c>
      <c r="H1059">
        <v>2.8671199999999999</v>
      </c>
      <c r="I1059" s="3">
        <v>6.3999999999999997E-5</v>
      </c>
      <c r="L1059">
        <v>18.02</v>
      </c>
    </row>
    <row r="1060" spans="1:12">
      <c r="A1060">
        <v>184816</v>
      </c>
      <c r="B1060" t="s">
        <v>83</v>
      </c>
      <c r="C1060" t="s">
        <v>84</v>
      </c>
      <c r="D1060">
        <v>216.78899999999999</v>
      </c>
      <c r="E1060">
        <v>-243.494</v>
      </c>
      <c r="F1060">
        <v>492.68900000000002</v>
      </c>
      <c r="G1060">
        <v>-45.562399999999997</v>
      </c>
      <c r="H1060">
        <v>2.8666800000000001</v>
      </c>
      <c r="I1060" s="3">
        <v>6.8999999999999997E-5</v>
      </c>
      <c r="L1060">
        <v>18.02</v>
      </c>
    </row>
    <row r="1061" spans="1:12">
      <c r="A1061">
        <v>184817</v>
      </c>
      <c r="B1061" t="s">
        <v>83</v>
      </c>
      <c r="C1061" t="s">
        <v>84</v>
      </c>
      <c r="D1061">
        <v>206.678</v>
      </c>
      <c r="E1061">
        <v>-243.39400000000001</v>
      </c>
      <c r="F1061">
        <v>488.97</v>
      </c>
      <c r="G1061">
        <v>-45.562399999999997</v>
      </c>
      <c r="H1061">
        <v>2.86727</v>
      </c>
      <c r="I1061" s="3">
        <v>6.8999999999999997E-5</v>
      </c>
      <c r="L1061">
        <v>18.02</v>
      </c>
    </row>
    <row r="1062" spans="1:12">
      <c r="A1062">
        <v>184818</v>
      </c>
      <c r="B1062" t="s">
        <v>83</v>
      </c>
      <c r="C1062" t="s">
        <v>84</v>
      </c>
      <c r="D1062">
        <v>209.18100000000001</v>
      </c>
      <c r="E1062">
        <v>-243.441</v>
      </c>
      <c r="F1062">
        <v>488.9</v>
      </c>
      <c r="G1062">
        <v>-45.562399999999997</v>
      </c>
      <c r="H1062">
        <v>2.8670300000000002</v>
      </c>
      <c r="I1062" s="3">
        <v>6.7000000000000002E-5</v>
      </c>
      <c r="L1062">
        <v>18.010000000000002</v>
      </c>
    </row>
    <row r="1063" spans="1:12">
      <c r="A1063">
        <v>184819</v>
      </c>
      <c r="B1063" t="s">
        <v>83</v>
      </c>
      <c r="C1063" t="s">
        <v>84</v>
      </c>
      <c r="D1063">
        <v>211.67599999999999</v>
      </c>
      <c r="E1063">
        <v>-243.441</v>
      </c>
      <c r="F1063">
        <v>488.82900000000001</v>
      </c>
      <c r="G1063">
        <v>-45.562399999999997</v>
      </c>
      <c r="H1063">
        <v>2.8669500000000001</v>
      </c>
      <c r="I1063" s="3">
        <v>6.4999999999999994E-5</v>
      </c>
      <c r="L1063">
        <v>18.010000000000002</v>
      </c>
    </row>
    <row r="1064" spans="1:12">
      <c r="A1064">
        <v>184820</v>
      </c>
      <c r="B1064" t="s">
        <v>83</v>
      </c>
      <c r="C1064" t="s">
        <v>84</v>
      </c>
      <c r="D1064">
        <v>214.184</v>
      </c>
      <c r="E1064">
        <v>-243.47399999999999</v>
      </c>
      <c r="F1064">
        <v>488.75900000000001</v>
      </c>
      <c r="G1064">
        <v>-45.562600000000003</v>
      </c>
      <c r="H1064">
        <v>2.8667799999999999</v>
      </c>
      <c r="I1064" s="3">
        <v>6.4999999999999994E-5</v>
      </c>
      <c r="L1064">
        <v>18.02</v>
      </c>
    </row>
    <row r="1065" spans="1:12">
      <c r="A1065">
        <v>184821</v>
      </c>
      <c r="B1065" t="s">
        <v>83</v>
      </c>
      <c r="C1065" t="s">
        <v>84</v>
      </c>
      <c r="D1065">
        <v>216.67699999999999</v>
      </c>
      <c r="E1065">
        <v>-243.499</v>
      </c>
      <c r="F1065">
        <v>488.69</v>
      </c>
      <c r="G1065">
        <v>-45.562600000000003</v>
      </c>
      <c r="H1065">
        <v>2.8667500000000001</v>
      </c>
      <c r="I1065" s="3">
        <v>7.2999999999999999E-5</v>
      </c>
      <c r="L1065">
        <v>18.010000000000002</v>
      </c>
    </row>
    <row r="1066" spans="1:12">
      <c r="A1066">
        <v>184822</v>
      </c>
      <c r="B1066" t="s">
        <v>83</v>
      </c>
      <c r="C1066" t="s">
        <v>84</v>
      </c>
      <c r="D1066">
        <v>206.452</v>
      </c>
      <c r="E1066">
        <v>-243.39699999999999</v>
      </c>
      <c r="F1066">
        <v>480.96</v>
      </c>
      <c r="G1066">
        <v>-45.562399999999997</v>
      </c>
      <c r="H1066">
        <v>2.8670599999999999</v>
      </c>
      <c r="I1066" s="3">
        <v>7.1000000000000005E-5</v>
      </c>
      <c r="L1066">
        <v>18.02</v>
      </c>
    </row>
    <row r="1067" spans="1:12">
      <c r="A1067">
        <v>184823</v>
      </c>
      <c r="B1067" t="s">
        <v>83</v>
      </c>
      <c r="C1067" t="s">
        <v>84</v>
      </c>
      <c r="D1067">
        <v>211.46199999999999</v>
      </c>
      <c r="E1067">
        <v>-243.46100000000001</v>
      </c>
      <c r="F1067">
        <v>480.81900000000002</v>
      </c>
      <c r="G1067">
        <v>-45.562399999999997</v>
      </c>
      <c r="H1067">
        <v>2.86694</v>
      </c>
      <c r="I1067" s="3">
        <v>6.2000000000000003E-5</v>
      </c>
      <c r="L1067">
        <v>18.010000000000002</v>
      </c>
    </row>
    <row r="1068" spans="1:12">
      <c r="A1068">
        <v>184824</v>
      </c>
      <c r="B1068" t="s">
        <v>83</v>
      </c>
      <c r="C1068" t="s">
        <v>84</v>
      </c>
      <c r="D1068">
        <v>216.46100000000001</v>
      </c>
      <c r="E1068">
        <v>-243.494</v>
      </c>
      <c r="F1068">
        <v>480.68</v>
      </c>
      <c r="G1068">
        <v>-45.562399999999997</v>
      </c>
      <c r="H1068">
        <v>2.8665400000000001</v>
      </c>
      <c r="I1068" s="3">
        <v>7.1000000000000005E-5</v>
      </c>
      <c r="L1068">
        <v>18.02</v>
      </c>
    </row>
    <row r="1069" spans="1:12">
      <c r="A1069">
        <v>184825</v>
      </c>
      <c r="B1069" t="s">
        <v>83</v>
      </c>
      <c r="C1069" t="s">
        <v>84</v>
      </c>
      <c r="D1069">
        <v>206.02699999999999</v>
      </c>
      <c r="E1069">
        <v>-243.39500000000001</v>
      </c>
      <c r="F1069">
        <v>464.91</v>
      </c>
      <c r="G1069">
        <v>-45.562600000000003</v>
      </c>
      <c r="H1069">
        <v>2.8669799999999999</v>
      </c>
      <c r="I1069" s="3">
        <v>7.1000000000000005E-5</v>
      </c>
      <c r="L1069">
        <v>18.02</v>
      </c>
    </row>
    <row r="1070" spans="1:12">
      <c r="A1070">
        <v>184826</v>
      </c>
      <c r="B1070" t="s">
        <v>83</v>
      </c>
      <c r="C1070" t="s">
        <v>84</v>
      </c>
      <c r="D1070">
        <v>211.041</v>
      </c>
      <c r="E1070">
        <v>-243.45099999999999</v>
      </c>
      <c r="F1070">
        <v>464.76900000000001</v>
      </c>
      <c r="G1070">
        <v>-45.562600000000003</v>
      </c>
      <c r="H1070">
        <v>2.8668900000000002</v>
      </c>
      <c r="I1070" s="3">
        <v>6.4999999999999994E-5</v>
      </c>
      <c r="L1070">
        <v>18.02</v>
      </c>
    </row>
    <row r="1071" spans="1:12">
      <c r="A1071">
        <v>184827</v>
      </c>
      <c r="B1071" t="s">
        <v>83</v>
      </c>
      <c r="C1071" t="s">
        <v>84</v>
      </c>
      <c r="D1071">
        <v>216.041</v>
      </c>
      <c r="E1071">
        <v>-243.49299999999999</v>
      </c>
      <c r="F1071">
        <v>464.62900000000002</v>
      </c>
      <c r="G1071">
        <v>-45.562600000000003</v>
      </c>
      <c r="H1071">
        <v>2.8664900000000002</v>
      </c>
      <c r="I1071" s="3">
        <v>7.6000000000000004E-5</v>
      </c>
      <c r="L1071">
        <v>18</v>
      </c>
    </row>
    <row r="1072" spans="1:12">
      <c r="A1072">
        <v>184828</v>
      </c>
      <c r="B1072" t="s">
        <v>85</v>
      </c>
    </row>
    <row r="1073" spans="1:2">
      <c r="A1073">
        <v>184829</v>
      </c>
      <c r="B1073" t="s">
        <v>85</v>
      </c>
    </row>
    <row r="1074" spans="1:2">
      <c r="A1074">
        <v>184830</v>
      </c>
      <c r="B1074" t="s">
        <v>85</v>
      </c>
    </row>
    <row r="1075" spans="1:2">
      <c r="A1075">
        <v>184831</v>
      </c>
      <c r="B1075" t="s">
        <v>85</v>
      </c>
    </row>
    <row r="1076" spans="1:2">
      <c r="A1076">
        <v>184832</v>
      </c>
      <c r="B1076" t="s">
        <v>85</v>
      </c>
    </row>
    <row r="1077" spans="1:2">
      <c r="A1077">
        <v>184833</v>
      </c>
      <c r="B1077" t="s">
        <v>85</v>
      </c>
    </row>
    <row r="1078" spans="1:2">
      <c r="A1078">
        <v>184834</v>
      </c>
      <c r="B1078" t="s">
        <v>85</v>
      </c>
    </row>
    <row r="1079" spans="1:2">
      <c r="A1079">
        <v>184835</v>
      </c>
      <c r="B1079" t="s">
        <v>85</v>
      </c>
    </row>
    <row r="1080" spans="1:2">
      <c r="A1080">
        <v>184836</v>
      </c>
      <c r="B1080" t="s">
        <v>85</v>
      </c>
    </row>
    <row r="1081" spans="1:2">
      <c r="A1081">
        <v>184837</v>
      </c>
      <c r="B1081" t="s">
        <v>85</v>
      </c>
    </row>
    <row r="1082" spans="1:2">
      <c r="A1082">
        <v>184838</v>
      </c>
      <c r="B1082" t="s">
        <v>85</v>
      </c>
    </row>
    <row r="1083" spans="1:2">
      <c r="A1083">
        <v>184839</v>
      </c>
      <c r="B1083" t="s">
        <v>85</v>
      </c>
    </row>
    <row r="1084" spans="1:2">
      <c r="A1084">
        <v>184840</v>
      </c>
      <c r="B1084" t="s">
        <v>85</v>
      </c>
    </row>
    <row r="1085" spans="1:2">
      <c r="A1085">
        <v>184841</v>
      </c>
      <c r="B1085" t="s">
        <v>85</v>
      </c>
    </row>
    <row r="1086" spans="1:2">
      <c r="A1086">
        <v>184842</v>
      </c>
      <c r="B1086" t="s">
        <v>85</v>
      </c>
    </row>
    <row r="1087" spans="1:2">
      <c r="A1087">
        <v>184843</v>
      </c>
      <c r="B1087" t="s">
        <v>85</v>
      </c>
    </row>
    <row r="1088" spans="1:2">
      <c r="A1088">
        <v>184844</v>
      </c>
      <c r="B1088" t="s">
        <v>85</v>
      </c>
    </row>
    <row r="1089" spans="1:2">
      <c r="A1089">
        <v>184845</v>
      </c>
      <c r="B1089" t="s">
        <v>85</v>
      </c>
    </row>
    <row r="1090" spans="1:2">
      <c r="A1090">
        <v>184846</v>
      </c>
      <c r="B1090" t="s">
        <v>85</v>
      </c>
    </row>
    <row r="1091" spans="1:2">
      <c r="A1091">
        <v>184847</v>
      </c>
      <c r="B1091" t="s">
        <v>85</v>
      </c>
    </row>
    <row r="1092" spans="1:2">
      <c r="A1092">
        <v>184848</v>
      </c>
      <c r="B1092" t="s">
        <v>85</v>
      </c>
    </row>
    <row r="1093" spans="1:2">
      <c r="A1093">
        <v>184849</v>
      </c>
      <c r="B1093" t="s">
        <v>85</v>
      </c>
    </row>
    <row r="1094" spans="1:2">
      <c r="A1094">
        <v>184850</v>
      </c>
      <c r="B1094" t="s">
        <v>85</v>
      </c>
    </row>
    <row r="1095" spans="1:2">
      <c r="A1095">
        <v>184851</v>
      </c>
      <c r="B1095" t="s">
        <v>85</v>
      </c>
    </row>
    <row r="1096" spans="1:2">
      <c r="A1096">
        <v>184852</v>
      </c>
      <c r="B1096" t="s">
        <v>85</v>
      </c>
    </row>
    <row r="1097" spans="1:2">
      <c r="A1097">
        <v>184853</v>
      </c>
      <c r="B1097" t="s">
        <v>85</v>
      </c>
    </row>
    <row r="1098" spans="1:2">
      <c r="A1098">
        <v>184854</v>
      </c>
      <c r="B1098" t="s">
        <v>85</v>
      </c>
    </row>
    <row r="1099" spans="1:2">
      <c r="A1099">
        <v>184855</v>
      </c>
      <c r="B1099" t="s">
        <v>85</v>
      </c>
    </row>
    <row r="1100" spans="1:2">
      <c r="A1100">
        <v>184856</v>
      </c>
      <c r="B1100" t="s">
        <v>85</v>
      </c>
    </row>
    <row r="1101" spans="1:2">
      <c r="A1101">
        <v>184857</v>
      </c>
      <c r="B1101" t="s">
        <v>85</v>
      </c>
    </row>
    <row r="1102" spans="1:2">
      <c r="A1102">
        <v>184858</v>
      </c>
      <c r="B1102" t="s">
        <v>85</v>
      </c>
    </row>
    <row r="1103" spans="1:2">
      <c r="A1103">
        <v>184859</v>
      </c>
      <c r="B1103" t="s">
        <v>85</v>
      </c>
    </row>
    <row r="1104" spans="1:2">
      <c r="A1104">
        <v>184860</v>
      </c>
      <c r="B1104" t="s">
        <v>85</v>
      </c>
    </row>
    <row r="1105" spans="1:2">
      <c r="A1105">
        <v>184861</v>
      </c>
      <c r="B1105" t="s">
        <v>85</v>
      </c>
    </row>
    <row r="1106" spans="1:2">
      <c r="A1106">
        <v>184862</v>
      </c>
      <c r="B1106" t="s">
        <v>85</v>
      </c>
    </row>
    <row r="1107" spans="1:2">
      <c r="A1107">
        <v>184863</v>
      </c>
      <c r="B1107" t="s">
        <v>85</v>
      </c>
    </row>
    <row r="1108" spans="1:2">
      <c r="A1108">
        <v>184864</v>
      </c>
      <c r="B1108" t="s">
        <v>85</v>
      </c>
    </row>
    <row r="1109" spans="1:2">
      <c r="A1109">
        <v>184865</v>
      </c>
      <c r="B1109" t="s">
        <v>85</v>
      </c>
    </row>
    <row r="1110" spans="1:2">
      <c r="A1110">
        <v>184866</v>
      </c>
      <c r="B1110" t="s">
        <v>85</v>
      </c>
    </row>
    <row r="1111" spans="1:2">
      <c r="A1111">
        <v>184867</v>
      </c>
      <c r="B1111" t="s">
        <v>85</v>
      </c>
    </row>
    <row r="1112" spans="1:2">
      <c r="A1112">
        <v>184868</v>
      </c>
      <c r="B1112" t="s">
        <v>85</v>
      </c>
    </row>
    <row r="1113" spans="1:2">
      <c r="A1113">
        <v>184869</v>
      </c>
      <c r="B1113" t="s">
        <v>85</v>
      </c>
    </row>
    <row r="1114" spans="1:2">
      <c r="A1114">
        <v>184870</v>
      </c>
      <c r="B1114" t="s">
        <v>85</v>
      </c>
    </row>
    <row r="1115" spans="1:2">
      <c r="A1115">
        <v>184871</v>
      </c>
      <c r="B1115" t="s">
        <v>85</v>
      </c>
    </row>
    <row r="1116" spans="1:2">
      <c r="A1116">
        <v>184872</v>
      </c>
      <c r="B1116" t="s">
        <v>85</v>
      </c>
    </row>
    <row r="1117" spans="1:2">
      <c r="A1117">
        <v>184873</v>
      </c>
      <c r="B1117" t="s">
        <v>85</v>
      </c>
    </row>
    <row r="1118" spans="1:2">
      <c r="A1118">
        <v>184874</v>
      </c>
      <c r="B1118" t="s">
        <v>85</v>
      </c>
    </row>
    <row r="1119" spans="1:2">
      <c r="A1119">
        <v>184875</v>
      </c>
      <c r="B1119" t="s">
        <v>85</v>
      </c>
    </row>
    <row r="1120" spans="1:2">
      <c r="A1120">
        <v>184876</v>
      </c>
      <c r="B1120" t="s">
        <v>85</v>
      </c>
    </row>
    <row r="1121" spans="1:2">
      <c r="A1121">
        <v>184877</v>
      </c>
      <c r="B1121" t="s">
        <v>85</v>
      </c>
    </row>
    <row r="1122" spans="1:2">
      <c r="A1122">
        <v>184878</v>
      </c>
      <c r="B1122" t="s">
        <v>85</v>
      </c>
    </row>
    <row r="1123" spans="1:2">
      <c r="A1123">
        <v>184879</v>
      </c>
      <c r="B1123" t="s">
        <v>85</v>
      </c>
    </row>
    <row r="1124" spans="1:2">
      <c r="A1124">
        <v>184880</v>
      </c>
      <c r="B1124" t="s">
        <v>85</v>
      </c>
    </row>
    <row r="1125" spans="1:2">
      <c r="A1125">
        <v>184881</v>
      </c>
      <c r="B1125" t="s">
        <v>85</v>
      </c>
    </row>
    <row r="1126" spans="1:2">
      <c r="A1126">
        <v>184882</v>
      </c>
      <c r="B1126" t="s">
        <v>85</v>
      </c>
    </row>
    <row r="1127" spans="1:2">
      <c r="A1127">
        <v>184883</v>
      </c>
      <c r="B1127" t="s">
        <v>85</v>
      </c>
    </row>
    <row r="1128" spans="1:2">
      <c r="A1128">
        <v>184884</v>
      </c>
      <c r="B1128" t="s">
        <v>85</v>
      </c>
    </row>
    <row r="1129" spans="1:2">
      <c r="A1129">
        <v>184885</v>
      </c>
      <c r="B1129" t="s">
        <v>85</v>
      </c>
    </row>
    <row r="1130" spans="1:2">
      <c r="A1130">
        <v>184886</v>
      </c>
      <c r="B1130" t="s">
        <v>85</v>
      </c>
    </row>
    <row r="1131" spans="1:2">
      <c r="A1131">
        <v>184887</v>
      </c>
      <c r="B1131" t="s">
        <v>85</v>
      </c>
    </row>
    <row r="1132" spans="1:2">
      <c r="A1132">
        <v>184888</v>
      </c>
      <c r="B1132" t="s">
        <v>85</v>
      </c>
    </row>
    <row r="1133" spans="1:2">
      <c r="A1133">
        <v>184889</v>
      </c>
      <c r="B1133" t="s">
        <v>85</v>
      </c>
    </row>
    <row r="1134" spans="1:2">
      <c r="A1134">
        <v>184890</v>
      </c>
      <c r="B1134" t="s">
        <v>85</v>
      </c>
    </row>
    <row r="1135" spans="1:2">
      <c r="A1135">
        <v>184891</v>
      </c>
      <c r="B1135" t="s">
        <v>85</v>
      </c>
    </row>
    <row r="1136" spans="1:2">
      <c r="A1136">
        <v>184892</v>
      </c>
      <c r="B1136" t="s">
        <v>85</v>
      </c>
    </row>
    <row r="1137" spans="1:12">
      <c r="A1137">
        <v>184893</v>
      </c>
      <c r="B1137" t="s">
        <v>85</v>
      </c>
    </row>
    <row r="1138" spans="1:12">
      <c r="A1138">
        <v>184894</v>
      </c>
      <c r="B1138" t="s">
        <v>85</v>
      </c>
    </row>
    <row r="1139" spans="1:12">
      <c r="A1139">
        <v>184895</v>
      </c>
      <c r="B1139" t="s">
        <v>85</v>
      </c>
    </row>
    <row r="1140" spans="1:12">
      <c r="A1140">
        <v>184896</v>
      </c>
      <c r="B1140" t="s">
        <v>85</v>
      </c>
    </row>
    <row r="1141" spans="1:12">
      <c r="A1141">
        <v>184897</v>
      </c>
      <c r="B1141" t="s">
        <v>85</v>
      </c>
    </row>
    <row r="1142" spans="1:12">
      <c r="A1142">
        <v>184898</v>
      </c>
      <c r="B1142" t="s">
        <v>85</v>
      </c>
    </row>
    <row r="1143" spans="1:12">
      <c r="A1143">
        <v>184899</v>
      </c>
      <c r="B1143" t="s">
        <v>85</v>
      </c>
    </row>
    <row r="1144" spans="1:12">
      <c r="A1144">
        <v>184900</v>
      </c>
      <c r="B1144" t="s">
        <v>85</v>
      </c>
    </row>
    <row r="1145" spans="1:12">
      <c r="A1145">
        <v>184901</v>
      </c>
      <c r="B1145" t="s">
        <v>85</v>
      </c>
    </row>
    <row r="1146" spans="1:12">
      <c r="A1146">
        <v>184902</v>
      </c>
      <c r="B1146" t="s">
        <v>85</v>
      </c>
    </row>
    <row r="1147" spans="1:12">
      <c r="A1147">
        <v>184903</v>
      </c>
      <c r="B1147" t="s">
        <v>86</v>
      </c>
      <c r="C1147" t="s">
        <v>87</v>
      </c>
      <c r="D1147">
        <v>204.785</v>
      </c>
      <c r="E1147">
        <v>-229.96600000000001</v>
      </c>
      <c r="F1147">
        <v>392.43099999999998</v>
      </c>
      <c r="G1147">
        <v>-44.986899999999999</v>
      </c>
      <c r="H1147">
        <v>2.8674200000000001</v>
      </c>
      <c r="I1147" s="3">
        <v>6.7999999999999999E-5</v>
      </c>
      <c r="J1147">
        <v>2.86686</v>
      </c>
      <c r="K1147" s="3">
        <v>6.6000000000000005E-5</v>
      </c>
      <c r="L1147">
        <v>4.0199999999999996</v>
      </c>
    </row>
    <row r="1148" spans="1:12">
      <c r="A1148">
        <v>184904</v>
      </c>
      <c r="B1148" t="s">
        <v>88</v>
      </c>
      <c r="C1148" t="s">
        <v>87</v>
      </c>
      <c r="D1148">
        <v>204.785</v>
      </c>
      <c r="E1148">
        <v>-232.494</v>
      </c>
      <c r="F1148">
        <v>392.43099999999998</v>
      </c>
      <c r="G1148">
        <v>-44.987000000000002</v>
      </c>
      <c r="H1148">
        <v>2.8672200000000001</v>
      </c>
      <c r="I1148" s="3">
        <v>6.7999999999999999E-5</v>
      </c>
      <c r="J1148">
        <v>2.8668800000000001</v>
      </c>
      <c r="K1148" s="3">
        <v>6.3999999999999997E-5</v>
      </c>
      <c r="L1148">
        <v>4.0199999999999996</v>
      </c>
    </row>
    <row r="1149" spans="1:12">
      <c r="A1149">
        <v>184905</v>
      </c>
      <c r="B1149" t="s">
        <v>89</v>
      </c>
      <c r="C1149" t="s">
        <v>87</v>
      </c>
      <c r="D1149">
        <v>204.78399999999999</v>
      </c>
      <c r="E1149">
        <v>-234.976</v>
      </c>
      <c r="F1149">
        <v>392.43099999999998</v>
      </c>
      <c r="G1149">
        <v>-44.987000000000002</v>
      </c>
      <c r="H1149">
        <v>2.8673199999999999</v>
      </c>
      <c r="I1149" s="3">
        <v>7.2999999999999999E-5</v>
      </c>
      <c r="J1149">
        <v>2.8668800000000001</v>
      </c>
      <c r="K1149" s="3">
        <v>5.8E-5</v>
      </c>
      <c r="L1149">
        <v>4</v>
      </c>
    </row>
    <row r="1150" spans="1:12">
      <c r="A1150">
        <v>184906</v>
      </c>
      <c r="B1150" t="s">
        <v>90</v>
      </c>
      <c r="C1150" t="s">
        <v>87</v>
      </c>
      <c r="D1150">
        <v>204.785</v>
      </c>
      <c r="E1150">
        <v>-237.47900000000001</v>
      </c>
      <c r="F1150">
        <v>392.43099999999998</v>
      </c>
      <c r="G1150">
        <v>-44.987000000000002</v>
      </c>
      <c r="H1150">
        <v>2.8672900000000001</v>
      </c>
      <c r="I1150" s="3">
        <v>6.8999999999999997E-5</v>
      </c>
      <c r="J1150">
        <v>2.86687</v>
      </c>
      <c r="K1150" s="3">
        <v>7.1000000000000005E-5</v>
      </c>
      <c r="L1150">
        <v>4.01</v>
      </c>
    </row>
    <row r="1151" spans="1:12">
      <c r="A1151">
        <v>184907</v>
      </c>
      <c r="B1151" t="s">
        <v>91</v>
      </c>
      <c r="C1151" t="s">
        <v>87</v>
      </c>
      <c r="D1151">
        <v>204.78399999999999</v>
      </c>
      <c r="E1151">
        <v>-239.97800000000001</v>
      </c>
      <c r="F1151">
        <v>392.43099999999998</v>
      </c>
      <c r="G1151">
        <v>-44.987000000000002</v>
      </c>
      <c r="H1151">
        <v>2.8673099999999998</v>
      </c>
      <c r="I1151" s="3">
        <v>5.8999999999999998E-5</v>
      </c>
      <c r="J1151">
        <v>2.8671000000000002</v>
      </c>
      <c r="K1151" s="3">
        <v>6.7999999999999999E-5</v>
      </c>
      <c r="L1151">
        <v>4.01</v>
      </c>
    </row>
    <row r="1152" spans="1:12">
      <c r="A1152">
        <v>184908</v>
      </c>
      <c r="B1152" t="s">
        <v>92</v>
      </c>
      <c r="C1152" t="s">
        <v>87</v>
      </c>
      <c r="D1152">
        <v>204.785</v>
      </c>
      <c r="E1152">
        <v>-229.983</v>
      </c>
      <c r="F1152">
        <v>379.31900000000002</v>
      </c>
      <c r="G1152">
        <v>-44.987000000000002</v>
      </c>
      <c r="H1152">
        <v>2.8678300000000001</v>
      </c>
      <c r="I1152" s="3">
        <v>6.6000000000000005E-5</v>
      </c>
      <c r="J1152">
        <v>2.8669799999999999</v>
      </c>
      <c r="K1152" s="3">
        <v>6.6000000000000005E-5</v>
      </c>
      <c r="L1152">
        <v>4.01</v>
      </c>
    </row>
    <row r="1153" spans="1:12">
      <c r="A1153">
        <v>184909</v>
      </c>
      <c r="B1153" t="s">
        <v>93</v>
      </c>
      <c r="C1153" t="s">
        <v>87</v>
      </c>
      <c r="D1153">
        <v>204.785</v>
      </c>
      <c r="E1153">
        <v>-232.505</v>
      </c>
      <c r="F1153">
        <v>379.31900000000002</v>
      </c>
      <c r="G1153">
        <v>-44.987000000000002</v>
      </c>
      <c r="H1153">
        <v>2.86747</v>
      </c>
      <c r="I1153" s="3">
        <v>7.3999999999999996E-5</v>
      </c>
      <c r="J1153">
        <v>2.8669099999999998</v>
      </c>
      <c r="K1153" s="3">
        <v>7.1000000000000005E-5</v>
      </c>
      <c r="L1153">
        <v>4.0199999999999996</v>
      </c>
    </row>
    <row r="1154" spans="1:12">
      <c r="A1154">
        <v>184910</v>
      </c>
      <c r="B1154" t="s">
        <v>94</v>
      </c>
      <c r="C1154" t="s">
        <v>87</v>
      </c>
      <c r="D1154">
        <v>204.78399999999999</v>
      </c>
      <c r="E1154">
        <v>-234.98599999999999</v>
      </c>
      <c r="F1154">
        <v>379.31900000000002</v>
      </c>
      <c r="G1154">
        <v>-44.987000000000002</v>
      </c>
      <c r="H1154">
        <v>2.8674499999999998</v>
      </c>
      <c r="I1154" s="3">
        <v>8.1000000000000004E-5</v>
      </c>
      <c r="J1154">
        <v>2.8671500000000001</v>
      </c>
      <c r="K1154" s="3">
        <v>7.2999999999999999E-5</v>
      </c>
      <c r="L1154">
        <v>4.0199999999999996</v>
      </c>
    </row>
    <row r="1155" spans="1:12">
      <c r="A1155">
        <v>184911</v>
      </c>
      <c r="B1155" t="s">
        <v>95</v>
      </c>
      <c r="C1155" t="s">
        <v>87</v>
      </c>
      <c r="D1155">
        <v>204.785</v>
      </c>
      <c r="E1155">
        <v>-237.49</v>
      </c>
      <c r="F1155">
        <v>379.31900000000002</v>
      </c>
      <c r="G1155">
        <v>-44.987000000000002</v>
      </c>
      <c r="H1155">
        <v>2.86734</v>
      </c>
      <c r="I1155" s="3">
        <v>6.6000000000000005E-5</v>
      </c>
      <c r="J1155">
        <v>2.86687</v>
      </c>
      <c r="K1155" s="3">
        <v>6.6000000000000005E-5</v>
      </c>
      <c r="L1155">
        <v>4.01</v>
      </c>
    </row>
    <row r="1156" spans="1:12">
      <c r="A1156">
        <v>184912</v>
      </c>
      <c r="B1156" t="s">
        <v>96</v>
      </c>
      <c r="C1156" t="s">
        <v>87</v>
      </c>
      <c r="D1156">
        <v>204.78399999999999</v>
      </c>
      <c r="E1156">
        <v>-239.98699999999999</v>
      </c>
      <c r="F1156">
        <v>379.31900000000002</v>
      </c>
      <c r="G1156">
        <v>-44.987000000000002</v>
      </c>
      <c r="H1156">
        <v>2.8672599999999999</v>
      </c>
      <c r="I1156" s="3">
        <v>6.8999999999999997E-5</v>
      </c>
      <c r="J1156">
        <v>2.8671099999999998</v>
      </c>
      <c r="K1156" s="3">
        <v>6.6000000000000005E-5</v>
      </c>
      <c r="L1156">
        <v>4.0199999999999996</v>
      </c>
    </row>
    <row r="1157" spans="1:12">
      <c r="A1157">
        <v>184913</v>
      </c>
      <c r="B1157" t="s">
        <v>97</v>
      </c>
      <c r="C1157" t="s">
        <v>87</v>
      </c>
      <c r="D1157">
        <v>204.785</v>
      </c>
      <c r="E1157">
        <v>-229.75200000000001</v>
      </c>
      <c r="F1157">
        <v>366.18900000000002</v>
      </c>
      <c r="G1157">
        <v>-44.986800000000002</v>
      </c>
      <c r="H1157">
        <v>2.8675799999999998</v>
      </c>
      <c r="I1157" s="3">
        <v>7.2000000000000002E-5</v>
      </c>
      <c r="J1157">
        <v>2.86687</v>
      </c>
      <c r="K1157" s="3">
        <v>6.7000000000000002E-5</v>
      </c>
      <c r="L1157">
        <v>4.0199999999999996</v>
      </c>
    </row>
    <row r="1158" spans="1:12">
      <c r="A1158">
        <v>184914</v>
      </c>
      <c r="B1158" t="s">
        <v>98</v>
      </c>
      <c r="C1158" t="s">
        <v>87</v>
      </c>
      <c r="D1158">
        <v>204.785</v>
      </c>
      <c r="E1158">
        <v>-232.274</v>
      </c>
      <c r="F1158">
        <v>366.18900000000002</v>
      </c>
      <c r="G1158">
        <v>-44.986800000000002</v>
      </c>
      <c r="H1158">
        <v>2.8672200000000001</v>
      </c>
      <c r="I1158" s="3">
        <v>6.7000000000000002E-5</v>
      </c>
      <c r="J1158">
        <v>2.8670399999999998</v>
      </c>
      <c r="K1158" s="3">
        <v>6.6000000000000005E-5</v>
      </c>
      <c r="L1158">
        <v>4.0199999999999996</v>
      </c>
    </row>
    <row r="1159" spans="1:12">
      <c r="A1159">
        <v>184915</v>
      </c>
      <c r="B1159" t="s">
        <v>99</v>
      </c>
      <c r="C1159" t="s">
        <v>87</v>
      </c>
      <c r="D1159">
        <v>204.785</v>
      </c>
      <c r="E1159">
        <v>-234.75700000000001</v>
      </c>
      <c r="F1159">
        <v>366.18900000000002</v>
      </c>
      <c r="G1159">
        <v>-44.986800000000002</v>
      </c>
      <c r="H1159">
        <v>2.8673799999999998</v>
      </c>
      <c r="I1159" s="3">
        <v>6.7999999999999999E-5</v>
      </c>
      <c r="J1159">
        <v>2.8669500000000001</v>
      </c>
      <c r="K1159" s="3">
        <v>6.4999999999999994E-5</v>
      </c>
      <c r="L1159">
        <v>4.01</v>
      </c>
    </row>
    <row r="1160" spans="1:12">
      <c r="A1160">
        <v>184916</v>
      </c>
      <c r="B1160" t="s">
        <v>100</v>
      </c>
      <c r="C1160" t="s">
        <v>87</v>
      </c>
      <c r="D1160">
        <v>204.785</v>
      </c>
      <c r="E1160">
        <v>-237.255</v>
      </c>
      <c r="F1160">
        <v>366.18900000000002</v>
      </c>
      <c r="G1160">
        <v>-44.986800000000002</v>
      </c>
      <c r="H1160">
        <v>2.8673299999999999</v>
      </c>
      <c r="I1160" s="3">
        <v>6.3E-5</v>
      </c>
      <c r="J1160">
        <v>2.8668999999999998</v>
      </c>
      <c r="K1160" s="3">
        <v>5.8999999999999998E-5</v>
      </c>
      <c r="L1160">
        <v>4.01</v>
      </c>
    </row>
    <row r="1161" spans="1:12">
      <c r="A1161">
        <v>184917</v>
      </c>
      <c r="B1161" t="s">
        <v>101</v>
      </c>
      <c r="C1161" t="s">
        <v>87</v>
      </c>
      <c r="D1161">
        <v>204.78399999999999</v>
      </c>
      <c r="E1161">
        <v>-239.761</v>
      </c>
      <c r="F1161">
        <v>366.18900000000002</v>
      </c>
      <c r="G1161">
        <v>-44.986800000000002</v>
      </c>
      <c r="H1161">
        <v>2.8671700000000002</v>
      </c>
      <c r="I1161" s="3">
        <v>6.3999999999999997E-5</v>
      </c>
      <c r="J1161">
        <v>2.8667899999999999</v>
      </c>
      <c r="K1161" s="3">
        <v>6.7000000000000002E-5</v>
      </c>
      <c r="L1161">
        <v>4.0199999999999996</v>
      </c>
    </row>
    <row r="1162" spans="1:12">
      <c r="A1162">
        <v>184918</v>
      </c>
      <c r="B1162" t="s">
        <v>102</v>
      </c>
      <c r="C1162" t="s">
        <v>87</v>
      </c>
      <c r="D1162">
        <v>204.785</v>
      </c>
      <c r="E1162">
        <v>-229.733</v>
      </c>
      <c r="F1162">
        <v>362.91</v>
      </c>
      <c r="G1162">
        <v>-44.986800000000002</v>
      </c>
      <c r="H1162">
        <v>2.8676599999999999</v>
      </c>
      <c r="I1162" s="3">
        <v>6.4999999999999994E-5</v>
      </c>
      <c r="J1162">
        <v>2.8671700000000002</v>
      </c>
      <c r="K1162" s="3">
        <v>6.8999999999999997E-5</v>
      </c>
      <c r="L1162">
        <v>4.01</v>
      </c>
    </row>
    <row r="1163" spans="1:12">
      <c r="A1163">
        <v>184919</v>
      </c>
      <c r="B1163" t="s">
        <v>103</v>
      </c>
      <c r="C1163" t="s">
        <v>87</v>
      </c>
      <c r="D1163">
        <v>204.785</v>
      </c>
      <c r="E1163">
        <v>-232.25299999999999</v>
      </c>
      <c r="F1163">
        <v>362.90899999999999</v>
      </c>
      <c r="G1163">
        <v>-44.986800000000002</v>
      </c>
      <c r="H1163">
        <v>2.8672399999999998</v>
      </c>
      <c r="I1163" s="3">
        <v>7.1000000000000005E-5</v>
      </c>
      <c r="J1163">
        <v>2.8669199999999999</v>
      </c>
      <c r="K1163" s="3">
        <v>7.4999999999999993E-5</v>
      </c>
      <c r="L1163">
        <v>4</v>
      </c>
    </row>
    <row r="1164" spans="1:12">
      <c r="A1164">
        <v>184920</v>
      </c>
      <c r="B1164" t="s">
        <v>104</v>
      </c>
      <c r="C1164" t="s">
        <v>87</v>
      </c>
      <c r="D1164">
        <v>204.785</v>
      </c>
      <c r="E1164">
        <v>-234.73699999999999</v>
      </c>
      <c r="F1164">
        <v>362.90899999999999</v>
      </c>
      <c r="G1164">
        <v>-44.987000000000002</v>
      </c>
      <c r="H1164">
        <v>2.8673299999999999</v>
      </c>
      <c r="I1164" s="3">
        <v>6.7999999999999999E-5</v>
      </c>
      <c r="J1164">
        <v>2.8672599999999999</v>
      </c>
      <c r="K1164" s="3">
        <v>6.6000000000000005E-5</v>
      </c>
      <c r="L1164">
        <v>4</v>
      </c>
    </row>
    <row r="1165" spans="1:12">
      <c r="A1165">
        <v>184921</v>
      </c>
      <c r="B1165" t="s">
        <v>105</v>
      </c>
      <c r="C1165" t="s">
        <v>87</v>
      </c>
      <c r="D1165">
        <v>204.785</v>
      </c>
      <c r="E1165">
        <v>-237.23400000000001</v>
      </c>
      <c r="F1165">
        <v>362.90899999999999</v>
      </c>
      <c r="G1165">
        <v>-44.987000000000002</v>
      </c>
      <c r="H1165">
        <v>2.8673999999999999</v>
      </c>
      <c r="I1165" s="3">
        <v>6.8999999999999997E-5</v>
      </c>
      <c r="J1165">
        <v>2.8669799999999999</v>
      </c>
      <c r="K1165" s="3">
        <v>6.7000000000000002E-5</v>
      </c>
      <c r="L1165">
        <v>4.0199999999999996</v>
      </c>
    </row>
    <row r="1166" spans="1:12">
      <c r="A1166">
        <v>184922</v>
      </c>
      <c r="B1166" t="s">
        <v>106</v>
      </c>
      <c r="C1166" t="s">
        <v>87</v>
      </c>
      <c r="D1166">
        <v>204.78399999999999</v>
      </c>
      <c r="E1166">
        <v>-239.74</v>
      </c>
      <c r="F1166">
        <v>362.90899999999999</v>
      </c>
      <c r="G1166">
        <v>-44.987000000000002</v>
      </c>
      <c r="H1166">
        <v>2.8672800000000001</v>
      </c>
      <c r="I1166" s="3">
        <v>6.7000000000000002E-5</v>
      </c>
      <c r="J1166">
        <v>2.8669500000000001</v>
      </c>
      <c r="K1166" s="3">
        <v>6.7000000000000002E-5</v>
      </c>
      <c r="L1166">
        <v>4</v>
      </c>
    </row>
    <row r="1167" spans="1:12">
      <c r="A1167">
        <v>184923</v>
      </c>
      <c r="B1167" t="s">
        <v>107</v>
      </c>
      <c r="C1167" t="s">
        <v>87</v>
      </c>
      <c r="D1167">
        <v>204.785</v>
      </c>
      <c r="E1167">
        <v>-232.37299999999999</v>
      </c>
      <c r="F1167">
        <v>359.57900000000001</v>
      </c>
      <c r="G1167">
        <v>-44.986800000000002</v>
      </c>
      <c r="H1167">
        <v>2.8676699999999999</v>
      </c>
      <c r="I1167" s="3">
        <v>7.3999999999999996E-5</v>
      </c>
      <c r="J1167">
        <v>2.86687</v>
      </c>
      <c r="K1167" s="3">
        <v>6.9999999999999994E-5</v>
      </c>
      <c r="L1167">
        <v>4.01</v>
      </c>
    </row>
    <row r="1168" spans="1:12">
      <c r="A1168">
        <v>184924</v>
      </c>
      <c r="B1168" t="s">
        <v>108</v>
      </c>
      <c r="C1168" t="s">
        <v>87</v>
      </c>
      <c r="D1168">
        <v>204.785</v>
      </c>
      <c r="E1168">
        <v>-234.89500000000001</v>
      </c>
      <c r="F1168">
        <v>359.57900000000001</v>
      </c>
      <c r="G1168">
        <v>-44.986800000000002</v>
      </c>
      <c r="H1168">
        <v>2.8675600000000001</v>
      </c>
      <c r="I1168" s="3">
        <v>7.3999999999999996E-5</v>
      </c>
      <c r="J1168">
        <v>2.8669500000000001</v>
      </c>
      <c r="K1168" s="3">
        <v>6.3E-5</v>
      </c>
      <c r="L1168">
        <v>4.01</v>
      </c>
    </row>
    <row r="1169" spans="1:12">
      <c r="A1169">
        <v>184925</v>
      </c>
      <c r="B1169" t="s">
        <v>109</v>
      </c>
      <c r="C1169" t="s">
        <v>87</v>
      </c>
      <c r="D1169">
        <v>204.785</v>
      </c>
      <c r="E1169">
        <v>-237.37100000000001</v>
      </c>
      <c r="F1169">
        <v>359.57900000000001</v>
      </c>
      <c r="G1169">
        <v>-44.986800000000002</v>
      </c>
      <c r="H1169">
        <v>2.8673000000000002</v>
      </c>
      <c r="I1169" s="3">
        <v>6.7999999999999999E-5</v>
      </c>
      <c r="J1169">
        <v>2.86694</v>
      </c>
      <c r="K1169" s="3">
        <v>6.3999999999999997E-5</v>
      </c>
      <c r="L1169">
        <v>4.0199999999999996</v>
      </c>
    </row>
    <row r="1170" spans="1:12">
      <c r="A1170">
        <v>184926</v>
      </c>
      <c r="B1170" t="s">
        <v>110</v>
      </c>
      <c r="C1170" t="s">
        <v>87</v>
      </c>
      <c r="D1170">
        <v>204.78399999999999</v>
      </c>
      <c r="E1170">
        <v>-239.87899999999999</v>
      </c>
      <c r="F1170">
        <v>359.57900000000001</v>
      </c>
      <c r="G1170">
        <v>-44.986800000000002</v>
      </c>
      <c r="H1170">
        <v>2.8672800000000001</v>
      </c>
      <c r="I1170" s="3">
        <v>6.7000000000000002E-5</v>
      </c>
      <c r="J1170">
        <v>2.8670800000000001</v>
      </c>
      <c r="K1170" s="3">
        <v>7.3999999999999996E-5</v>
      </c>
      <c r="L1170">
        <v>4.0199999999999996</v>
      </c>
    </row>
    <row r="1171" spans="1:12">
      <c r="A1171">
        <v>184927</v>
      </c>
      <c r="B1171" t="s">
        <v>111</v>
      </c>
      <c r="C1171" t="s">
        <v>87</v>
      </c>
      <c r="D1171">
        <v>204.785</v>
      </c>
      <c r="E1171">
        <v>-232.386</v>
      </c>
      <c r="F1171">
        <v>356.31</v>
      </c>
      <c r="G1171">
        <v>-44.986800000000002</v>
      </c>
      <c r="H1171">
        <v>2.8704800000000001</v>
      </c>
      <c r="I1171">
        <v>1.6799999999999999E-4</v>
      </c>
      <c r="J1171">
        <v>2.8693399999999998</v>
      </c>
      <c r="K1171">
        <v>1.1400000000000001E-4</v>
      </c>
      <c r="L1171">
        <v>4.01</v>
      </c>
    </row>
    <row r="1172" spans="1:12">
      <c r="A1172">
        <v>184928</v>
      </c>
      <c r="B1172" t="s">
        <v>112</v>
      </c>
      <c r="C1172" t="s">
        <v>87</v>
      </c>
      <c r="D1172">
        <v>204.785</v>
      </c>
      <c r="E1172">
        <v>-234.905</v>
      </c>
      <c r="F1172">
        <v>356.30900000000003</v>
      </c>
      <c r="G1172">
        <v>-44.986800000000002</v>
      </c>
      <c r="H1172">
        <v>2.8673600000000001</v>
      </c>
      <c r="I1172" s="3">
        <v>8.7999999999999998E-5</v>
      </c>
      <c r="J1172">
        <v>2.86727</v>
      </c>
      <c r="K1172" s="3">
        <v>7.2000000000000002E-5</v>
      </c>
      <c r="L1172">
        <v>4.01</v>
      </c>
    </row>
    <row r="1173" spans="1:12">
      <c r="A1173">
        <v>184929</v>
      </c>
      <c r="B1173" t="s">
        <v>113</v>
      </c>
      <c r="C1173" t="s">
        <v>87</v>
      </c>
      <c r="D1173">
        <v>204.785</v>
      </c>
      <c r="E1173">
        <v>-237.38399999999999</v>
      </c>
      <c r="F1173">
        <v>356.30900000000003</v>
      </c>
      <c r="G1173">
        <v>-44.986800000000002</v>
      </c>
      <c r="H1173">
        <v>2.8674499999999998</v>
      </c>
      <c r="I1173" s="3">
        <v>6.7000000000000002E-5</v>
      </c>
      <c r="J1173">
        <v>2.8660600000000001</v>
      </c>
      <c r="K1173" s="3">
        <v>6.7000000000000002E-5</v>
      </c>
      <c r="L1173">
        <v>4.01</v>
      </c>
    </row>
    <row r="1174" spans="1:12">
      <c r="A1174">
        <v>184930</v>
      </c>
      <c r="B1174" t="s">
        <v>114</v>
      </c>
      <c r="C1174" t="s">
        <v>87</v>
      </c>
      <c r="D1174">
        <v>204.78399999999999</v>
      </c>
      <c r="E1174">
        <v>-239.886</v>
      </c>
      <c r="F1174">
        <v>356.30900000000003</v>
      </c>
      <c r="G1174">
        <v>-44.986800000000002</v>
      </c>
      <c r="H1174">
        <v>2.8673500000000001</v>
      </c>
      <c r="I1174" s="3">
        <v>6.2000000000000003E-5</v>
      </c>
      <c r="J1174">
        <v>2.8672300000000002</v>
      </c>
      <c r="K1174" s="3">
        <v>6.6000000000000005E-5</v>
      </c>
      <c r="L1174">
        <v>4</v>
      </c>
    </row>
    <row r="1175" spans="1:12">
      <c r="A1175">
        <v>184931</v>
      </c>
      <c r="B1175" t="s">
        <v>115</v>
      </c>
      <c r="C1175" t="s">
        <v>87</v>
      </c>
      <c r="D1175">
        <v>204.785</v>
      </c>
      <c r="E1175">
        <v>-232.24600000000001</v>
      </c>
      <c r="F1175">
        <v>353</v>
      </c>
      <c r="G1175">
        <v>-44.986800000000002</v>
      </c>
      <c r="H1175">
        <v>2.87113</v>
      </c>
      <c r="I1175">
        <v>1.85E-4</v>
      </c>
      <c r="J1175">
        <v>2.8734199999999999</v>
      </c>
      <c r="K1175">
        <v>1.3799999999999999E-4</v>
      </c>
      <c r="L1175">
        <v>4.01</v>
      </c>
    </row>
    <row r="1176" spans="1:12">
      <c r="A1176">
        <v>184932</v>
      </c>
      <c r="B1176" t="s">
        <v>116</v>
      </c>
      <c r="C1176" t="s">
        <v>87</v>
      </c>
      <c r="D1176">
        <v>204.785</v>
      </c>
      <c r="E1176">
        <v>-234.76300000000001</v>
      </c>
      <c r="F1176">
        <v>352</v>
      </c>
      <c r="G1176">
        <v>-44.986800000000002</v>
      </c>
      <c r="H1176">
        <v>2.8706800000000001</v>
      </c>
      <c r="I1176">
        <v>1.34E-4</v>
      </c>
      <c r="J1176">
        <v>2.8694600000000001</v>
      </c>
      <c r="K1176">
        <v>1.2E-4</v>
      </c>
      <c r="L1176">
        <v>4.0199999999999996</v>
      </c>
    </row>
    <row r="1177" spans="1:12">
      <c r="A1177">
        <v>184933</v>
      </c>
      <c r="B1177" t="s">
        <v>117</v>
      </c>
      <c r="C1177" t="s">
        <v>87</v>
      </c>
      <c r="D1177">
        <v>204.785</v>
      </c>
      <c r="E1177">
        <v>-237.24100000000001</v>
      </c>
      <c r="F1177">
        <v>352.99900000000002</v>
      </c>
      <c r="G1177">
        <v>-44.986800000000002</v>
      </c>
      <c r="H1177">
        <v>2.8677199999999998</v>
      </c>
      <c r="I1177" s="3">
        <v>7.7999999999999999E-5</v>
      </c>
      <c r="J1177">
        <v>2.8664000000000001</v>
      </c>
      <c r="K1177" s="3">
        <v>7.6000000000000004E-5</v>
      </c>
      <c r="L1177">
        <v>4.0199999999999996</v>
      </c>
    </row>
    <row r="1178" spans="1:12">
      <c r="A1178">
        <v>184934</v>
      </c>
      <c r="B1178" t="s">
        <v>118</v>
      </c>
      <c r="C1178" t="s">
        <v>87</v>
      </c>
      <c r="D1178">
        <v>204.78399999999999</v>
      </c>
      <c r="E1178">
        <v>-239.74799999999999</v>
      </c>
      <c r="F1178">
        <v>352.99900000000002</v>
      </c>
      <c r="G1178">
        <v>-44.986800000000002</v>
      </c>
      <c r="H1178">
        <v>2.8673500000000001</v>
      </c>
      <c r="I1178" s="3">
        <v>7.2999999999999999E-5</v>
      </c>
      <c r="J1178">
        <v>2.8664399999999999</v>
      </c>
      <c r="K1178" s="3">
        <v>7.3999999999999996E-5</v>
      </c>
      <c r="L1178">
        <v>4.01</v>
      </c>
    </row>
    <row r="1179" spans="1:12">
      <c r="A1179">
        <v>184935</v>
      </c>
      <c r="B1179" t="s">
        <v>119</v>
      </c>
      <c r="C1179" t="s">
        <v>87</v>
      </c>
      <c r="D1179">
        <v>204.77699999999999</v>
      </c>
      <c r="E1179">
        <v>-229.977</v>
      </c>
      <c r="F1179">
        <v>392.43900000000002</v>
      </c>
      <c r="G1179">
        <v>135.005</v>
      </c>
      <c r="H1179">
        <v>2.8672200000000001</v>
      </c>
      <c r="I1179" s="3">
        <v>5.8E-5</v>
      </c>
      <c r="J1179">
        <v>2.8667600000000002</v>
      </c>
      <c r="K1179" s="3">
        <v>6.8999999999999997E-5</v>
      </c>
      <c r="L1179">
        <v>4.0199999999999996</v>
      </c>
    </row>
    <row r="1180" spans="1:12">
      <c r="A1180">
        <v>184936</v>
      </c>
      <c r="B1180" t="s">
        <v>120</v>
      </c>
      <c r="C1180" t="s">
        <v>87</v>
      </c>
      <c r="D1180">
        <v>204.77600000000001</v>
      </c>
      <c r="E1180">
        <v>-232.495</v>
      </c>
      <c r="F1180">
        <v>392.43900000000002</v>
      </c>
      <c r="G1180">
        <v>135.005</v>
      </c>
      <c r="H1180">
        <v>2.8671799999999998</v>
      </c>
      <c r="I1180" s="3">
        <v>6.4999999999999994E-5</v>
      </c>
      <c r="J1180">
        <v>2.8667699999999998</v>
      </c>
      <c r="K1180" s="3">
        <v>6.6000000000000005E-5</v>
      </c>
      <c r="L1180">
        <v>4</v>
      </c>
    </row>
    <row r="1181" spans="1:12">
      <c r="A1181">
        <v>184937</v>
      </c>
      <c r="B1181" t="s">
        <v>121</v>
      </c>
      <c r="C1181" t="s">
        <v>87</v>
      </c>
      <c r="D1181">
        <v>204.77500000000001</v>
      </c>
      <c r="E1181">
        <v>-234.976</v>
      </c>
      <c r="F1181">
        <v>392.43900000000002</v>
      </c>
      <c r="G1181">
        <v>135.005</v>
      </c>
      <c r="H1181">
        <v>2.8672599999999999</v>
      </c>
      <c r="I1181" s="3">
        <v>6.9999999999999994E-5</v>
      </c>
      <c r="J1181">
        <v>2.86707</v>
      </c>
      <c r="K1181" s="3">
        <v>6.2000000000000003E-5</v>
      </c>
      <c r="L1181">
        <v>4.01</v>
      </c>
    </row>
    <row r="1182" spans="1:12">
      <c r="A1182">
        <v>184938</v>
      </c>
      <c r="B1182" t="s">
        <v>122</v>
      </c>
      <c r="C1182" t="s">
        <v>87</v>
      </c>
      <c r="D1182">
        <v>204.77600000000001</v>
      </c>
      <c r="E1182">
        <v>-237.48</v>
      </c>
      <c r="F1182">
        <v>392.43900000000002</v>
      </c>
      <c r="G1182">
        <v>135.005</v>
      </c>
      <c r="H1182">
        <v>2.8672800000000001</v>
      </c>
      <c r="I1182" s="3">
        <v>7.2000000000000002E-5</v>
      </c>
      <c r="J1182">
        <v>2.8668300000000002</v>
      </c>
      <c r="K1182" s="3">
        <v>6.3E-5</v>
      </c>
      <c r="L1182">
        <v>4.01</v>
      </c>
    </row>
    <row r="1183" spans="1:12">
      <c r="A1183">
        <v>184939</v>
      </c>
      <c r="B1183" t="s">
        <v>123</v>
      </c>
      <c r="C1183" t="s">
        <v>87</v>
      </c>
      <c r="D1183">
        <v>204.77500000000001</v>
      </c>
      <c r="E1183">
        <v>-239.977</v>
      </c>
      <c r="F1183">
        <v>392.43900000000002</v>
      </c>
      <c r="G1183">
        <v>135.005</v>
      </c>
      <c r="H1183">
        <v>2.8675999999999999</v>
      </c>
      <c r="I1183" s="3">
        <v>7.1000000000000005E-5</v>
      </c>
      <c r="J1183">
        <v>2.8668499999999999</v>
      </c>
      <c r="K1183" s="3">
        <v>7.6000000000000004E-5</v>
      </c>
      <c r="L1183">
        <v>4.01</v>
      </c>
    </row>
    <row r="1184" spans="1:12">
      <c r="A1184">
        <v>184940</v>
      </c>
      <c r="B1184" t="s">
        <v>124</v>
      </c>
      <c r="C1184" t="s">
        <v>87</v>
      </c>
      <c r="D1184">
        <v>204.77600000000001</v>
      </c>
      <c r="E1184">
        <v>-229.98</v>
      </c>
      <c r="F1184">
        <v>379.32</v>
      </c>
      <c r="G1184">
        <v>135.00399999999999</v>
      </c>
      <c r="H1184">
        <v>2.8673299999999999</v>
      </c>
      <c r="I1184" s="3">
        <v>6.6000000000000005E-5</v>
      </c>
      <c r="J1184">
        <v>2.8670100000000001</v>
      </c>
      <c r="K1184" s="3">
        <v>7.2999999999999999E-5</v>
      </c>
      <c r="L1184">
        <v>4.01</v>
      </c>
    </row>
    <row r="1185" spans="1:12">
      <c r="A1185">
        <v>184941</v>
      </c>
      <c r="B1185" t="s">
        <v>125</v>
      </c>
      <c r="C1185" t="s">
        <v>87</v>
      </c>
      <c r="D1185">
        <v>204.77600000000001</v>
      </c>
      <c r="E1185">
        <v>-232.506</v>
      </c>
      <c r="F1185">
        <v>379.32</v>
      </c>
      <c r="G1185">
        <v>135.00399999999999</v>
      </c>
      <c r="H1185">
        <v>2.8675600000000001</v>
      </c>
      <c r="I1185" s="3">
        <v>8.0000000000000007E-5</v>
      </c>
      <c r="J1185">
        <v>2.8669899999999999</v>
      </c>
      <c r="K1185" s="3">
        <v>6.6000000000000005E-5</v>
      </c>
      <c r="L1185">
        <v>4.0199999999999996</v>
      </c>
    </row>
    <row r="1186" spans="1:12">
      <c r="A1186">
        <v>184942</v>
      </c>
      <c r="B1186" t="s">
        <v>126</v>
      </c>
      <c r="C1186" t="s">
        <v>87</v>
      </c>
      <c r="D1186">
        <v>204.77500000000001</v>
      </c>
      <c r="E1186">
        <v>-234.98500000000001</v>
      </c>
      <c r="F1186">
        <v>379.32</v>
      </c>
      <c r="G1186">
        <v>135.00399999999999</v>
      </c>
      <c r="H1186">
        <v>2.8674200000000001</v>
      </c>
      <c r="I1186" s="3">
        <v>6.8999999999999997E-5</v>
      </c>
      <c r="J1186">
        <v>2.8667199999999999</v>
      </c>
      <c r="K1186" s="3">
        <v>6.4999999999999994E-5</v>
      </c>
      <c r="L1186">
        <v>4.01</v>
      </c>
    </row>
    <row r="1187" spans="1:12">
      <c r="A1187">
        <v>184943</v>
      </c>
      <c r="B1187" t="s">
        <v>127</v>
      </c>
      <c r="C1187" t="s">
        <v>87</v>
      </c>
      <c r="D1187">
        <v>204.77600000000001</v>
      </c>
      <c r="E1187">
        <v>-237.49</v>
      </c>
      <c r="F1187">
        <v>379.32</v>
      </c>
      <c r="G1187">
        <v>135.00399999999999</v>
      </c>
      <c r="H1187">
        <v>2.8673000000000002</v>
      </c>
      <c r="I1187" s="3">
        <v>6.6000000000000005E-5</v>
      </c>
      <c r="J1187">
        <v>2.86687</v>
      </c>
      <c r="K1187" s="3">
        <v>6.7000000000000002E-5</v>
      </c>
      <c r="L1187">
        <v>4.03</v>
      </c>
    </row>
    <row r="1188" spans="1:12">
      <c r="A1188">
        <v>184944</v>
      </c>
      <c r="B1188" t="s">
        <v>128</v>
      </c>
      <c r="C1188" t="s">
        <v>87</v>
      </c>
      <c r="D1188">
        <v>204.77500000000001</v>
      </c>
      <c r="E1188">
        <v>-239.98699999999999</v>
      </c>
      <c r="F1188">
        <v>379.32</v>
      </c>
      <c r="G1188">
        <v>135.00399999999999</v>
      </c>
      <c r="H1188">
        <v>2.86747</v>
      </c>
      <c r="I1188" s="3">
        <v>7.1000000000000005E-5</v>
      </c>
      <c r="J1188">
        <v>2.86693</v>
      </c>
      <c r="K1188" s="3">
        <v>6.7000000000000002E-5</v>
      </c>
      <c r="L1188">
        <v>4.01</v>
      </c>
    </row>
    <row r="1189" spans="1:12">
      <c r="A1189">
        <v>184945</v>
      </c>
      <c r="B1189" t="s">
        <v>129</v>
      </c>
      <c r="C1189" t="s">
        <v>87</v>
      </c>
      <c r="D1189">
        <v>204.77600000000001</v>
      </c>
      <c r="E1189">
        <v>-229.75200000000001</v>
      </c>
      <c r="F1189">
        <v>366.18900000000002</v>
      </c>
      <c r="G1189">
        <v>135.00399999999999</v>
      </c>
      <c r="H1189">
        <v>2.8673099999999998</v>
      </c>
      <c r="I1189" s="3">
        <v>6.2000000000000003E-5</v>
      </c>
      <c r="J1189">
        <v>2.8670599999999999</v>
      </c>
      <c r="K1189" s="3">
        <v>6.7000000000000002E-5</v>
      </c>
      <c r="L1189">
        <v>4.01</v>
      </c>
    </row>
    <row r="1190" spans="1:12">
      <c r="A1190">
        <v>184946</v>
      </c>
      <c r="B1190" t="s">
        <v>130</v>
      </c>
      <c r="C1190" t="s">
        <v>87</v>
      </c>
      <c r="D1190">
        <v>204.77600000000001</v>
      </c>
      <c r="E1190">
        <v>-232.27500000000001</v>
      </c>
      <c r="F1190">
        <v>366.18900000000002</v>
      </c>
      <c r="G1190">
        <v>135.00399999999999</v>
      </c>
      <c r="H1190">
        <v>2.86727</v>
      </c>
      <c r="I1190" s="3">
        <v>7.3999999999999996E-5</v>
      </c>
      <c r="J1190">
        <v>2.8671700000000002</v>
      </c>
      <c r="K1190" s="3">
        <v>6.3999999999999997E-5</v>
      </c>
      <c r="L1190">
        <v>4.0199999999999996</v>
      </c>
    </row>
    <row r="1191" spans="1:12">
      <c r="A1191">
        <v>184947</v>
      </c>
      <c r="B1191" t="s">
        <v>131</v>
      </c>
      <c r="C1191" t="s">
        <v>87</v>
      </c>
      <c r="D1191">
        <v>204.77600000000001</v>
      </c>
      <c r="E1191">
        <v>-234.755</v>
      </c>
      <c r="F1191">
        <v>366.18900000000002</v>
      </c>
      <c r="G1191">
        <v>135.00399999999999</v>
      </c>
      <c r="H1191">
        <v>2.8672900000000001</v>
      </c>
      <c r="I1191" s="3">
        <v>6.6000000000000005E-5</v>
      </c>
      <c r="J1191">
        <v>2.8668100000000001</v>
      </c>
      <c r="K1191" s="3">
        <v>6.0999999999999999E-5</v>
      </c>
      <c r="L1191">
        <v>4.0199999999999996</v>
      </c>
    </row>
    <row r="1192" spans="1:12">
      <c r="A1192">
        <v>184948</v>
      </c>
      <c r="B1192" t="s">
        <v>132</v>
      </c>
      <c r="C1192" t="s">
        <v>87</v>
      </c>
      <c r="D1192">
        <v>204.77600000000001</v>
      </c>
      <c r="E1192">
        <v>-237.25800000000001</v>
      </c>
      <c r="F1192">
        <v>366.18900000000002</v>
      </c>
      <c r="G1192">
        <v>135.00399999999999</v>
      </c>
      <c r="H1192">
        <v>2.86747</v>
      </c>
      <c r="I1192" s="3">
        <v>6.3E-5</v>
      </c>
      <c r="J1192">
        <v>2.86694</v>
      </c>
      <c r="K1192" s="3">
        <v>6.6000000000000005E-5</v>
      </c>
      <c r="L1192">
        <v>4.03</v>
      </c>
    </row>
    <row r="1193" spans="1:12">
      <c r="A1193">
        <v>184949</v>
      </c>
      <c r="B1193" t="s">
        <v>133</v>
      </c>
      <c r="C1193" t="s">
        <v>87</v>
      </c>
      <c r="D1193">
        <v>204.77500000000001</v>
      </c>
      <c r="E1193">
        <v>-239.75899999999999</v>
      </c>
      <c r="F1193">
        <v>366.18900000000002</v>
      </c>
      <c r="G1193">
        <v>135.00399999999999</v>
      </c>
      <c r="H1193">
        <v>2.8675000000000002</v>
      </c>
      <c r="I1193" s="3">
        <v>8.5000000000000006E-5</v>
      </c>
      <c r="J1193">
        <v>2.86694</v>
      </c>
      <c r="K1193" s="3">
        <v>6.9999999999999994E-5</v>
      </c>
      <c r="L1193">
        <v>4.0199999999999996</v>
      </c>
    </row>
    <row r="1194" spans="1:12">
      <c r="A1194">
        <v>184950</v>
      </c>
      <c r="B1194" t="s">
        <v>134</v>
      </c>
      <c r="C1194" t="s">
        <v>87</v>
      </c>
      <c r="D1194">
        <v>204.77600000000001</v>
      </c>
      <c r="E1194">
        <v>-229.732</v>
      </c>
      <c r="F1194">
        <v>362.90899999999999</v>
      </c>
      <c r="G1194">
        <v>135.00399999999999</v>
      </c>
      <c r="H1194">
        <v>2.8673500000000001</v>
      </c>
      <c r="I1194" s="3">
        <v>6.7999999999999999E-5</v>
      </c>
      <c r="J1194">
        <v>2.8671000000000002</v>
      </c>
      <c r="K1194" s="3">
        <v>6.7999999999999999E-5</v>
      </c>
      <c r="L1194">
        <v>4.01</v>
      </c>
    </row>
    <row r="1195" spans="1:12">
      <c r="A1195">
        <v>184951</v>
      </c>
      <c r="B1195" t="s">
        <v>135</v>
      </c>
      <c r="C1195" t="s">
        <v>87</v>
      </c>
      <c r="D1195">
        <v>204.77600000000001</v>
      </c>
      <c r="E1195">
        <v>-232.255</v>
      </c>
      <c r="F1195">
        <v>362.90899999999999</v>
      </c>
      <c r="G1195">
        <v>135.00399999999999</v>
      </c>
      <c r="H1195">
        <v>2.8674300000000001</v>
      </c>
      <c r="I1195" s="3">
        <v>7.7999999999999999E-5</v>
      </c>
      <c r="J1195">
        <v>2.8670300000000002</v>
      </c>
      <c r="K1195" s="3">
        <v>7.1000000000000005E-5</v>
      </c>
      <c r="L1195">
        <v>4.01</v>
      </c>
    </row>
    <row r="1196" spans="1:12">
      <c r="A1196">
        <v>184952</v>
      </c>
      <c r="B1196" t="s">
        <v>136</v>
      </c>
      <c r="C1196" t="s">
        <v>87</v>
      </c>
      <c r="D1196">
        <v>204.77600000000001</v>
      </c>
      <c r="E1196">
        <v>-234.73500000000001</v>
      </c>
      <c r="F1196">
        <v>362.90899999999999</v>
      </c>
      <c r="G1196">
        <v>135.00399999999999</v>
      </c>
      <c r="H1196">
        <v>2.8675199999999998</v>
      </c>
      <c r="I1196" s="3">
        <v>6.9999999999999994E-5</v>
      </c>
      <c r="J1196">
        <v>2.8671700000000002</v>
      </c>
      <c r="K1196" s="3">
        <v>6.4999999999999994E-5</v>
      </c>
      <c r="L1196">
        <v>4.01</v>
      </c>
    </row>
    <row r="1197" spans="1:12">
      <c r="A1197">
        <v>184953</v>
      </c>
      <c r="B1197" t="s">
        <v>137</v>
      </c>
      <c r="C1197" t="s">
        <v>87</v>
      </c>
      <c r="D1197">
        <v>204.77600000000001</v>
      </c>
      <c r="E1197">
        <v>-237.23699999999999</v>
      </c>
      <c r="F1197">
        <v>362.90899999999999</v>
      </c>
      <c r="G1197">
        <v>135.00399999999999</v>
      </c>
      <c r="H1197">
        <v>2.8674200000000001</v>
      </c>
      <c r="I1197" s="3">
        <v>7.6000000000000004E-5</v>
      </c>
      <c r="J1197">
        <v>2.8668999999999998</v>
      </c>
      <c r="K1197" s="3">
        <v>6.6000000000000005E-5</v>
      </c>
      <c r="L1197">
        <v>4</v>
      </c>
    </row>
    <row r="1198" spans="1:12">
      <c r="A1198">
        <v>184954</v>
      </c>
      <c r="B1198" t="s">
        <v>138</v>
      </c>
      <c r="C1198" t="s">
        <v>87</v>
      </c>
      <c r="D1198">
        <v>204.77500000000001</v>
      </c>
      <c r="E1198">
        <v>-239.739</v>
      </c>
      <c r="F1198">
        <v>362.90899999999999</v>
      </c>
      <c r="G1198">
        <v>135.00399999999999</v>
      </c>
      <c r="H1198">
        <v>2.8670900000000001</v>
      </c>
      <c r="I1198" s="3">
        <v>8.2000000000000001E-5</v>
      </c>
      <c r="J1198">
        <v>2.8668100000000001</v>
      </c>
      <c r="K1198" s="3">
        <v>6.4999999999999994E-5</v>
      </c>
      <c r="L1198">
        <v>4.0199999999999996</v>
      </c>
    </row>
    <row r="1199" spans="1:12">
      <c r="A1199">
        <v>184955</v>
      </c>
      <c r="B1199" t="s">
        <v>139</v>
      </c>
      <c r="C1199" t="s">
        <v>87</v>
      </c>
      <c r="D1199">
        <v>204.77600000000001</v>
      </c>
      <c r="E1199">
        <v>-232.37200000000001</v>
      </c>
      <c r="F1199">
        <v>359.57900000000001</v>
      </c>
      <c r="G1199">
        <v>135.00399999999999</v>
      </c>
      <c r="H1199">
        <v>2.86761</v>
      </c>
      <c r="I1199" s="3">
        <v>7.1000000000000005E-5</v>
      </c>
      <c r="J1199">
        <v>2.86694</v>
      </c>
      <c r="K1199" s="3">
        <v>6.9999999999999994E-5</v>
      </c>
      <c r="L1199">
        <v>4.01</v>
      </c>
    </row>
    <row r="1200" spans="1:12">
      <c r="A1200">
        <v>184956</v>
      </c>
      <c r="B1200" t="s">
        <v>140</v>
      </c>
      <c r="C1200" t="s">
        <v>87</v>
      </c>
      <c r="D1200">
        <v>204.77600000000001</v>
      </c>
      <c r="E1200">
        <v>-234.89500000000001</v>
      </c>
      <c r="F1200">
        <v>359.57900000000001</v>
      </c>
      <c r="G1200">
        <v>135.00399999999999</v>
      </c>
      <c r="H1200">
        <v>2.8675799999999998</v>
      </c>
      <c r="I1200" s="3">
        <v>8.1000000000000004E-5</v>
      </c>
      <c r="J1200">
        <v>2.8668800000000001</v>
      </c>
      <c r="K1200" s="3">
        <v>7.3999999999999996E-5</v>
      </c>
      <c r="L1200">
        <v>4</v>
      </c>
    </row>
    <row r="1201" spans="1:12">
      <c r="A1201">
        <v>184957</v>
      </c>
      <c r="B1201" t="s">
        <v>141</v>
      </c>
      <c r="C1201" t="s">
        <v>87</v>
      </c>
      <c r="D1201">
        <v>204.77600000000001</v>
      </c>
      <c r="E1201">
        <v>-237.37200000000001</v>
      </c>
      <c r="F1201">
        <v>359.57900000000001</v>
      </c>
      <c r="G1201">
        <v>135.00399999999999</v>
      </c>
      <c r="H1201">
        <v>2.86747</v>
      </c>
      <c r="I1201" s="3">
        <v>7.8999999999999996E-5</v>
      </c>
      <c r="J1201">
        <v>2.8670499999999999</v>
      </c>
      <c r="K1201" s="3">
        <v>6.6000000000000005E-5</v>
      </c>
      <c r="L1201">
        <v>4.0199999999999996</v>
      </c>
    </row>
    <row r="1202" spans="1:12">
      <c r="A1202">
        <v>184958</v>
      </c>
      <c r="B1202" t="s">
        <v>142</v>
      </c>
      <c r="C1202" t="s">
        <v>87</v>
      </c>
      <c r="D1202">
        <v>204.77600000000001</v>
      </c>
      <c r="E1202">
        <v>-239.87799999999999</v>
      </c>
      <c r="F1202">
        <v>359.57900000000001</v>
      </c>
      <c r="G1202">
        <v>135.00399999999999</v>
      </c>
      <c r="H1202">
        <v>2.8673199999999999</v>
      </c>
      <c r="I1202" s="3">
        <v>7.4999999999999993E-5</v>
      </c>
      <c r="J1202">
        <v>2.8670100000000001</v>
      </c>
      <c r="K1202" s="3">
        <v>7.2000000000000002E-5</v>
      </c>
      <c r="L1202">
        <v>4.01</v>
      </c>
    </row>
    <row r="1203" spans="1:12">
      <c r="A1203">
        <v>184959</v>
      </c>
      <c r="B1203" t="s">
        <v>143</v>
      </c>
      <c r="C1203" t="s">
        <v>87</v>
      </c>
      <c r="D1203">
        <v>204.77600000000001</v>
      </c>
      <c r="E1203">
        <v>-232.38499999999999</v>
      </c>
      <c r="F1203">
        <v>356.31</v>
      </c>
      <c r="G1203">
        <v>135.00399999999999</v>
      </c>
      <c r="H1203">
        <v>2.8704200000000002</v>
      </c>
      <c r="I1203">
        <v>1.13E-4</v>
      </c>
      <c r="J1203">
        <v>2.8707400000000001</v>
      </c>
      <c r="K1203">
        <v>1.2799999999999999E-4</v>
      </c>
      <c r="L1203">
        <v>4.0199999999999996</v>
      </c>
    </row>
    <row r="1204" spans="1:12">
      <c r="A1204">
        <v>184960</v>
      </c>
      <c r="B1204" t="s">
        <v>144</v>
      </c>
      <c r="C1204" t="s">
        <v>87</v>
      </c>
      <c r="D1204">
        <v>204.77600000000001</v>
      </c>
      <c r="E1204">
        <v>-234.904</v>
      </c>
      <c r="F1204">
        <v>356.31</v>
      </c>
      <c r="G1204">
        <v>135.00399999999999</v>
      </c>
      <c r="H1204">
        <v>2.8681199999999998</v>
      </c>
      <c r="I1204" s="3">
        <v>8.2000000000000001E-5</v>
      </c>
      <c r="J1204">
        <v>2.8674400000000002</v>
      </c>
      <c r="K1204" s="3">
        <v>7.1000000000000005E-5</v>
      </c>
      <c r="L1204">
        <v>4.01</v>
      </c>
    </row>
    <row r="1205" spans="1:12">
      <c r="A1205">
        <v>184961</v>
      </c>
      <c r="B1205" t="s">
        <v>145</v>
      </c>
      <c r="C1205" t="s">
        <v>87</v>
      </c>
      <c r="D1205">
        <v>204.77600000000001</v>
      </c>
      <c r="E1205">
        <v>-237.381</v>
      </c>
      <c r="F1205">
        <v>356.31</v>
      </c>
      <c r="G1205">
        <v>135.00399999999999</v>
      </c>
      <c r="H1205">
        <v>2.8675199999999998</v>
      </c>
      <c r="I1205" s="3">
        <v>7.2999999999999999E-5</v>
      </c>
      <c r="J1205">
        <v>2.86652</v>
      </c>
      <c r="K1205" s="3">
        <v>6.3999999999999997E-5</v>
      </c>
      <c r="L1205">
        <v>4.03</v>
      </c>
    </row>
    <row r="1206" spans="1:12">
      <c r="A1206">
        <v>184962</v>
      </c>
      <c r="B1206" t="s">
        <v>146</v>
      </c>
      <c r="C1206" t="s">
        <v>87</v>
      </c>
      <c r="D1206">
        <v>204.77500000000001</v>
      </c>
      <c r="E1206">
        <v>-239.88900000000001</v>
      </c>
      <c r="F1206">
        <v>356.31</v>
      </c>
      <c r="G1206">
        <v>135.00399999999999</v>
      </c>
      <c r="H1206">
        <v>2.86734</v>
      </c>
      <c r="I1206" s="3">
        <v>8.2999999999999998E-5</v>
      </c>
      <c r="J1206">
        <v>2.8667099999999999</v>
      </c>
      <c r="K1206" s="3">
        <v>7.3999999999999996E-5</v>
      </c>
      <c r="L1206">
        <v>4.0199999999999996</v>
      </c>
    </row>
    <row r="1207" spans="1:12">
      <c r="A1207">
        <v>184963</v>
      </c>
      <c r="B1207" t="s">
        <v>147</v>
      </c>
      <c r="C1207" t="s">
        <v>87</v>
      </c>
      <c r="D1207">
        <v>204.77600000000001</v>
      </c>
      <c r="E1207">
        <v>-232.245</v>
      </c>
      <c r="F1207">
        <v>353</v>
      </c>
      <c r="G1207">
        <v>135.00399999999999</v>
      </c>
      <c r="H1207">
        <v>2.8719299999999999</v>
      </c>
      <c r="I1207">
        <v>1.3799999999999999E-4</v>
      </c>
      <c r="J1207">
        <v>2.8698800000000002</v>
      </c>
      <c r="K1207">
        <v>1.3100000000000001E-4</v>
      </c>
      <c r="L1207">
        <v>4.0199999999999996</v>
      </c>
    </row>
    <row r="1208" spans="1:12">
      <c r="A1208">
        <v>184964</v>
      </c>
      <c r="B1208" t="s">
        <v>148</v>
      </c>
      <c r="C1208" t="s">
        <v>87</v>
      </c>
      <c r="D1208">
        <v>204.77600000000001</v>
      </c>
      <c r="E1208">
        <v>-234.76400000000001</v>
      </c>
      <c r="F1208">
        <v>353</v>
      </c>
      <c r="G1208">
        <v>135.00399999999999</v>
      </c>
      <c r="H1208">
        <v>2.8704200000000002</v>
      </c>
      <c r="I1208">
        <v>1.35E-4</v>
      </c>
      <c r="J1208">
        <v>2.8688600000000002</v>
      </c>
      <c r="K1208">
        <v>1.1400000000000001E-4</v>
      </c>
      <c r="L1208">
        <v>4.03</v>
      </c>
    </row>
    <row r="1209" spans="1:12">
      <c r="A1209">
        <v>184965</v>
      </c>
      <c r="B1209" t="s">
        <v>149</v>
      </c>
      <c r="C1209" t="s">
        <v>87</v>
      </c>
      <c r="D1209">
        <v>204.77600000000001</v>
      </c>
      <c r="E1209">
        <v>-237.24100000000001</v>
      </c>
      <c r="F1209">
        <v>353</v>
      </c>
      <c r="G1209">
        <v>135.00399999999999</v>
      </c>
      <c r="H1209">
        <v>2.8679800000000002</v>
      </c>
      <c r="I1209" s="3">
        <v>6.7999999999999999E-5</v>
      </c>
      <c r="J1209">
        <v>2.8669699999999998</v>
      </c>
      <c r="K1209" s="3">
        <v>7.7999999999999999E-5</v>
      </c>
      <c r="L1209">
        <v>4.01</v>
      </c>
    </row>
    <row r="1210" spans="1:12">
      <c r="A1210">
        <v>184966</v>
      </c>
      <c r="B1210" t="s">
        <v>150</v>
      </c>
      <c r="C1210" t="s">
        <v>87</v>
      </c>
      <c r="D1210">
        <v>204.77500000000001</v>
      </c>
      <c r="E1210">
        <v>-239.751</v>
      </c>
      <c r="F1210">
        <v>353</v>
      </c>
      <c r="G1210">
        <v>135.00399999999999</v>
      </c>
      <c r="H1210">
        <v>2.8674599999999999</v>
      </c>
      <c r="I1210" s="3">
        <v>7.2999999999999999E-5</v>
      </c>
      <c r="J1210">
        <v>2.8668399999999998</v>
      </c>
      <c r="K1210" s="3">
        <v>7.2000000000000002E-5</v>
      </c>
      <c r="L1210">
        <v>4.0199999999999996</v>
      </c>
    </row>
    <row r="1211" spans="1:12">
      <c r="A1211">
        <v>184967</v>
      </c>
      <c r="B1211" t="s">
        <v>3</v>
      </c>
    </row>
    <row r="1212" spans="1:12">
      <c r="A1212">
        <v>184968</v>
      </c>
      <c r="B1212" t="s">
        <v>3</v>
      </c>
    </row>
    <row r="1213" spans="1:12">
      <c r="A1213">
        <v>184969</v>
      </c>
      <c r="B1213" t="s">
        <v>3</v>
      </c>
    </row>
    <row r="1214" spans="1:12">
      <c r="A1214">
        <v>184970</v>
      </c>
      <c r="B1214" t="s">
        <v>3</v>
      </c>
    </row>
    <row r="1215" spans="1:12">
      <c r="A1215">
        <v>184971</v>
      </c>
      <c r="B1215" t="s">
        <v>3</v>
      </c>
    </row>
    <row r="1216" spans="1:12">
      <c r="A1216">
        <v>184972</v>
      </c>
      <c r="B1216" t="s">
        <v>3</v>
      </c>
    </row>
    <row r="1217" spans="1:2">
      <c r="A1217">
        <v>184973</v>
      </c>
      <c r="B1217" t="s">
        <v>3</v>
      </c>
    </row>
    <row r="1218" spans="1:2">
      <c r="A1218">
        <v>184974</v>
      </c>
      <c r="B1218" t="s">
        <v>3</v>
      </c>
    </row>
    <row r="1219" spans="1:2">
      <c r="A1219">
        <v>184975</v>
      </c>
      <c r="B1219" t="s">
        <v>3</v>
      </c>
    </row>
    <row r="1220" spans="1:2">
      <c r="A1220">
        <v>184976</v>
      </c>
      <c r="B1220" t="s">
        <v>3</v>
      </c>
    </row>
    <row r="1221" spans="1:2">
      <c r="A1221">
        <v>184977</v>
      </c>
      <c r="B1221" t="s">
        <v>3</v>
      </c>
    </row>
    <row r="1222" spans="1:2">
      <c r="A1222">
        <v>184978</v>
      </c>
      <c r="B1222" t="s">
        <v>3</v>
      </c>
    </row>
    <row r="1223" spans="1:2">
      <c r="A1223">
        <v>184979</v>
      </c>
      <c r="B1223" t="s">
        <v>3</v>
      </c>
    </row>
    <row r="1224" spans="1:2">
      <c r="A1224">
        <v>184980</v>
      </c>
      <c r="B1224" t="s">
        <v>3</v>
      </c>
    </row>
    <row r="1225" spans="1:2">
      <c r="A1225">
        <v>184981</v>
      </c>
      <c r="B1225" t="s">
        <v>3</v>
      </c>
    </row>
    <row r="1226" spans="1:2">
      <c r="A1226">
        <v>184982</v>
      </c>
      <c r="B1226" t="s">
        <v>3</v>
      </c>
    </row>
    <row r="1227" spans="1:2">
      <c r="A1227">
        <v>184983</v>
      </c>
      <c r="B1227" t="s">
        <v>3</v>
      </c>
    </row>
    <row r="1228" spans="1:2">
      <c r="A1228">
        <v>184984</v>
      </c>
      <c r="B1228" t="s">
        <v>3</v>
      </c>
    </row>
    <row r="1229" spans="1:2">
      <c r="A1229">
        <v>184985</v>
      </c>
      <c r="B1229" t="s">
        <v>3</v>
      </c>
    </row>
    <row r="1230" spans="1:2">
      <c r="A1230">
        <v>184986</v>
      </c>
      <c r="B1230" t="s">
        <v>3</v>
      </c>
    </row>
    <row r="1231" spans="1:2">
      <c r="A1231">
        <v>184987</v>
      </c>
      <c r="B1231" t="s">
        <v>3</v>
      </c>
    </row>
    <row r="1232" spans="1:2">
      <c r="A1232">
        <v>184988</v>
      </c>
      <c r="B1232" t="s">
        <v>3</v>
      </c>
    </row>
    <row r="1233" spans="1:12">
      <c r="A1233">
        <v>184989</v>
      </c>
      <c r="B1233" t="s">
        <v>3</v>
      </c>
    </row>
    <row r="1234" spans="1:12">
      <c r="A1234">
        <v>184990</v>
      </c>
      <c r="B1234" t="s">
        <v>3</v>
      </c>
    </row>
    <row r="1235" spans="1:12">
      <c r="A1235">
        <v>184991</v>
      </c>
      <c r="B1235" t="s">
        <v>3</v>
      </c>
    </row>
    <row r="1236" spans="1:12">
      <c r="A1236">
        <v>184992</v>
      </c>
      <c r="B1236" t="s">
        <v>151</v>
      </c>
      <c r="C1236" t="s">
        <v>152</v>
      </c>
      <c r="D1236">
        <v>208.15</v>
      </c>
      <c r="E1236">
        <v>-229.68899999999999</v>
      </c>
      <c r="F1236">
        <v>348.32100000000003</v>
      </c>
      <c r="G1236">
        <v>-44.990200000000002</v>
      </c>
      <c r="H1236">
        <v>2.8709699999999998</v>
      </c>
      <c r="I1236">
        <v>1.3300000000000001E-4</v>
      </c>
      <c r="J1236">
        <v>2.8708</v>
      </c>
      <c r="K1236">
        <v>1.25E-4</v>
      </c>
      <c r="L1236">
        <v>4.01</v>
      </c>
    </row>
    <row r="1237" spans="1:12">
      <c r="A1237">
        <v>184993</v>
      </c>
      <c r="B1237" t="s">
        <v>151</v>
      </c>
      <c r="C1237" t="s">
        <v>152</v>
      </c>
      <c r="D1237">
        <v>208.15</v>
      </c>
      <c r="E1237">
        <v>-232.19900000000001</v>
      </c>
      <c r="F1237">
        <v>348.32100000000003</v>
      </c>
      <c r="G1237">
        <v>-44.990200000000002</v>
      </c>
      <c r="H1237">
        <v>2.8716400000000002</v>
      </c>
      <c r="I1237">
        <v>1.6200000000000001E-4</v>
      </c>
      <c r="J1237">
        <v>2.8711199999999999</v>
      </c>
      <c r="K1237">
        <v>1.36E-4</v>
      </c>
      <c r="L1237">
        <v>4.01</v>
      </c>
    </row>
    <row r="1238" spans="1:12">
      <c r="A1238">
        <v>184994</v>
      </c>
      <c r="B1238" t="s">
        <v>151</v>
      </c>
      <c r="C1238" t="s">
        <v>152</v>
      </c>
      <c r="D1238">
        <v>208.15</v>
      </c>
      <c r="E1238">
        <v>-234.68600000000001</v>
      </c>
      <c r="F1238">
        <v>348.32100000000003</v>
      </c>
      <c r="G1238">
        <v>-44.990200000000002</v>
      </c>
      <c r="H1238">
        <v>2.87114</v>
      </c>
      <c r="I1238">
        <v>1.83E-4</v>
      </c>
      <c r="J1238">
        <v>2.8705400000000001</v>
      </c>
      <c r="K1238">
        <v>1.2899999999999999E-4</v>
      </c>
      <c r="L1238">
        <v>4.0199999999999996</v>
      </c>
    </row>
    <row r="1239" spans="1:12">
      <c r="A1239">
        <v>184995</v>
      </c>
      <c r="B1239" t="s">
        <v>151</v>
      </c>
      <c r="C1239" t="s">
        <v>152</v>
      </c>
      <c r="D1239">
        <v>208.149</v>
      </c>
      <c r="E1239">
        <v>-237.18700000000001</v>
      </c>
      <c r="F1239">
        <v>348.32100000000003</v>
      </c>
      <c r="G1239">
        <v>-44.990200000000002</v>
      </c>
      <c r="H1239">
        <v>2.8685200000000002</v>
      </c>
      <c r="I1239" s="3">
        <v>9.5000000000000005E-5</v>
      </c>
      <c r="J1239">
        <v>2.86782</v>
      </c>
      <c r="K1239" s="3">
        <v>9.0000000000000006E-5</v>
      </c>
      <c r="L1239">
        <v>4.01</v>
      </c>
    </row>
    <row r="1240" spans="1:12">
      <c r="A1240">
        <v>184996</v>
      </c>
      <c r="B1240" t="s">
        <v>151</v>
      </c>
      <c r="C1240" t="s">
        <v>152</v>
      </c>
      <c r="D1240">
        <v>208.149</v>
      </c>
      <c r="E1240">
        <v>-239.68899999999999</v>
      </c>
      <c r="F1240">
        <v>348.32100000000003</v>
      </c>
      <c r="G1240">
        <v>-44.990200000000002</v>
      </c>
      <c r="H1240">
        <v>2.8673899999999999</v>
      </c>
      <c r="I1240" s="3">
        <v>7.7000000000000001E-5</v>
      </c>
      <c r="J1240">
        <v>2.8668399999999998</v>
      </c>
      <c r="K1240" s="3">
        <v>6.7999999999999999E-5</v>
      </c>
      <c r="L1240">
        <v>4.0199999999999996</v>
      </c>
    </row>
    <row r="1241" spans="1:12">
      <c r="A1241">
        <v>184997</v>
      </c>
      <c r="B1241" t="s">
        <v>151</v>
      </c>
      <c r="C1241" t="s">
        <v>152</v>
      </c>
      <c r="D1241">
        <v>208.149</v>
      </c>
      <c r="E1241">
        <v>-229.68299999999999</v>
      </c>
      <c r="F1241">
        <v>348.322</v>
      </c>
      <c r="G1241">
        <v>135.005</v>
      </c>
      <c r="H1241">
        <v>2.871</v>
      </c>
      <c r="I1241">
        <v>1.2300000000000001E-4</v>
      </c>
      <c r="J1241">
        <v>2.8713299999999999</v>
      </c>
      <c r="K1241">
        <v>1.34E-4</v>
      </c>
      <c r="L1241">
        <v>4.0199999999999996</v>
      </c>
    </row>
    <row r="1242" spans="1:12">
      <c r="A1242">
        <v>184998</v>
      </c>
      <c r="B1242" t="s">
        <v>151</v>
      </c>
      <c r="C1242" t="s">
        <v>152</v>
      </c>
      <c r="D1242">
        <v>208.149</v>
      </c>
      <c r="E1242">
        <v>-232.20400000000001</v>
      </c>
      <c r="F1242">
        <v>348.322</v>
      </c>
      <c r="G1242">
        <v>135.005</v>
      </c>
      <c r="H1242">
        <v>2.8713600000000001</v>
      </c>
      <c r="I1242">
        <v>1.37E-4</v>
      </c>
      <c r="J1242">
        <v>2.87127</v>
      </c>
      <c r="K1242">
        <v>1.44E-4</v>
      </c>
      <c r="L1242">
        <v>4</v>
      </c>
    </row>
    <row r="1243" spans="1:12">
      <c r="A1243">
        <v>184999</v>
      </c>
      <c r="B1243" t="s">
        <v>151</v>
      </c>
      <c r="C1243" t="s">
        <v>152</v>
      </c>
      <c r="D1243">
        <v>208.149</v>
      </c>
      <c r="E1243">
        <v>-234.685</v>
      </c>
      <c r="F1243">
        <v>348.322</v>
      </c>
      <c r="G1243">
        <v>135.005</v>
      </c>
      <c r="H1243">
        <v>2.87127</v>
      </c>
      <c r="I1243">
        <v>1.2899999999999999E-4</v>
      </c>
      <c r="J1243">
        <v>2.8703699999999999</v>
      </c>
      <c r="K1243">
        <v>1.4100000000000001E-4</v>
      </c>
      <c r="L1243">
        <v>4.0199999999999996</v>
      </c>
    </row>
    <row r="1244" spans="1:12">
      <c r="A1244">
        <v>185000</v>
      </c>
      <c r="B1244" t="s">
        <v>151</v>
      </c>
      <c r="C1244" t="s">
        <v>152</v>
      </c>
      <c r="D1244">
        <v>208.149</v>
      </c>
      <c r="E1244">
        <v>-237.18799999999999</v>
      </c>
      <c r="F1244">
        <v>348.322</v>
      </c>
      <c r="G1244">
        <v>135.005</v>
      </c>
      <c r="H1244">
        <v>2.8689</v>
      </c>
      <c r="I1244" s="3">
        <v>7.7000000000000001E-5</v>
      </c>
      <c r="J1244">
        <v>2.86795</v>
      </c>
      <c r="K1244" s="3">
        <v>8.1000000000000004E-5</v>
      </c>
      <c r="L1244">
        <v>4.0199999999999996</v>
      </c>
    </row>
    <row r="1245" spans="1:12">
      <c r="A1245">
        <v>185001</v>
      </c>
      <c r="B1245" t="s">
        <v>151</v>
      </c>
      <c r="C1245" t="s">
        <v>152</v>
      </c>
      <c r="D1245">
        <v>208.148</v>
      </c>
      <c r="E1245">
        <v>-239.69200000000001</v>
      </c>
      <c r="F1245">
        <v>348.322</v>
      </c>
      <c r="G1245">
        <v>135.005</v>
      </c>
      <c r="H1245">
        <v>2.8674900000000001</v>
      </c>
      <c r="I1245" s="3">
        <v>7.6000000000000004E-5</v>
      </c>
      <c r="J1245">
        <v>2.8666800000000001</v>
      </c>
      <c r="K1245" s="3">
        <v>6.3E-5</v>
      </c>
      <c r="L1245">
        <v>4.0199999999999996</v>
      </c>
    </row>
    <row r="1246" spans="1:12">
      <c r="A1246">
        <v>185002</v>
      </c>
    </row>
    <row r="1247" spans="1:12">
      <c r="A1247">
        <v>185003</v>
      </c>
    </row>
    <row r="1248" spans="1:12">
      <c r="A1248">
        <v>185004</v>
      </c>
    </row>
    <row r="1249" spans="1:1">
      <c r="A1249">
        <v>185005</v>
      </c>
    </row>
    <row r="1250" spans="1:1">
      <c r="A1250">
        <v>185006</v>
      </c>
    </row>
    <row r="1251" spans="1:1">
      <c r="A1251">
        <v>185007</v>
      </c>
    </row>
    <row r="1252" spans="1:1">
      <c r="A1252">
        <v>185008</v>
      </c>
    </row>
    <row r="1253" spans="1:1">
      <c r="A1253">
        <v>185009</v>
      </c>
    </row>
    <row r="1254" spans="1:1">
      <c r="A1254">
        <v>185010</v>
      </c>
    </row>
    <row r="1255" spans="1:1">
      <c r="A1255">
        <v>185011</v>
      </c>
    </row>
    <row r="1256" spans="1:1">
      <c r="A1256">
        <v>185012</v>
      </c>
    </row>
    <row r="1257" spans="1:1">
      <c r="A1257">
        <v>185013</v>
      </c>
    </row>
    <row r="1258" spans="1:1">
      <c r="A1258">
        <v>185014</v>
      </c>
    </row>
    <row r="1259" spans="1:1">
      <c r="A1259">
        <v>185015</v>
      </c>
    </row>
    <row r="1260" spans="1:1">
      <c r="A1260">
        <v>185016</v>
      </c>
    </row>
    <row r="1261" spans="1:1">
      <c r="A1261">
        <v>185017</v>
      </c>
    </row>
    <row r="1262" spans="1:1">
      <c r="A1262">
        <v>185018</v>
      </c>
    </row>
    <row r="1263" spans="1:1">
      <c r="A1263">
        <v>185019</v>
      </c>
    </row>
    <row r="1264" spans="1:1">
      <c r="A1264">
        <v>185020</v>
      </c>
    </row>
    <row r="1265" spans="1:1">
      <c r="A1265">
        <v>185021</v>
      </c>
    </row>
    <row r="1266" spans="1:1">
      <c r="A1266">
        <v>185022</v>
      </c>
    </row>
    <row r="1267" spans="1:1">
      <c r="A1267">
        <v>185023</v>
      </c>
    </row>
    <row r="1268" spans="1:1">
      <c r="A1268">
        <v>185024</v>
      </c>
    </row>
    <row r="1269" spans="1:1">
      <c r="A1269">
        <v>185025</v>
      </c>
    </row>
    <row r="1270" spans="1:1">
      <c r="A1270">
        <v>185026</v>
      </c>
    </row>
    <row r="1271" spans="1:1">
      <c r="A1271">
        <v>185027</v>
      </c>
    </row>
    <row r="1272" spans="1:1">
      <c r="A1272">
        <v>185028</v>
      </c>
    </row>
    <row r="1273" spans="1:1">
      <c r="A1273">
        <v>185029</v>
      </c>
    </row>
    <row r="1274" spans="1:1">
      <c r="A1274">
        <v>185030</v>
      </c>
    </row>
    <row r="1275" spans="1:1">
      <c r="A1275">
        <v>185031</v>
      </c>
    </row>
    <row r="1276" spans="1:1">
      <c r="A1276">
        <v>185032</v>
      </c>
    </row>
    <row r="1277" spans="1:1">
      <c r="A1277">
        <v>185033</v>
      </c>
    </row>
    <row r="1278" spans="1:1">
      <c r="A1278">
        <v>185034</v>
      </c>
    </row>
    <row r="1279" spans="1:1">
      <c r="A1279">
        <v>185035</v>
      </c>
    </row>
    <row r="1280" spans="1:1">
      <c r="A1280">
        <v>185036</v>
      </c>
    </row>
    <row r="1281" spans="1:1">
      <c r="A1281">
        <v>185037</v>
      </c>
    </row>
    <row r="1282" spans="1:1">
      <c r="A1282">
        <v>185038</v>
      </c>
    </row>
    <row r="1283" spans="1:1">
      <c r="A1283">
        <v>185039</v>
      </c>
    </row>
    <row r="1284" spans="1:1">
      <c r="A1284">
        <v>185040</v>
      </c>
    </row>
    <row r="1285" spans="1:1">
      <c r="A1285">
        <v>185041</v>
      </c>
    </row>
    <row r="1286" spans="1:1">
      <c r="A1286">
        <v>185042</v>
      </c>
    </row>
    <row r="1287" spans="1:1">
      <c r="A1287">
        <v>185043</v>
      </c>
    </row>
    <row r="1288" spans="1:1">
      <c r="A1288">
        <v>185044</v>
      </c>
    </row>
    <row r="1289" spans="1:1">
      <c r="A1289">
        <v>185045</v>
      </c>
    </row>
    <row r="1290" spans="1:1">
      <c r="A1290">
        <v>185046</v>
      </c>
    </row>
    <row r="1291" spans="1:1">
      <c r="A1291">
        <v>185047</v>
      </c>
    </row>
    <row r="1292" spans="1:1">
      <c r="A1292">
        <v>185048</v>
      </c>
    </row>
    <row r="1293" spans="1:1">
      <c r="A1293">
        <v>185049</v>
      </c>
    </row>
    <row r="1294" spans="1:1">
      <c r="A1294">
        <v>185050</v>
      </c>
    </row>
    <row r="1295" spans="1:1">
      <c r="A1295">
        <v>185051</v>
      </c>
    </row>
    <row r="1296" spans="1:1">
      <c r="A1296">
        <v>185052</v>
      </c>
    </row>
    <row r="1297" spans="1:1">
      <c r="A1297">
        <v>185053</v>
      </c>
    </row>
    <row r="1298" spans="1:1">
      <c r="A1298">
        <v>185054</v>
      </c>
    </row>
    <row r="1299" spans="1:1">
      <c r="A1299">
        <v>185055</v>
      </c>
    </row>
    <row r="1300" spans="1:1">
      <c r="A1300">
        <v>185056</v>
      </c>
    </row>
    <row r="1301" spans="1:1">
      <c r="A1301">
        <v>185057</v>
      </c>
    </row>
    <row r="1302" spans="1:1">
      <c r="A1302">
        <v>185058</v>
      </c>
    </row>
    <row r="1303" spans="1:1">
      <c r="A1303">
        <v>185059</v>
      </c>
    </row>
    <row r="1304" spans="1:1">
      <c r="A1304">
        <v>185060</v>
      </c>
    </row>
    <row r="1305" spans="1:1">
      <c r="A1305">
        <v>185061</v>
      </c>
    </row>
    <row r="1306" spans="1:1">
      <c r="A1306">
        <v>185062</v>
      </c>
    </row>
    <row r="1307" spans="1:1">
      <c r="A1307">
        <v>185063</v>
      </c>
    </row>
    <row r="1308" spans="1:1">
      <c r="A1308">
        <v>185064</v>
      </c>
    </row>
    <row r="1309" spans="1:1">
      <c r="A1309">
        <v>185065</v>
      </c>
    </row>
    <row r="1310" spans="1:1">
      <c r="A1310">
        <v>185066</v>
      </c>
    </row>
    <row r="1311" spans="1:1">
      <c r="A1311">
        <v>185067</v>
      </c>
    </row>
    <row r="1312" spans="1:1">
      <c r="A1312">
        <v>185068</v>
      </c>
    </row>
    <row r="1313" spans="1:1">
      <c r="A1313">
        <v>185069</v>
      </c>
    </row>
    <row r="1314" spans="1:1">
      <c r="A1314">
        <v>185070</v>
      </c>
    </row>
    <row r="1315" spans="1:1">
      <c r="A1315">
        <v>185071</v>
      </c>
    </row>
    <row r="1316" spans="1:1">
      <c r="A1316">
        <v>185072</v>
      </c>
    </row>
    <row r="1317" spans="1:1">
      <c r="A1317">
        <v>185073</v>
      </c>
    </row>
    <row r="1318" spans="1:1">
      <c r="A1318">
        <v>185074</v>
      </c>
    </row>
    <row r="1319" spans="1:1">
      <c r="A1319">
        <v>185075</v>
      </c>
    </row>
    <row r="1320" spans="1:1">
      <c r="A1320">
        <v>185076</v>
      </c>
    </row>
    <row r="1321" spans="1:1">
      <c r="A1321">
        <v>185077</v>
      </c>
    </row>
    <row r="1322" spans="1:1">
      <c r="A1322">
        <v>185078</v>
      </c>
    </row>
    <row r="1323" spans="1:1">
      <c r="A1323">
        <v>185079</v>
      </c>
    </row>
    <row r="1324" spans="1:1">
      <c r="A1324">
        <v>185080</v>
      </c>
    </row>
    <row r="1325" spans="1:1">
      <c r="A1325">
        <v>185081</v>
      </c>
    </row>
    <row r="1326" spans="1:1">
      <c r="A1326">
        <v>185082</v>
      </c>
    </row>
    <row r="1327" spans="1:1">
      <c r="A1327">
        <v>185083</v>
      </c>
    </row>
    <row r="1328" spans="1:1">
      <c r="A1328">
        <v>185084</v>
      </c>
    </row>
    <row r="1329" spans="1:1">
      <c r="A1329">
        <v>185085</v>
      </c>
    </row>
    <row r="1330" spans="1:1">
      <c r="A1330">
        <v>185086</v>
      </c>
    </row>
    <row r="1331" spans="1:1">
      <c r="A1331">
        <v>185087</v>
      </c>
    </row>
    <row r="1332" spans="1:1">
      <c r="A1332">
        <v>185088</v>
      </c>
    </row>
    <row r="1333" spans="1:1">
      <c r="A1333">
        <v>185089</v>
      </c>
    </row>
    <row r="1334" spans="1:1">
      <c r="A1334">
        <v>185090</v>
      </c>
    </row>
    <row r="1335" spans="1:1">
      <c r="A1335">
        <v>185091</v>
      </c>
    </row>
    <row r="1336" spans="1:1">
      <c r="A1336">
        <v>185092</v>
      </c>
    </row>
    <row r="1337" spans="1:1">
      <c r="A1337">
        <v>185093</v>
      </c>
    </row>
    <row r="1338" spans="1:1">
      <c r="A1338">
        <v>185094</v>
      </c>
    </row>
    <row r="1339" spans="1:1">
      <c r="A1339">
        <v>185095</v>
      </c>
    </row>
    <row r="1340" spans="1:1">
      <c r="A1340">
        <v>185096</v>
      </c>
    </row>
    <row r="1341" spans="1:1">
      <c r="A1341">
        <v>185097</v>
      </c>
    </row>
    <row r="1342" spans="1:1">
      <c r="A1342">
        <v>185098</v>
      </c>
    </row>
    <row r="1343" spans="1:1">
      <c r="A1343">
        <v>185099</v>
      </c>
    </row>
    <row r="1344" spans="1:1">
      <c r="A1344">
        <v>185100</v>
      </c>
    </row>
    <row r="1345" spans="1:1">
      <c r="A1345">
        <v>185101</v>
      </c>
    </row>
    <row r="1346" spans="1:1">
      <c r="A1346">
        <v>185102</v>
      </c>
    </row>
    <row r="1347" spans="1:1">
      <c r="A1347">
        <v>185103</v>
      </c>
    </row>
    <row r="1348" spans="1:1">
      <c r="A1348">
        <v>185104</v>
      </c>
    </row>
    <row r="1349" spans="1:1">
      <c r="A1349">
        <v>185105</v>
      </c>
    </row>
    <row r="1350" spans="1:1">
      <c r="A1350">
        <v>185106</v>
      </c>
    </row>
    <row r="1351" spans="1:1">
      <c r="A1351">
        <v>185107</v>
      </c>
    </row>
    <row r="1352" spans="1:1">
      <c r="A1352">
        <v>185108</v>
      </c>
    </row>
    <row r="1353" spans="1:1">
      <c r="A1353">
        <v>185109</v>
      </c>
    </row>
    <row r="1354" spans="1:1">
      <c r="A1354">
        <v>185110</v>
      </c>
    </row>
    <row r="1355" spans="1:1">
      <c r="A1355">
        <v>185111</v>
      </c>
    </row>
    <row r="1356" spans="1:1">
      <c r="A1356">
        <v>185112</v>
      </c>
    </row>
    <row r="1357" spans="1:1">
      <c r="A1357">
        <v>185113</v>
      </c>
    </row>
    <row r="1358" spans="1:1">
      <c r="A1358">
        <v>185114</v>
      </c>
    </row>
    <row r="1359" spans="1:1">
      <c r="A1359">
        <v>185115</v>
      </c>
    </row>
    <row r="1360" spans="1:1">
      <c r="A1360">
        <v>185116</v>
      </c>
    </row>
    <row r="1361" spans="1:1">
      <c r="A1361">
        <v>185117</v>
      </c>
    </row>
    <row r="1362" spans="1:1">
      <c r="A1362">
        <v>185118</v>
      </c>
    </row>
    <row r="1363" spans="1:1">
      <c r="A1363">
        <v>185119</v>
      </c>
    </row>
    <row r="1364" spans="1:1">
      <c r="A1364">
        <v>185120</v>
      </c>
    </row>
    <row r="1365" spans="1:1">
      <c r="A1365">
        <v>185121</v>
      </c>
    </row>
    <row r="1366" spans="1:1">
      <c r="A1366">
        <v>185122</v>
      </c>
    </row>
    <row r="1367" spans="1:1">
      <c r="A1367">
        <v>185123</v>
      </c>
    </row>
    <row r="1368" spans="1:1">
      <c r="A1368">
        <v>185124</v>
      </c>
    </row>
    <row r="1369" spans="1:1">
      <c r="A1369">
        <v>185125</v>
      </c>
    </row>
    <row r="1370" spans="1:1">
      <c r="A1370">
        <v>185126</v>
      </c>
    </row>
    <row r="1371" spans="1:1">
      <c r="A1371">
        <v>185127</v>
      </c>
    </row>
    <row r="1372" spans="1:1">
      <c r="A1372">
        <v>185128</v>
      </c>
    </row>
    <row r="1373" spans="1:1">
      <c r="A1373">
        <v>185129</v>
      </c>
    </row>
    <row r="1374" spans="1:1">
      <c r="A1374">
        <v>185130</v>
      </c>
    </row>
    <row r="1375" spans="1:1">
      <c r="A1375">
        <v>185131</v>
      </c>
    </row>
    <row r="1376" spans="1:1">
      <c r="A1376">
        <v>185132</v>
      </c>
    </row>
    <row r="1377" spans="1:1">
      <c r="A1377">
        <v>185133</v>
      </c>
    </row>
    <row r="1378" spans="1:1">
      <c r="A1378">
        <v>185134</v>
      </c>
    </row>
    <row r="1379" spans="1:1">
      <c r="A1379">
        <v>185135</v>
      </c>
    </row>
    <row r="1380" spans="1:1">
      <c r="A1380">
        <v>185136</v>
      </c>
    </row>
    <row r="1381" spans="1:1">
      <c r="A1381">
        <v>185137</v>
      </c>
    </row>
    <row r="1382" spans="1:1">
      <c r="A1382">
        <v>185138</v>
      </c>
    </row>
    <row r="1383" spans="1:1">
      <c r="A1383">
        <v>185139</v>
      </c>
    </row>
    <row r="1384" spans="1:1">
      <c r="A1384">
        <v>185140</v>
      </c>
    </row>
    <row r="1385" spans="1:1">
      <c r="A1385">
        <v>185141</v>
      </c>
    </row>
    <row r="1386" spans="1:1">
      <c r="A1386">
        <v>185142</v>
      </c>
    </row>
    <row r="1387" spans="1:1">
      <c r="A1387">
        <v>185143</v>
      </c>
    </row>
    <row r="1388" spans="1:1">
      <c r="A1388">
        <v>185144</v>
      </c>
    </row>
    <row r="1389" spans="1:1">
      <c r="A1389">
        <v>185145</v>
      </c>
    </row>
    <row r="1390" spans="1:1">
      <c r="A1390">
        <v>185146</v>
      </c>
    </row>
    <row r="1391" spans="1:1">
      <c r="A1391">
        <v>185147</v>
      </c>
    </row>
    <row r="1392" spans="1:1">
      <c r="A1392">
        <v>185148</v>
      </c>
    </row>
    <row r="1393" spans="1:1">
      <c r="A1393">
        <v>185149</v>
      </c>
    </row>
    <row r="1394" spans="1:1">
      <c r="A1394">
        <v>185150</v>
      </c>
    </row>
    <row r="1395" spans="1:1">
      <c r="A1395">
        <v>185151</v>
      </c>
    </row>
    <row r="1396" spans="1:1">
      <c r="A1396">
        <v>185152</v>
      </c>
    </row>
    <row r="1397" spans="1:1">
      <c r="A1397">
        <v>185153</v>
      </c>
    </row>
    <row r="1398" spans="1:1">
      <c r="A1398">
        <v>185154</v>
      </c>
    </row>
    <row r="1399" spans="1:1">
      <c r="A1399">
        <v>185155</v>
      </c>
    </row>
    <row r="1400" spans="1:1">
      <c r="A1400">
        <v>185156</v>
      </c>
    </row>
    <row r="1401" spans="1:1">
      <c r="A1401">
        <v>185157</v>
      </c>
    </row>
    <row r="1402" spans="1:1">
      <c r="A1402">
        <v>185158</v>
      </c>
    </row>
    <row r="1403" spans="1:1">
      <c r="A1403">
        <v>185159</v>
      </c>
    </row>
    <row r="1404" spans="1:1">
      <c r="A1404">
        <v>185160</v>
      </c>
    </row>
    <row r="1405" spans="1:1">
      <c r="A1405">
        <v>185161</v>
      </c>
    </row>
    <row r="1406" spans="1:1">
      <c r="A1406">
        <v>185162</v>
      </c>
    </row>
    <row r="1407" spans="1:1">
      <c r="A1407">
        <v>185163</v>
      </c>
    </row>
    <row r="1408" spans="1:1">
      <c r="A1408">
        <v>185164</v>
      </c>
    </row>
    <row r="1409" spans="1:1">
      <c r="A1409">
        <v>185165</v>
      </c>
    </row>
    <row r="1410" spans="1:1">
      <c r="A1410">
        <v>185166</v>
      </c>
    </row>
    <row r="1411" spans="1:1">
      <c r="A1411">
        <v>185167</v>
      </c>
    </row>
    <row r="1412" spans="1:1">
      <c r="A1412">
        <v>185168</v>
      </c>
    </row>
    <row r="1413" spans="1:1">
      <c r="A1413">
        <v>185169</v>
      </c>
    </row>
    <row r="1414" spans="1:1">
      <c r="A1414">
        <v>185170</v>
      </c>
    </row>
    <row r="1415" spans="1:1">
      <c r="A1415">
        <v>185171</v>
      </c>
    </row>
    <row r="1416" spans="1:1">
      <c r="A1416">
        <v>185172</v>
      </c>
    </row>
    <row r="1417" spans="1:1">
      <c r="A1417">
        <v>185173</v>
      </c>
    </row>
    <row r="1418" spans="1:1">
      <c r="A1418">
        <v>185174</v>
      </c>
    </row>
    <row r="1419" spans="1:1">
      <c r="A1419">
        <v>185175</v>
      </c>
    </row>
    <row r="1420" spans="1:1">
      <c r="A1420">
        <v>185176</v>
      </c>
    </row>
    <row r="1421" spans="1:1">
      <c r="A1421">
        <v>185177</v>
      </c>
    </row>
    <row r="1422" spans="1:1">
      <c r="A1422">
        <v>185178</v>
      </c>
    </row>
    <row r="1423" spans="1:1">
      <c r="A1423">
        <v>185179</v>
      </c>
    </row>
    <row r="1424" spans="1:1">
      <c r="A1424">
        <v>185180</v>
      </c>
    </row>
    <row r="1425" spans="1:1">
      <c r="A1425">
        <v>185181</v>
      </c>
    </row>
    <row r="1426" spans="1:1">
      <c r="A1426">
        <v>185182</v>
      </c>
    </row>
    <row r="1427" spans="1:1">
      <c r="A1427">
        <v>185183</v>
      </c>
    </row>
    <row r="1428" spans="1:1">
      <c r="A1428">
        <v>185184</v>
      </c>
    </row>
    <row r="1429" spans="1:1">
      <c r="A1429">
        <v>185185</v>
      </c>
    </row>
    <row r="1430" spans="1:1">
      <c r="A1430">
        <v>185186</v>
      </c>
    </row>
    <row r="1431" spans="1:1">
      <c r="A1431">
        <v>185187</v>
      </c>
    </row>
    <row r="1432" spans="1:1">
      <c r="A1432">
        <v>185188</v>
      </c>
    </row>
    <row r="1433" spans="1:1">
      <c r="A1433">
        <v>185189</v>
      </c>
    </row>
    <row r="1434" spans="1:1">
      <c r="A1434">
        <v>185190</v>
      </c>
    </row>
    <row r="1435" spans="1:1">
      <c r="A1435">
        <v>185191</v>
      </c>
    </row>
    <row r="1436" spans="1:1">
      <c r="A1436">
        <v>185192</v>
      </c>
    </row>
    <row r="1437" spans="1:1">
      <c r="A1437">
        <v>185193</v>
      </c>
    </row>
    <row r="1438" spans="1:1">
      <c r="A1438">
        <v>185194</v>
      </c>
    </row>
    <row r="1439" spans="1:1">
      <c r="A1439">
        <v>185195</v>
      </c>
    </row>
    <row r="1440" spans="1:1">
      <c r="A1440">
        <v>185196</v>
      </c>
    </row>
    <row r="1441" spans="1:1">
      <c r="A1441">
        <v>185197</v>
      </c>
    </row>
    <row r="1442" spans="1:1">
      <c r="A1442">
        <v>185198</v>
      </c>
    </row>
    <row r="1443" spans="1:1">
      <c r="A1443">
        <v>185199</v>
      </c>
    </row>
    <row r="1444" spans="1:1">
      <c r="A1444">
        <v>185200</v>
      </c>
    </row>
    <row r="1445" spans="1:1">
      <c r="A1445">
        <v>185201</v>
      </c>
    </row>
    <row r="1446" spans="1:1">
      <c r="A1446">
        <v>185202</v>
      </c>
    </row>
    <row r="1447" spans="1:1">
      <c r="A1447">
        <v>185203</v>
      </c>
    </row>
    <row r="1448" spans="1:1">
      <c r="A1448">
        <v>185204</v>
      </c>
    </row>
    <row r="1449" spans="1:1">
      <c r="A1449">
        <v>185205</v>
      </c>
    </row>
    <row r="1450" spans="1:1">
      <c r="A1450">
        <v>185206</v>
      </c>
    </row>
    <row r="1451" spans="1:1">
      <c r="A1451">
        <v>185207</v>
      </c>
    </row>
    <row r="1452" spans="1:1">
      <c r="A1452">
        <v>185208</v>
      </c>
    </row>
    <row r="1453" spans="1:1">
      <c r="A1453">
        <v>185209</v>
      </c>
    </row>
    <row r="1454" spans="1:1">
      <c r="A1454">
        <v>185210</v>
      </c>
    </row>
    <row r="1455" spans="1:1">
      <c r="A1455">
        <v>185211</v>
      </c>
    </row>
    <row r="1456" spans="1:1">
      <c r="A1456">
        <v>185212</v>
      </c>
    </row>
    <row r="1457" spans="1:1">
      <c r="A1457">
        <v>185213</v>
      </c>
    </row>
    <row r="1458" spans="1:1">
      <c r="A1458">
        <v>185214</v>
      </c>
    </row>
    <row r="1459" spans="1:1">
      <c r="A1459">
        <v>185215</v>
      </c>
    </row>
    <row r="1460" spans="1:1">
      <c r="A1460">
        <v>185216</v>
      </c>
    </row>
    <row r="1461" spans="1:1">
      <c r="A1461">
        <v>185217</v>
      </c>
    </row>
    <row r="1462" spans="1:1">
      <c r="A1462">
        <v>185218</v>
      </c>
    </row>
    <row r="1463" spans="1:1">
      <c r="A1463">
        <v>185219</v>
      </c>
    </row>
    <row r="1464" spans="1:1">
      <c r="A1464">
        <v>185220</v>
      </c>
    </row>
    <row r="1465" spans="1:1">
      <c r="A1465">
        <v>185221</v>
      </c>
    </row>
    <row r="1466" spans="1:1">
      <c r="A1466">
        <v>185222</v>
      </c>
    </row>
    <row r="1467" spans="1:1">
      <c r="A1467">
        <v>185223</v>
      </c>
    </row>
    <row r="1468" spans="1:1">
      <c r="A1468">
        <v>185224</v>
      </c>
    </row>
    <row r="1469" spans="1:1">
      <c r="A1469">
        <v>185225</v>
      </c>
    </row>
    <row r="1470" spans="1:1">
      <c r="A1470">
        <v>185226</v>
      </c>
    </row>
    <row r="1471" spans="1:1">
      <c r="A1471">
        <v>185227</v>
      </c>
    </row>
    <row r="1472" spans="1:1">
      <c r="A1472">
        <v>185228</v>
      </c>
    </row>
    <row r="1473" spans="1:1">
      <c r="A1473">
        <v>185229</v>
      </c>
    </row>
    <row r="1474" spans="1:1">
      <c r="A1474">
        <v>185230</v>
      </c>
    </row>
    <row r="1475" spans="1:1">
      <c r="A1475">
        <v>185231</v>
      </c>
    </row>
    <row r="1476" spans="1:1">
      <c r="A1476">
        <v>185232</v>
      </c>
    </row>
    <row r="1477" spans="1:1">
      <c r="A1477">
        <v>185233</v>
      </c>
    </row>
    <row r="1478" spans="1:1">
      <c r="A1478">
        <v>185234</v>
      </c>
    </row>
    <row r="1479" spans="1:1">
      <c r="A1479">
        <v>185235</v>
      </c>
    </row>
    <row r="1480" spans="1:1">
      <c r="A1480">
        <v>185236</v>
      </c>
    </row>
    <row r="1481" spans="1:1">
      <c r="A1481">
        <v>185237</v>
      </c>
    </row>
    <row r="1482" spans="1:1">
      <c r="A1482">
        <v>185238</v>
      </c>
    </row>
    <row r="1483" spans="1:1">
      <c r="A1483">
        <v>185239</v>
      </c>
    </row>
    <row r="1484" spans="1:1">
      <c r="A1484">
        <v>185240</v>
      </c>
    </row>
    <row r="1485" spans="1:1">
      <c r="A1485">
        <v>185241</v>
      </c>
    </row>
    <row r="1486" spans="1:1">
      <c r="A1486">
        <v>185242</v>
      </c>
    </row>
    <row r="1487" spans="1:1">
      <c r="A1487">
        <v>185243</v>
      </c>
    </row>
    <row r="1488" spans="1:1">
      <c r="A1488">
        <v>185244</v>
      </c>
    </row>
    <row r="1489" spans="1:1">
      <c r="A1489">
        <v>185245</v>
      </c>
    </row>
    <row r="1490" spans="1:1">
      <c r="A1490">
        <v>185246</v>
      </c>
    </row>
    <row r="1491" spans="1:1">
      <c r="A1491">
        <v>185247</v>
      </c>
    </row>
    <row r="1492" spans="1:1">
      <c r="A1492">
        <v>185248</v>
      </c>
    </row>
    <row r="1493" spans="1:1">
      <c r="A1493">
        <v>185249</v>
      </c>
    </row>
    <row r="1494" spans="1:1">
      <c r="A1494">
        <v>185250</v>
      </c>
    </row>
    <row r="1495" spans="1:1">
      <c r="A1495">
        <v>185251</v>
      </c>
    </row>
    <row r="1496" spans="1:1">
      <c r="A1496">
        <v>185252</v>
      </c>
    </row>
    <row r="1497" spans="1:1">
      <c r="A1497">
        <v>185253</v>
      </c>
    </row>
    <row r="1498" spans="1:1">
      <c r="A1498">
        <v>185254</v>
      </c>
    </row>
    <row r="1499" spans="1:1">
      <c r="A1499">
        <v>185255</v>
      </c>
    </row>
    <row r="1500" spans="1:1">
      <c r="A1500">
        <v>185256</v>
      </c>
    </row>
    <row r="1501" spans="1:1">
      <c r="A1501">
        <v>185257</v>
      </c>
    </row>
    <row r="1502" spans="1:1">
      <c r="A1502">
        <v>185258</v>
      </c>
    </row>
    <row r="1503" spans="1:1">
      <c r="A1503">
        <v>185259</v>
      </c>
    </row>
    <row r="1504" spans="1:1">
      <c r="A1504">
        <v>185260</v>
      </c>
    </row>
    <row r="1505" spans="1:1">
      <c r="A1505">
        <v>185261</v>
      </c>
    </row>
    <row r="1506" spans="1:1">
      <c r="A1506">
        <v>185262</v>
      </c>
    </row>
    <row r="1507" spans="1:1">
      <c r="A1507">
        <v>185263</v>
      </c>
    </row>
    <row r="1508" spans="1:1">
      <c r="A1508">
        <v>185264</v>
      </c>
    </row>
    <row r="1509" spans="1:1">
      <c r="A1509">
        <v>185265</v>
      </c>
    </row>
    <row r="1510" spans="1:1">
      <c r="A1510">
        <v>185266</v>
      </c>
    </row>
    <row r="1511" spans="1:1">
      <c r="A1511">
        <v>185267</v>
      </c>
    </row>
    <row r="1512" spans="1:1">
      <c r="A1512">
        <v>185268</v>
      </c>
    </row>
    <row r="1513" spans="1:1">
      <c r="A1513">
        <v>185269</v>
      </c>
    </row>
    <row r="1514" spans="1:1">
      <c r="A1514">
        <v>185270</v>
      </c>
    </row>
    <row r="1515" spans="1:1">
      <c r="A1515">
        <v>185271</v>
      </c>
    </row>
    <row r="1516" spans="1:1">
      <c r="A1516">
        <v>185272</v>
      </c>
    </row>
    <row r="1517" spans="1:1">
      <c r="A1517">
        <v>185273</v>
      </c>
    </row>
    <row r="1518" spans="1:1">
      <c r="A1518">
        <v>185274</v>
      </c>
    </row>
    <row r="1519" spans="1:1">
      <c r="A1519">
        <v>185275</v>
      </c>
    </row>
    <row r="1520" spans="1:1">
      <c r="A1520">
        <v>185276</v>
      </c>
    </row>
    <row r="1521" spans="1:1">
      <c r="A1521">
        <v>185277</v>
      </c>
    </row>
    <row r="1522" spans="1:1">
      <c r="A1522">
        <v>185278</v>
      </c>
    </row>
    <row r="1523" spans="1:1">
      <c r="A1523">
        <v>185279</v>
      </c>
    </row>
    <row r="1524" spans="1:1">
      <c r="A1524">
        <v>185280</v>
      </c>
    </row>
    <row r="1525" spans="1:1">
      <c r="A1525">
        <v>185281</v>
      </c>
    </row>
    <row r="1526" spans="1:1">
      <c r="A1526">
        <v>185282</v>
      </c>
    </row>
    <row r="1527" spans="1:1">
      <c r="A1527">
        <v>185283</v>
      </c>
    </row>
    <row r="1528" spans="1:1">
      <c r="A1528">
        <v>185284</v>
      </c>
    </row>
    <row r="1529" spans="1:1">
      <c r="A1529">
        <v>185285</v>
      </c>
    </row>
    <row r="1530" spans="1:1">
      <c r="A1530">
        <v>185286</v>
      </c>
    </row>
    <row r="1531" spans="1:1">
      <c r="A1531">
        <v>185287</v>
      </c>
    </row>
    <row r="1532" spans="1:1">
      <c r="A1532">
        <v>185288</v>
      </c>
    </row>
    <row r="1533" spans="1:1">
      <c r="A1533">
        <v>185289</v>
      </c>
    </row>
    <row r="1534" spans="1:1">
      <c r="A1534">
        <v>185290</v>
      </c>
    </row>
    <row r="1535" spans="1:1">
      <c r="A1535">
        <v>185291</v>
      </c>
    </row>
    <row r="1536" spans="1:1">
      <c r="A1536">
        <v>185292</v>
      </c>
    </row>
    <row r="1537" spans="1:1">
      <c r="A1537">
        <v>185293</v>
      </c>
    </row>
    <row r="1538" spans="1:1">
      <c r="A1538">
        <v>185294</v>
      </c>
    </row>
    <row r="1539" spans="1:1">
      <c r="A1539">
        <v>185295</v>
      </c>
    </row>
    <row r="1540" spans="1:1">
      <c r="A1540">
        <v>185296</v>
      </c>
    </row>
    <row r="1541" spans="1:1">
      <c r="A1541">
        <v>185297</v>
      </c>
    </row>
    <row r="1542" spans="1:1">
      <c r="A1542">
        <v>185298</v>
      </c>
    </row>
    <row r="1543" spans="1:1">
      <c r="A1543">
        <v>185299</v>
      </c>
    </row>
    <row r="1544" spans="1:1">
      <c r="A1544">
        <v>185300</v>
      </c>
    </row>
    <row r="1545" spans="1:1">
      <c r="A1545">
        <v>185301</v>
      </c>
    </row>
    <row r="1546" spans="1:1">
      <c r="A1546">
        <v>185302</v>
      </c>
    </row>
    <row r="1547" spans="1:1">
      <c r="A1547">
        <v>185303</v>
      </c>
    </row>
    <row r="1548" spans="1:1">
      <c r="A1548">
        <v>185304</v>
      </c>
    </row>
    <row r="1549" spans="1:1">
      <c r="A1549">
        <v>185305</v>
      </c>
    </row>
    <row r="1550" spans="1:1">
      <c r="A1550">
        <v>185306</v>
      </c>
    </row>
    <row r="1551" spans="1:1">
      <c r="A1551">
        <v>185307</v>
      </c>
    </row>
    <row r="1552" spans="1:1">
      <c r="A1552">
        <v>185308</v>
      </c>
    </row>
    <row r="1553" spans="1:1">
      <c r="A1553">
        <v>185309</v>
      </c>
    </row>
    <row r="1554" spans="1:1">
      <c r="A1554">
        <v>185310</v>
      </c>
    </row>
    <row r="1555" spans="1:1">
      <c r="A1555">
        <v>185311</v>
      </c>
    </row>
    <row r="1556" spans="1:1">
      <c r="A1556">
        <v>185312</v>
      </c>
    </row>
    <row r="1557" spans="1:1">
      <c r="A1557">
        <v>185313</v>
      </c>
    </row>
    <row r="1558" spans="1:1">
      <c r="A1558">
        <v>185314</v>
      </c>
    </row>
    <row r="1559" spans="1:1">
      <c r="A1559">
        <v>185315</v>
      </c>
    </row>
    <row r="1560" spans="1:1">
      <c r="A1560">
        <v>185316</v>
      </c>
    </row>
    <row r="1561" spans="1:1">
      <c r="A1561">
        <v>185317</v>
      </c>
    </row>
    <row r="1562" spans="1:1">
      <c r="A1562">
        <v>185318</v>
      </c>
    </row>
    <row r="1563" spans="1:1">
      <c r="A1563">
        <v>185319</v>
      </c>
    </row>
    <row r="1564" spans="1:1">
      <c r="A1564">
        <v>185320</v>
      </c>
    </row>
    <row r="1565" spans="1:1">
      <c r="A1565">
        <v>185321</v>
      </c>
    </row>
    <row r="1566" spans="1:1">
      <c r="A1566">
        <v>185322</v>
      </c>
    </row>
    <row r="1567" spans="1:1">
      <c r="A1567">
        <v>185323</v>
      </c>
    </row>
    <row r="1568" spans="1:1">
      <c r="A1568">
        <v>185324</v>
      </c>
    </row>
    <row r="1569" spans="1:1">
      <c r="A1569">
        <v>185325</v>
      </c>
    </row>
    <row r="1570" spans="1:1">
      <c r="A1570">
        <v>185326</v>
      </c>
    </row>
    <row r="1571" spans="1:1">
      <c r="A1571">
        <v>185327</v>
      </c>
    </row>
    <row r="1572" spans="1:1">
      <c r="A1572">
        <v>185328</v>
      </c>
    </row>
    <row r="1573" spans="1:1">
      <c r="A1573">
        <v>185329</v>
      </c>
    </row>
    <row r="1574" spans="1:1">
      <c r="A1574">
        <v>185330</v>
      </c>
    </row>
    <row r="1575" spans="1:1">
      <c r="A1575">
        <v>185331</v>
      </c>
    </row>
    <row r="1576" spans="1:1">
      <c r="A1576">
        <v>185332</v>
      </c>
    </row>
    <row r="1577" spans="1:1">
      <c r="A1577">
        <v>185333</v>
      </c>
    </row>
    <row r="1578" spans="1:1">
      <c r="A1578">
        <v>185334</v>
      </c>
    </row>
    <row r="1579" spans="1:1">
      <c r="A1579">
        <v>185335</v>
      </c>
    </row>
    <row r="1580" spans="1:1">
      <c r="A1580">
        <v>185336</v>
      </c>
    </row>
    <row r="1581" spans="1:1">
      <c r="A1581">
        <v>185337</v>
      </c>
    </row>
    <row r="1582" spans="1:1">
      <c r="A1582">
        <v>185338</v>
      </c>
    </row>
    <row r="1583" spans="1:1">
      <c r="A1583">
        <v>185339</v>
      </c>
    </row>
    <row r="1584" spans="1:1">
      <c r="A1584">
        <v>185340</v>
      </c>
    </row>
    <row r="1585" spans="1:1">
      <c r="A1585">
        <v>185341</v>
      </c>
    </row>
    <row r="1586" spans="1:1">
      <c r="A1586">
        <v>185342</v>
      </c>
    </row>
    <row r="1587" spans="1:1">
      <c r="A1587">
        <v>185343</v>
      </c>
    </row>
    <row r="1588" spans="1:1">
      <c r="A1588">
        <v>185344</v>
      </c>
    </row>
    <row r="1589" spans="1:1">
      <c r="A1589">
        <v>185345</v>
      </c>
    </row>
    <row r="1590" spans="1:1">
      <c r="A1590">
        <v>185346</v>
      </c>
    </row>
    <row r="1591" spans="1:1">
      <c r="A1591">
        <v>185347</v>
      </c>
    </row>
    <row r="1592" spans="1:1">
      <c r="A1592">
        <v>185348</v>
      </c>
    </row>
    <row r="1593" spans="1:1">
      <c r="A1593">
        <v>185349</v>
      </c>
    </row>
    <row r="1594" spans="1:1">
      <c r="A1594">
        <v>185350</v>
      </c>
    </row>
    <row r="1595" spans="1:1">
      <c r="A1595">
        <v>185351</v>
      </c>
    </row>
    <row r="1596" spans="1:1">
      <c r="A1596">
        <v>185352</v>
      </c>
    </row>
    <row r="1597" spans="1:1">
      <c r="A1597">
        <v>185353</v>
      </c>
    </row>
    <row r="1598" spans="1:1">
      <c r="A1598">
        <v>185354</v>
      </c>
    </row>
    <row r="1599" spans="1:1">
      <c r="A1599">
        <v>185355</v>
      </c>
    </row>
    <row r="1600" spans="1:1">
      <c r="A1600">
        <v>185356</v>
      </c>
    </row>
    <row r="1601" spans="1:1">
      <c r="A1601">
        <v>185357</v>
      </c>
    </row>
    <row r="1602" spans="1:1">
      <c r="A1602">
        <v>185358</v>
      </c>
    </row>
    <row r="1603" spans="1:1">
      <c r="A1603">
        <v>185359</v>
      </c>
    </row>
    <row r="1604" spans="1:1">
      <c r="A1604">
        <v>185360</v>
      </c>
    </row>
    <row r="1605" spans="1:1">
      <c r="A1605">
        <v>185361</v>
      </c>
    </row>
  </sheetData>
  <phoneticPr fontId="8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92"/>
  <sheetViews>
    <sheetView zoomScale="125" zoomScaleNormal="125" zoomScalePageLayoutView="125" workbookViewId="0">
      <selection activeCell="A43" sqref="A43:XFD43"/>
    </sheetView>
  </sheetViews>
  <sheetFormatPr baseColWidth="10" defaultColWidth="8.83203125" defaultRowHeight="14" x14ac:dyDescent="0"/>
  <cols>
    <col min="1" max="1" width="2" style="24" customWidth="1"/>
    <col min="2" max="2" width="6.6640625" style="24" customWidth="1"/>
    <col min="3" max="8" width="8.83203125" style="24"/>
    <col min="9" max="9" width="11.1640625" style="24" bestFit="1" customWidth="1"/>
    <col min="10" max="10" width="8.83203125" style="24"/>
    <col min="11" max="11" width="10.1640625" style="24" bestFit="1" customWidth="1"/>
    <col min="12" max="12" width="8.83203125" style="24"/>
    <col min="13" max="13" width="9.6640625" style="24" customWidth="1"/>
    <col min="14" max="22" width="8.83203125" style="24"/>
    <col min="23" max="23" width="10.1640625" style="24" bestFit="1" customWidth="1"/>
    <col min="24" max="16384" width="8.83203125" style="24"/>
  </cols>
  <sheetData>
    <row r="2" spans="2:25">
      <c r="C2" s="24" t="s">
        <v>37</v>
      </c>
    </row>
    <row r="3" spans="2:25">
      <c r="B3" s="29" t="s">
        <v>168</v>
      </c>
      <c r="C3" s="30" t="s">
        <v>38</v>
      </c>
      <c r="D3" s="30" t="s">
        <v>39</v>
      </c>
      <c r="E3" s="30" t="s">
        <v>30</v>
      </c>
      <c r="F3" s="30" t="s">
        <v>31</v>
      </c>
      <c r="G3" s="30" t="s">
        <v>32</v>
      </c>
      <c r="H3" s="30" t="s">
        <v>13</v>
      </c>
      <c r="I3" s="30" t="s">
        <v>40</v>
      </c>
      <c r="J3" s="30" t="s">
        <v>14</v>
      </c>
      <c r="K3" s="30" t="s">
        <v>41</v>
      </c>
      <c r="L3" s="30" t="s">
        <v>46</v>
      </c>
      <c r="M3" s="31" t="s">
        <v>47</v>
      </c>
      <c r="W3" s="33" t="s">
        <v>154</v>
      </c>
    </row>
    <row r="4" spans="2:25">
      <c r="B4" s="23" t="s">
        <v>250</v>
      </c>
      <c r="C4" s="24">
        <v>184391</v>
      </c>
      <c r="D4" s="24">
        <v>184451</v>
      </c>
      <c r="E4" s="24">
        <f>VLOOKUP(d0_values!$C4,Run_No!$A$2:$L$1643,4,FALSE)</f>
        <v>209.78899999999999</v>
      </c>
      <c r="F4" s="24">
        <f>VLOOKUP(d0_values!$C4,Run_No!$A$2:$L$1643,5,FALSE)</f>
        <v>-226.49250000000001</v>
      </c>
      <c r="G4" s="24">
        <f>VLOOKUP(d0_values!$C4,Run_No!$A$2:$L$1643,6,FALSE)</f>
        <v>312.03800000000001</v>
      </c>
      <c r="H4" s="24">
        <f>0.5*(VLOOKUP(d0_values!$C4,Run_No!$A$2:$L$1643,8,FALSE)+VLOOKUP(d0_values!$D4,Run_No!$A$2:$L$1643,8,FALSE))</f>
        <v>2.8673950000000001</v>
      </c>
      <c r="I4" s="24">
        <f>0.5*SQRT(VLOOKUP(d0_values!$C4,Run_No!$A$2:$L$1643,9,FALSE)^2+VLOOKUP(d0_values!$D4,Run_No!$A$2:$L$1643,9,FALSE)^2)</f>
        <v>4.9502525188115403E-5</v>
      </c>
      <c r="J4" s="24">
        <f>0.5*(VLOOKUP(d0_values!$C4,Run_No!$A$2:$L$1643,10,FALSE)+VLOOKUP(d0_values!$D4,Run_No!$A$2:$L$1643,10,FALSE))</f>
        <v>2.8664649999999998</v>
      </c>
      <c r="K4" s="24">
        <f>0.5*SQRT(VLOOKUP(d0_values!$C4,Run_No!$A$2:$L$1643,11,FALSE)^2+VLOOKUP(d0_values!$D4,Run_No!$A$2:$L$1643,11,FALSE)^2)</f>
        <v>5.3051861418804151E-5</v>
      </c>
      <c r="L4" s="24">
        <v>2.5</v>
      </c>
      <c r="M4" s="25">
        <f>-G4+353.294</f>
        <v>41.255999999999972</v>
      </c>
      <c r="W4" s="20" t="s">
        <v>153</v>
      </c>
      <c r="X4" s="21" t="s">
        <v>160</v>
      </c>
      <c r="Y4" s="22" t="s">
        <v>161</v>
      </c>
    </row>
    <row r="5" spans="2:25">
      <c r="B5" s="23" t="s">
        <v>251</v>
      </c>
      <c r="C5" s="24">
        <v>184396</v>
      </c>
      <c r="D5" s="24">
        <v>184456</v>
      </c>
      <c r="E5" s="24">
        <f>VLOOKUP(d0_values!$C5,Run_No!$A$2:$L$1643,4,FALSE)</f>
        <v>209.77600000000001</v>
      </c>
      <c r="F5" s="24">
        <f>VLOOKUP(d0_values!$C5,Run_No!$A$2:$L$1643,5,FALSE)</f>
        <v>-227.0675</v>
      </c>
      <c r="G5" s="24">
        <f>VLOOKUP(d0_values!$C5,Run_No!$A$2:$L$1643,6,FALSE)</f>
        <v>325.286</v>
      </c>
      <c r="H5" s="24">
        <f>0.5*(VLOOKUP(d0_values!$C5,Run_No!$A$2:$L$1643,8,FALSE)+VLOOKUP(d0_values!$D5,Run_No!$A$2:$L$1643,8,FALSE))</f>
        <v>2.8684950000000002</v>
      </c>
      <c r="I5" s="24">
        <f>0.5*SQRT(VLOOKUP(d0_values!$C5,Run_No!$A$2:$L$1643,9,FALSE)^2+VLOOKUP(d0_values!$D5,Run_No!$A$2:$L$1643,9,FALSE)^2)</f>
        <v>8.180770134895615E-5</v>
      </c>
      <c r="J5" s="24">
        <f>0.5*(VLOOKUP(d0_values!$C5,Run_No!$A$2:$L$1643,10,FALSE)+VLOOKUP(d0_values!$D5,Run_No!$A$2:$L$1643,10,FALSE))</f>
        <v>2.8670249999999999</v>
      </c>
      <c r="K5" s="24">
        <f>0.5*SQRT(VLOOKUP(d0_values!$C5,Run_No!$A$2:$L$1643,11,FALSE)^2+VLOOKUP(d0_values!$D5,Run_No!$A$2:$L$1643,11,FALSE)^2)</f>
        <v>4.8499999999999993E-5</v>
      </c>
      <c r="L5" s="24">
        <v>2.5</v>
      </c>
      <c r="M5" s="25">
        <f t="shared" ref="M5:M17" si="0">-G5+353.294</f>
        <v>28.007999999999981</v>
      </c>
      <c r="W5" s="23" t="s">
        <v>155</v>
      </c>
      <c r="Y5" s="25"/>
    </row>
    <row r="6" spans="2:25">
      <c r="B6" s="23" t="s">
        <v>252</v>
      </c>
      <c r="C6" s="24">
        <v>184401</v>
      </c>
      <c r="D6" s="24">
        <v>184461</v>
      </c>
      <c r="E6" s="24">
        <f>VLOOKUP(d0_values!$C6,Run_No!$A$2:$L$1643,4,FALSE)</f>
        <v>209.76400000000001</v>
      </c>
      <c r="F6" s="24">
        <f>VLOOKUP(d0_values!$C6,Run_No!$A$2:$L$1643,5,FALSE)</f>
        <v>-227.459</v>
      </c>
      <c r="G6" s="24">
        <f>VLOOKUP(d0_values!$C6,Run_No!$A$2:$L$1643,6,FALSE)</f>
        <v>338.36599999999999</v>
      </c>
      <c r="H6" s="24">
        <f>0.5*(VLOOKUP(d0_values!$C6,Run_No!$A$2:$L$1643,8,FALSE)+VLOOKUP(d0_values!$D6,Run_No!$A$2:$L$1643,8,FALSE))</f>
        <v>2.8674549999999996</v>
      </c>
      <c r="I6" s="24">
        <f>0.5*SQRT(VLOOKUP(d0_values!$C6,Run_No!$A$2:$L$1643,9,FALSE)^2+VLOOKUP(d0_values!$D6,Run_No!$A$2:$L$1643,9,FALSE)^2)</f>
        <v>5.3033008588991062E-5</v>
      </c>
      <c r="J6" s="24">
        <f>0.5*(VLOOKUP(d0_values!$C6,Run_No!$A$2:$L$1643,10,FALSE)+VLOOKUP(d0_values!$D6,Run_No!$A$2:$L$1643,10,FALSE))</f>
        <v>2.8670749999999998</v>
      </c>
      <c r="K6" s="24">
        <f>0.5*SQRT(VLOOKUP(d0_values!$C6,Run_No!$A$2:$L$1643,11,FALSE)^2+VLOOKUP(d0_values!$D6,Run_No!$A$2:$L$1643,11,FALSE)^2)</f>
        <v>5.0204581464244872E-5</v>
      </c>
      <c r="L6" s="24">
        <v>2.5</v>
      </c>
      <c r="M6" s="25">
        <f t="shared" si="0"/>
        <v>14.927999999999997</v>
      </c>
      <c r="W6" s="23" t="s">
        <v>156</v>
      </c>
      <c r="Y6" s="25"/>
    </row>
    <row r="7" spans="2:25">
      <c r="B7" s="23" t="s">
        <v>253</v>
      </c>
      <c r="C7" s="24">
        <v>184406</v>
      </c>
      <c r="D7" s="24">
        <v>184466</v>
      </c>
      <c r="E7" s="24">
        <f>VLOOKUP(d0_values!$C7,Run_No!$A$2:$L$1643,4,FALSE)</f>
        <v>209.761</v>
      </c>
      <c r="F7" s="24">
        <f>VLOOKUP(d0_values!$C7,Run_No!$A$2:$L$1643,5,FALSE)</f>
        <v>-227.58799999999999</v>
      </c>
      <c r="G7" s="24">
        <f>VLOOKUP(d0_values!$C7,Run_No!$A$2:$L$1643,6,FALSE)</f>
        <v>341.69799999999998</v>
      </c>
      <c r="H7" s="24">
        <f>0.5*(VLOOKUP(d0_values!$C7,Run_No!$A$2:$L$1643,8,FALSE)+VLOOKUP(d0_values!$D7,Run_No!$A$2:$L$1643,8,FALSE))</f>
        <v>2.8679199999999998</v>
      </c>
      <c r="I7" s="24">
        <f>0.5*SQRT(VLOOKUP(d0_values!$C7,Run_No!$A$2:$L$1643,9,FALSE)^2+VLOOKUP(d0_values!$D7,Run_No!$A$2:$L$1643,9,FALSE)^2)</f>
        <v>4.7381430961928537E-5</v>
      </c>
      <c r="J7" s="24">
        <f>0.5*(VLOOKUP(d0_values!$C7,Run_No!$A$2:$L$1643,10,FALSE)+VLOOKUP(d0_values!$D7,Run_No!$A$2:$L$1643,10,FALSE))</f>
        <v>2.8670850000000003</v>
      </c>
      <c r="K7" s="24">
        <f>0.5*SQRT(VLOOKUP(d0_values!$C7,Run_No!$A$2:$L$1643,11,FALSE)^2+VLOOKUP(d0_values!$D7,Run_No!$A$2:$L$1643,11,FALSE)^2)</f>
        <v>4.8836461788299126E-5</v>
      </c>
      <c r="L7" s="24">
        <v>2.5</v>
      </c>
      <c r="M7" s="25">
        <f t="shared" si="0"/>
        <v>11.596000000000004</v>
      </c>
      <c r="W7" s="23" t="s">
        <v>157</v>
      </c>
      <c r="Y7" s="25"/>
    </row>
    <row r="8" spans="2:25">
      <c r="B8" s="23"/>
      <c r="M8" s="25"/>
      <c r="W8" s="23" t="s">
        <v>158</v>
      </c>
      <c r="X8" s="24">
        <v>2.8675000000000002</v>
      </c>
      <c r="Y8" s="25">
        <v>2.8671000000000002</v>
      </c>
    </row>
    <row r="9" spans="2:25">
      <c r="B9" s="23"/>
      <c r="M9" s="25"/>
      <c r="W9" s="26" t="s">
        <v>159</v>
      </c>
      <c r="X9" s="27"/>
      <c r="Y9" s="28"/>
    </row>
    <row r="10" spans="2:25">
      <c r="B10" s="23"/>
      <c r="M10" s="25"/>
    </row>
    <row r="11" spans="2:25">
      <c r="B11" s="23"/>
      <c r="M11" s="25"/>
    </row>
    <row r="12" spans="2:25">
      <c r="B12" s="23"/>
      <c r="C12" s="32"/>
      <c r="D12" s="32"/>
      <c r="M12" s="25"/>
    </row>
    <row r="13" spans="2:25">
      <c r="B13" s="23"/>
      <c r="M13" s="25"/>
    </row>
    <row r="14" spans="2:25">
      <c r="B14" s="23" t="s">
        <v>254</v>
      </c>
      <c r="C14" s="32">
        <v>184431</v>
      </c>
      <c r="D14" s="32">
        <v>184491</v>
      </c>
      <c r="E14" s="24">
        <f>VLOOKUP(d0_values!$C14,Run_No!$A$2:$L$1643,4,FALSE)</f>
        <v>209.739</v>
      </c>
      <c r="F14" s="24">
        <f>VLOOKUP(d0_values!$C14,Run_No!$A$2:$L$1643,5,FALSE)</f>
        <v>-227.685</v>
      </c>
      <c r="G14" s="24">
        <f>VLOOKUP(d0_values!$C14,Run_No!$A$2:$L$1643,6,FALSE)</f>
        <v>364.74599999999998</v>
      </c>
      <c r="H14" s="24">
        <f>0.5*(VLOOKUP(d0_values!$C14,Run_No!$A$2:$L$1643,8,FALSE)+VLOOKUP(d0_values!$D14,Run_No!$A$2:$L$1643,8,FALSE))</f>
        <v>2.8674850000000003</v>
      </c>
      <c r="I14" s="24">
        <f>0.5*SQRT(VLOOKUP(d0_values!$C14,Run_No!$A$2:$L$1643,9,FALSE)^2+VLOOKUP(d0_values!$D14,Run_No!$A$2:$L$1643,9,FALSE)^2)</f>
        <v>5.3443895816079874E-5</v>
      </c>
      <c r="J14" s="24">
        <f>0.5*(VLOOKUP(d0_values!$C14,Run_No!$A$2:$L$1643,10,FALSE)+VLOOKUP(d0_values!$D14,Run_No!$A$2:$L$1643,10,FALSE))</f>
        <v>2.86713</v>
      </c>
      <c r="K14" s="24">
        <f>0.5*SQRT(VLOOKUP(d0_values!$C14,Run_No!$A$2:$L$1643,11,FALSE)^2+VLOOKUP(d0_values!$D14,Run_No!$A$2:$L$1643,11,FALSE)^2)</f>
        <v>4.7565743976101119E-5</v>
      </c>
      <c r="L14" s="24">
        <v>2.5</v>
      </c>
      <c r="M14" s="25">
        <f t="shared" si="0"/>
        <v>-11.451999999999998</v>
      </c>
    </row>
    <row r="15" spans="2:25">
      <c r="B15" s="23" t="s">
        <v>255</v>
      </c>
      <c r="C15" s="24">
        <v>184436</v>
      </c>
      <c r="D15" s="24">
        <v>184496</v>
      </c>
      <c r="E15" s="24">
        <f>VLOOKUP(d0_values!$C15,Run_No!$A$2:$L$1643,4,FALSE)</f>
        <v>209.73599999999999</v>
      </c>
      <c r="F15" s="24">
        <f>VLOOKUP(d0_values!$C15,Run_No!$A$2:$L$1643,5,FALSE)</f>
        <v>-227.58250000000001</v>
      </c>
      <c r="G15" s="24">
        <f>VLOOKUP(d0_values!$C15,Run_No!$A$2:$L$1643,6,FALSE)</f>
        <v>368.03300000000002</v>
      </c>
      <c r="H15" s="24">
        <f>0.5*(VLOOKUP(d0_values!$C15,Run_No!$A$2:$L$1643,8,FALSE)+VLOOKUP(d0_values!$D15,Run_No!$A$2:$L$1643,8,FALSE))</f>
        <v>2.8674549999999996</v>
      </c>
      <c r="I15" s="24">
        <f>0.5*SQRT(VLOOKUP(d0_values!$C15,Run_No!$A$2:$L$1643,9,FALSE)^2+VLOOKUP(d0_values!$D15,Run_No!$A$2:$L$1643,9,FALSE)^2)</f>
        <v>5.6304973137370377E-5</v>
      </c>
      <c r="J15" s="24">
        <f>0.5*(VLOOKUP(d0_values!$C15,Run_No!$A$2:$L$1643,10,FALSE)+VLOOKUP(d0_values!$D15,Run_No!$A$2:$L$1643,10,FALSE))</f>
        <v>2.8672</v>
      </c>
      <c r="K15" s="24">
        <f>0.5*SQRT(VLOOKUP(d0_values!$C15,Run_No!$A$2:$L$1643,11,FALSE)^2+VLOOKUP(d0_values!$D15,Run_No!$A$2:$L$1643,11,FALSE)^2)</f>
        <v>4.9623583103198019E-5</v>
      </c>
      <c r="L15" s="24">
        <v>2.5</v>
      </c>
      <c r="M15" s="25">
        <f t="shared" si="0"/>
        <v>-14.739000000000033</v>
      </c>
    </row>
    <row r="16" spans="2:25">
      <c r="B16" s="23" t="s">
        <v>256</v>
      </c>
      <c r="C16" s="32">
        <v>184441</v>
      </c>
      <c r="D16" s="32">
        <v>184501</v>
      </c>
      <c r="E16" s="24">
        <f>VLOOKUP(d0_values!$C16,Run_No!$A$2:$L$1643,4,FALSE)</f>
        <v>209.72399999999999</v>
      </c>
      <c r="F16" s="24">
        <f>VLOOKUP(d0_values!$C16,Run_No!$A$2:$L$1643,5,FALSE)</f>
        <v>-227.17599999999999</v>
      </c>
      <c r="G16" s="24">
        <f>VLOOKUP(d0_values!$C16,Run_No!$A$2:$L$1643,6,FALSE)</f>
        <v>381.23</v>
      </c>
      <c r="H16" s="24">
        <f>0.5*(VLOOKUP(d0_values!$C16,Run_No!$A$2:$L$1643,8,FALSE)+VLOOKUP(d0_values!$D16,Run_No!$A$2:$L$1643,8,FALSE))</f>
        <v>2.8671550000000003</v>
      </c>
      <c r="I16" s="24">
        <f>0.5*SQRT(VLOOKUP(d0_values!$C16,Run_No!$A$2:$L$1643,9,FALSE)^2+VLOOKUP(d0_values!$D16,Run_No!$A$2:$L$1643,9,FALSE)^2)</f>
        <v>5.1266460771151343E-5</v>
      </c>
      <c r="J16" s="24">
        <f>0.5*(VLOOKUP(d0_values!$C16,Run_No!$A$2:$L$1643,10,FALSE)+VLOOKUP(d0_values!$D16,Run_No!$A$2:$L$1643,10,FALSE))</f>
        <v>2.8671199999999999</v>
      </c>
      <c r="K16" s="24">
        <f>0.5*SQRT(VLOOKUP(d0_values!$C16,Run_No!$A$2:$L$1643,11,FALSE)^2+VLOOKUP(d0_values!$D16,Run_No!$A$2:$L$1643,11,FALSE)^2)</f>
        <v>5.0916598472403869E-5</v>
      </c>
      <c r="L16" s="24">
        <v>2.5</v>
      </c>
      <c r="M16" s="25">
        <f t="shared" si="0"/>
        <v>-27.936000000000035</v>
      </c>
    </row>
    <row r="17" spans="2:25">
      <c r="B17" s="26" t="s">
        <v>257</v>
      </c>
      <c r="C17" s="27">
        <v>184446</v>
      </c>
      <c r="D17" s="27">
        <v>184506</v>
      </c>
      <c r="E17" s="27">
        <f>VLOOKUP(d0_values!$C17,Run_No!$A$2:$L$1643,4,FALSE)</f>
        <v>209.71100000000001</v>
      </c>
      <c r="F17" s="27">
        <f>VLOOKUP(d0_values!$C17,Run_No!$A$2:$L$1643,5,FALSE)</f>
        <v>-226.8665</v>
      </c>
      <c r="G17" s="27">
        <f>VLOOKUP(d0_values!$C17,Run_No!$A$2:$L$1643,6,FALSE)</f>
        <v>394.66500000000002</v>
      </c>
      <c r="H17" s="27">
        <f>0.5*(VLOOKUP(d0_values!$C17,Run_No!$A$2:$L$1643,8,FALSE)+VLOOKUP(d0_values!$D17,Run_No!$A$2:$L$1643,8,FALSE))</f>
        <v>2.86741</v>
      </c>
      <c r="I17" s="27">
        <f>0.5*SQRT(VLOOKUP(d0_values!$C17,Run_No!$A$2:$L$1643,9,FALSE)^2+VLOOKUP(d0_values!$D17,Run_No!$A$2:$L$1643,9,FALSE)^2)</f>
        <v>4.6690470119715009E-5</v>
      </c>
      <c r="J17" s="27">
        <f>0.5*(VLOOKUP(d0_values!$C17,Run_No!$A$2:$L$1643,10,FALSE)+VLOOKUP(d0_values!$D17,Run_No!$A$2:$L$1643,10,FALSE))</f>
        <v>2.8669549999999999</v>
      </c>
      <c r="K17" s="27">
        <f>0.5*SQRT(VLOOKUP(d0_values!$C17,Run_No!$A$2:$L$1643,11,FALSE)^2+VLOOKUP(d0_values!$D17,Run_No!$A$2:$L$1643,11,FALSE)^2)</f>
        <v>5.0447993022517751E-5</v>
      </c>
      <c r="L17" s="27">
        <v>2.5</v>
      </c>
      <c r="M17" s="28">
        <f t="shared" si="0"/>
        <v>-41.371000000000038</v>
      </c>
    </row>
    <row r="18" spans="2:25">
      <c r="C18" s="32"/>
      <c r="D18" s="32"/>
    </row>
    <row r="20" spans="2:25">
      <c r="C20" s="24" t="s">
        <v>42</v>
      </c>
    </row>
    <row r="21" spans="2:25">
      <c r="B21" s="29" t="s">
        <v>168</v>
      </c>
      <c r="C21" s="30" t="s">
        <v>38</v>
      </c>
      <c r="D21" s="30" t="s">
        <v>39</v>
      </c>
      <c r="E21" s="30" t="s">
        <v>30</v>
      </c>
      <c r="F21" s="30" t="s">
        <v>31</v>
      </c>
      <c r="G21" s="30" t="s">
        <v>32</v>
      </c>
      <c r="H21" s="30" t="s">
        <v>13</v>
      </c>
      <c r="I21" s="30" t="s">
        <v>40</v>
      </c>
      <c r="J21" s="30" t="s">
        <v>14</v>
      </c>
      <c r="K21" s="30" t="s">
        <v>41</v>
      </c>
      <c r="L21" s="30" t="s">
        <v>46</v>
      </c>
      <c r="M21" s="31" t="s">
        <v>47</v>
      </c>
      <c r="W21" s="33" t="s">
        <v>154</v>
      </c>
    </row>
    <row r="22" spans="2:25">
      <c r="B22" s="23" t="s">
        <v>250</v>
      </c>
      <c r="C22" s="24">
        <v>184392</v>
      </c>
      <c r="D22" s="24">
        <v>184452</v>
      </c>
      <c r="E22" s="24">
        <f>VLOOKUP(d0_values!$C22,Run_No!$A$2:$L$1643,4,FALSE)</f>
        <v>209.78899999999999</v>
      </c>
      <c r="F22" s="24">
        <f>VLOOKUP(d0_values!$C22,Run_No!$A$2:$L$1643,5,FALSE)</f>
        <v>-228.99250000000001</v>
      </c>
      <c r="G22" s="24">
        <f>VLOOKUP(d0_values!$C22,Run_No!$A$2:$L$1643,6,FALSE)</f>
        <v>312.03800000000001</v>
      </c>
      <c r="H22" s="24">
        <f>0.5*(VLOOKUP(d0_values!$C22,Run_No!$A$2:$L$1643,8,FALSE)+VLOOKUP(d0_values!$D22,Run_No!$A$2:$L$1643,8,FALSE))</f>
        <v>2.8673700000000002</v>
      </c>
      <c r="I22" s="24">
        <f>0.5*SQRT(VLOOKUP(d0_values!$C22,Run_No!$A$2:$L$1643,9,FALSE)^2+VLOOKUP(d0_values!$D22,Run_No!$A$2:$L$1643,9,FALSE)^2)</f>
        <v>4.7023930078205926E-5</v>
      </c>
      <c r="J22" s="24">
        <f>0.5*(VLOOKUP(d0_values!$C22,Run_No!$A$2:$L$1643,10,FALSE)+VLOOKUP(d0_values!$D22,Run_No!$A$2:$L$1643,10,FALSE))</f>
        <v>2.8670049999999998</v>
      </c>
      <c r="K22" s="24">
        <f>0.5*SQRT(VLOOKUP(d0_values!$C22,Run_No!$A$2:$L$1643,11,FALSE)^2+VLOOKUP(d0_values!$D22,Run_No!$A$2:$L$1643,11,FALSE)^2)</f>
        <v>4.7087684164757981E-5</v>
      </c>
      <c r="L22" s="24">
        <v>5</v>
      </c>
      <c r="M22" s="25">
        <f>-G22+353.294</f>
        <v>41.255999999999972</v>
      </c>
      <c r="W22" s="20" t="s">
        <v>153</v>
      </c>
      <c r="X22" s="21" t="s">
        <v>160</v>
      </c>
      <c r="Y22" s="22" t="s">
        <v>161</v>
      </c>
    </row>
    <row r="23" spans="2:25">
      <c r="B23" s="23" t="s">
        <v>251</v>
      </c>
      <c r="C23" s="24">
        <v>184397</v>
      </c>
      <c r="D23" s="24">
        <v>184457</v>
      </c>
      <c r="E23" s="24">
        <f>VLOOKUP(d0_values!$C23,Run_No!$A$2:$L$1643,4,FALSE)</f>
        <v>209.77600000000001</v>
      </c>
      <c r="F23" s="24">
        <f>VLOOKUP(d0_values!$C23,Run_No!$A$2:$L$1643,5,FALSE)</f>
        <v>-229.5675</v>
      </c>
      <c r="G23" s="24">
        <f>VLOOKUP(d0_values!$C23,Run_No!$A$2:$L$1643,6,FALSE)</f>
        <v>325.286</v>
      </c>
      <c r="H23" s="24">
        <f>0.5*(VLOOKUP(d0_values!$C23,Run_No!$A$2:$L$1643,8,FALSE)+VLOOKUP(d0_values!$D23,Run_No!$A$2:$L$1643,8,FALSE))</f>
        <v>2.8675850000000001</v>
      </c>
      <c r="I23" s="24">
        <f>0.5*SQRT(VLOOKUP(d0_values!$C23,Run_No!$A$2:$L$1643,9,FALSE)^2+VLOOKUP(d0_values!$D23,Run_No!$A$2:$L$1643,9,FALSE)^2)</f>
        <v>4.7087684164757981E-5</v>
      </c>
      <c r="J23" s="24">
        <f>0.5*(VLOOKUP(d0_values!$C23,Run_No!$A$2:$L$1643,10,FALSE)+VLOOKUP(d0_values!$D23,Run_No!$A$2:$L$1643,10,FALSE))</f>
        <v>2.8670549999999997</v>
      </c>
      <c r="K23" s="24">
        <f>0.5*SQRT(VLOOKUP(d0_values!$C23,Run_No!$A$2:$L$1643,11,FALSE)^2+VLOOKUP(d0_values!$D23,Run_No!$A$2:$L$1643,11,FALSE)^2)</f>
        <v>4.4936065693382637E-5</v>
      </c>
      <c r="L23" s="24">
        <v>5</v>
      </c>
      <c r="M23" s="25">
        <f t="shared" ref="M23:M35" si="1">-G23+353.294</f>
        <v>28.007999999999981</v>
      </c>
      <c r="W23" s="23" t="s">
        <v>155</v>
      </c>
      <c r="Y23" s="25"/>
    </row>
    <row r="24" spans="2:25">
      <c r="B24" s="23" t="s">
        <v>252</v>
      </c>
      <c r="C24" s="24">
        <v>184402</v>
      </c>
      <c r="D24" s="24">
        <v>184462</v>
      </c>
      <c r="E24" s="24">
        <f>VLOOKUP(d0_values!$C24,Run_No!$A$2:$L$1643,4,FALSE)</f>
        <v>209.76400000000001</v>
      </c>
      <c r="F24" s="24">
        <f>VLOOKUP(d0_values!$C24,Run_No!$A$2:$L$1643,5,FALSE)</f>
        <v>-229.959</v>
      </c>
      <c r="G24" s="24">
        <f>VLOOKUP(d0_values!$C24,Run_No!$A$2:$L$1643,6,FALSE)</f>
        <v>338.36599999999999</v>
      </c>
      <c r="H24" s="24">
        <f>0.5*(VLOOKUP(d0_values!$C24,Run_No!$A$2:$L$1643,8,FALSE)+VLOOKUP(d0_values!$D24,Run_No!$A$2:$L$1643,8,FALSE))</f>
        <v>2.8679449999999997</v>
      </c>
      <c r="I24" s="24">
        <f>0.5*SQRT(VLOOKUP(d0_values!$C24,Run_No!$A$2:$L$1643,9,FALSE)^2+VLOOKUP(d0_values!$D24,Run_No!$A$2:$L$1643,9,FALSE)^2)</f>
        <v>5.32024435529046E-5</v>
      </c>
      <c r="J24" s="24">
        <f>0.5*(VLOOKUP(d0_values!$C24,Run_No!$A$2:$L$1643,10,FALSE)+VLOOKUP(d0_values!$D24,Run_No!$A$2:$L$1643,10,FALSE))</f>
        <v>2.8672649999999997</v>
      </c>
      <c r="K24" s="24">
        <f>0.5*SQRT(VLOOKUP(d0_values!$C24,Run_No!$A$2:$L$1643,11,FALSE)^2+VLOOKUP(d0_values!$D24,Run_No!$A$2:$L$1643,11,FALSE)^2)</f>
        <v>4.9206198796493111E-5</v>
      </c>
      <c r="L24" s="24">
        <v>5</v>
      </c>
      <c r="M24" s="25">
        <f t="shared" si="1"/>
        <v>14.927999999999997</v>
      </c>
      <c r="W24" s="23" t="s">
        <v>156</v>
      </c>
      <c r="Y24" s="25"/>
    </row>
    <row r="25" spans="2:25">
      <c r="B25" s="23" t="s">
        <v>253</v>
      </c>
      <c r="C25" s="24">
        <v>184407</v>
      </c>
      <c r="D25" s="24">
        <v>184467</v>
      </c>
      <c r="E25" s="24">
        <f>VLOOKUP(d0_values!$C25,Run_No!$A$2:$L$1643,4,FALSE)</f>
        <v>209.761</v>
      </c>
      <c r="F25" s="24">
        <f>VLOOKUP(d0_values!$C25,Run_No!$A$2:$L$1643,5,FALSE)</f>
        <v>-230.08799999999999</v>
      </c>
      <c r="G25" s="24">
        <f>VLOOKUP(d0_values!$C25,Run_No!$A$2:$L$1643,6,FALSE)</f>
        <v>341.69799999999998</v>
      </c>
      <c r="H25" s="24">
        <f>0.5*(VLOOKUP(d0_values!$C25,Run_No!$A$2:$L$1643,8,FALSE)+VLOOKUP(d0_values!$D25,Run_No!$A$2:$L$1643,8,FALSE))</f>
        <v>2.8675999999999999</v>
      </c>
      <c r="I25" s="24">
        <f>0.5*SQRT(VLOOKUP(d0_values!$C25,Run_No!$A$2:$L$1643,9,FALSE)^2+VLOOKUP(d0_values!$D25,Run_No!$A$2:$L$1643,9,FALSE)^2)</f>
        <v>5.32024435529046E-5</v>
      </c>
      <c r="J25" s="24">
        <f>0.5*(VLOOKUP(d0_values!$C25,Run_No!$A$2:$L$1643,10,FALSE)+VLOOKUP(d0_values!$D25,Run_No!$A$2:$L$1643,10,FALSE))</f>
        <v>2.8670949999999999</v>
      </c>
      <c r="K25" s="24">
        <f>0.5*SQRT(VLOOKUP(d0_values!$C25,Run_No!$A$2:$L$1643,11,FALSE)^2+VLOOKUP(d0_values!$D25,Run_No!$A$2:$L$1643,11,FALSE)^2)</f>
        <v>5.1618795026617971E-5</v>
      </c>
      <c r="L25" s="24">
        <v>5</v>
      </c>
      <c r="M25" s="25">
        <f t="shared" si="1"/>
        <v>11.596000000000004</v>
      </c>
      <c r="W25" s="23" t="s">
        <v>157</v>
      </c>
      <c r="Y25" s="25"/>
    </row>
    <row r="26" spans="2:25">
      <c r="B26" s="23"/>
      <c r="C26" s="24">
        <v>184411</v>
      </c>
      <c r="D26" s="24">
        <v>184471</v>
      </c>
      <c r="E26" s="24">
        <f>VLOOKUP(d0_values!$C26,Run_No!$A$2:$L$1643,4,FALSE)</f>
        <v>209.75800000000001</v>
      </c>
      <c r="F26" s="24">
        <f>VLOOKUP(d0_values!$C26,Run_No!$A$2:$L$1643,5,FALSE)</f>
        <v>-230.18899999999999</v>
      </c>
      <c r="G26" s="24">
        <f>VLOOKUP(d0_values!$C26,Run_No!$A$2:$L$1643,6,FALSE)</f>
        <v>344.94299999999998</v>
      </c>
      <c r="H26" s="24">
        <f>0.5*(VLOOKUP(d0_values!$C26,Run_No!$A$2:$L$1643,8,FALSE)+VLOOKUP(d0_values!$D26,Run_No!$A$2:$L$1643,8,FALSE))</f>
        <v>2.8673549999999999</v>
      </c>
      <c r="I26" s="24">
        <f>0.5*SQRT(VLOOKUP(d0_values!$C26,Run_No!$A$2:$L$1643,9,FALSE)^2+VLOOKUP(d0_values!$D26,Run_No!$A$2:$L$1643,9,FALSE)^2)</f>
        <v>5.9129096052620321E-5</v>
      </c>
      <c r="J26" s="24">
        <f>0.5*(VLOOKUP(d0_values!$C26,Run_No!$A$2:$L$1643,10,FALSE)+VLOOKUP(d0_values!$D26,Run_No!$A$2:$L$1643,10,FALSE))</f>
        <v>2.867375</v>
      </c>
      <c r="K26" s="24">
        <f>0.5*SQRT(VLOOKUP(d0_values!$C26,Run_No!$A$2:$L$1643,11,FALSE)^2+VLOOKUP(d0_values!$D26,Run_No!$A$2:$L$1643,11,FALSE)^2)</f>
        <v>4.8130032204435511E-5</v>
      </c>
      <c r="L26" s="24">
        <v>5</v>
      </c>
      <c r="M26" s="25">
        <f t="shared" si="1"/>
        <v>8.3509999999999991</v>
      </c>
      <c r="W26" s="23" t="s">
        <v>158</v>
      </c>
      <c r="X26" s="24">
        <v>2.8675999999999999</v>
      </c>
      <c r="Y26" s="25">
        <v>2.8672</v>
      </c>
    </row>
    <row r="27" spans="2:25">
      <c r="B27" s="23"/>
      <c r="M27" s="25"/>
      <c r="W27" s="23" t="s">
        <v>159</v>
      </c>
      <c r="Y27" s="25"/>
    </row>
    <row r="28" spans="2:25">
      <c r="B28" s="23"/>
      <c r="M28" s="25"/>
      <c r="W28" s="23"/>
      <c r="Y28" s="25"/>
    </row>
    <row r="29" spans="2:25">
      <c r="B29" s="23"/>
      <c r="M29" s="25"/>
      <c r="W29" s="26" t="s">
        <v>162</v>
      </c>
      <c r="X29" s="27">
        <v>2.8715000000000002</v>
      </c>
      <c r="Y29" s="28">
        <v>2.8713000000000002</v>
      </c>
    </row>
    <row r="30" spans="2:25">
      <c r="B30" s="23"/>
      <c r="C30" s="32"/>
      <c r="D30" s="32"/>
      <c r="M30" s="25"/>
    </row>
    <row r="31" spans="2:25">
      <c r="B31" s="23"/>
      <c r="C31" s="24">
        <v>184427</v>
      </c>
      <c r="D31" s="24">
        <v>184487</v>
      </c>
      <c r="E31" s="24">
        <f>VLOOKUP(d0_values!$C31,Run_No!$A$2:$L$1643,4,FALSE)</f>
        <v>209.74199999999999</v>
      </c>
      <c r="F31" s="24">
        <f>VLOOKUP(d0_values!$C31,Run_No!$A$2:$L$1643,5,FALSE)</f>
        <v>-230.18899999999999</v>
      </c>
      <c r="G31" s="24">
        <f>VLOOKUP(d0_values!$C31,Run_No!$A$2:$L$1643,6,FALSE)</f>
        <v>361.44600000000003</v>
      </c>
      <c r="H31" s="24">
        <f>0.5*(VLOOKUP(d0_values!$C31,Run_No!$A$2:$L$1643,8,FALSE)+VLOOKUP(d0_values!$D31,Run_No!$A$2:$L$1643,8,FALSE))</f>
        <v>2.8676149999999998</v>
      </c>
      <c r="I31" s="24">
        <f>0.5*SQRT(VLOOKUP(d0_values!$C31,Run_No!$A$2:$L$1643,9,FALSE)^2+VLOOKUP(d0_values!$D31,Run_No!$A$2:$L$1643,9,FALSE)^2)</f>
        <v>5.6923193866823748E-5</v>
      </c>
      <c r="J31" s="24">
        <f>0.5*(VLOOKUP(d0_values!$C31,Run_No!$A$2:$L$1643,10,FALSE)+VLOOKUP(d0_values!$D31,Run_No!$A$2:$L$1643,10,FALSE))</f>
        <v>2.8672750000000002</v>
      </c>
      <c r="K31" s="24">
        <f>0.5*SQRT(VLOOKUP(d0_values!$C31,Run_No!$A$2:$L$1643,11,FALSE)^2+VLOOKUP(d0_values!$D31,Run_No!$A$2:$L$1643,11,FALSE)^2)</f>
        <v>4.8448426187029021E-5</v>
      </c>
      <c r="L31" s="24">
        <v>5</v>
      </c>
      <c r="M31" s="25">
        <f t="shared" si="1"/>
        <v>-8.1520000000000437</v>
      </c>
    </row>
    <row r="32" spans="2:25">
      <c r="B32" s="23" t="s">
        <v>254</v>
      </c>
      <c r="C32" s="32">
        <v>184432</v>
      </c>
      <c r="D32" s="32">
        <v>184492</v>
      </c>
      <c r="E32" s="24">
        <f>VLOOKUP(d0_values!$C32,Run_No!$A$2:$L$1643,4,FALSE)</f>
        <v>209.739</v>
      </c>
      <c r="F32" s="24">
        <f>VLOOKUP(d0_values!$C32,Run_No!$A$2:$L$1643,5,FALSE)</f>
        <v>-230.185</v>
      </c>
      <c r="G32" s="24">
        <f>VLOOKUP(d0_values!$C32,Run_No!$A$2:$L$1643,6,FALSE)</f>
        <v>364.74599999999998</v>
      </c>
      <c r="H32" s="24">
        <f>0.5*(VLOOKUP(d0_values!$C32,Run_No!$A$2:$L$1643,8,FALSE)+VLOOKUP(d0_values!$D32,Run_No!$A$2:$L$1643,8,FALSE))</f>
        <v>2.8674599999999999</v>
      </c>
      <c r="I32" s="24">
        <f>0.5*SQRT(VLOOKUP(d0_values!$C32,Run_No!$A$2:$L$1643,9,FALSE)^2+VLOOKUP(d0_values!$D32,Run_No!$A$2:$L$1643,9,FALSE)^2)</f>
        <v>5.4520638294135923E-5</v>
      </c>
      <c r="J32" s="24">
        <f>0.5*(VLOOKUP(d0_values!$C32,Run_No!$A$2:$L$1643,10,FALSE)+VLOOKUP(d0_values!$D32,Run_No!$A$2:$L$1643,10,FALSE))</f>
        <v>2.867505</v>
      </c>
      <c r="K32" s="24">
        <f>0.5*SQRT(VLOOKUP(d0_values!$C32,Run_No!$A$2:$L$1643,11,FALSE)^2+VLOOKUP(d0_values!$D32,Run_No!$A$2:$L$1643,11,FALSE)^2)</f>
        <v>4.5967379738244818E-5</v>
      </c>
      <c r="L32" s="24">
        <v>5</v>
      </c>
      <c r="M32" s="25">
        <f t="shared" si="1"/>
        <v>-11.451999999999998</v>
      </c>
    </row>
    <row r="33" spans="2:25">
      <c r="B33" s="23" t="s">
        <v>255</v>
      </c>
      <c r="C33" s="24">
        <v>184437</v>
      </c>
      <c r="D33" s="24">
        <v>184497</v>
      </c>
      <c r="E33" s="24">
        <f>VLOOKUP(d0_values!$C33,Run_No!$A$2:$L$1643,4,FALSE)</f>
        <v>209.73599999999999</v>
      </c>
      <c r="F33" s="24">
        <f>VLOOKUP(d0_values!$C33,Run_No!$A$2:$L$1643,5,FALSE)</f>
        <v>-230.08250000000001</v>
      </c>
      <c r="G33" s="24">
        <f>VLOOKUP(d0_values!$C33,Run_No!$A$2:$L$1643,6,FALSE)</f>
        <v>368.03300000000002</v>
      </c>
      <c r="H33" s="24">
        <f>0.5*(VLOOKUP(d0_values!$C33,Run_No!$A$2:$L$1643,8,FALSE)+VLOOKUP(d0_values!$D33,Run_No!$A$2:$L$1643,8,FALSE))</f>
        <v>2.8675350000000002</v>
      </c>
      <c r="I33" s="24">
        <f>0.5*SQRT(VLOOKUP(d0_values!$C33,Run_No!$A$2:$L$1643,9,FALSE)^2+VLOOKUP(d0_values!$D33,Run_No!$A$2:$L$1643,9,FALSE)^2)</f>
        <v>4.8448426187029021E-5</v>
      </c>
      <c r="J33" s="24">
        <f>0.5*(VLOOKUP(d0_values!$C33,Run_No!$A$2:$L$1643,10,FALSE)+VLOOKUP(d0_values!$D33,Run_No!$A$2:$L$1643,10,FALSE))</f>
        <v>2.8671249999999997</v>
      </c>
      <c r="K33" s="24">
        <f>0.5*SQRT(VLOOKUP(d0_values!$C33,Run_No!$A$2:$L$1643,11,FALSE)^2+VLOOKUP(d0_values!$D33,Run_No!$A$2:$L$1643,11,FALSE)^2)</f>
        <v>4.9819674828324607E-5</v>
      </c>
      <c r="L33" s="24">
        <v>5</v>
      </c>
      <c r="M33" s="25">
        <f t="shared" si="1"/>
        <v>-14.739000000000033</v>
      </c>
    </row>
    <row r="34" spans="2:25">
      <c r="B34" s="23" t="s">
        <v>256</v>
      </c>
      <c r="C34" s="32">
        <v>184442</v>
      </c>
      <c r="D34" s="32">
        <v>184502</v>
      </c>
      <c r="E34" s="24">
        <f>VLOOKUP(d0_values!$C34,Run_No!$A$2:$L$1643,4,FALSE)</f>
        <v>209.72399999999999</v>
      </c>
      <c r="F34" s="24">
        <f>VLOOKUP(d0_values!$C34,Run_No!$A$2:$L$1643,5,FALSE)</f>
        <v>-229.67599999999999</v>
      </c>
      <c r="G34" s="24">
        <f>VLOOKUP(d0_values!$C34,Run_No!$A$2:$L$1643,6,FALSE)</f>
        <v>381.23</v>
      </c>
      <c r="H34" s="24">
        <f>0.5*(VLOOKUP(d0_values!$C34,Run_No!$A$2:$L$1643,8,FALSE)+VLOOKUP(d0_values!$D34,Run_No!$A$2:$L$1643,8,FALSE))</f>
        <v>2.8676250000000003</v>
      </c>
      <c r="I34" s="24">
        <f>0.5*SQRT(VLOOKUP(d0_values!$C34,Run_No!$A$2:$L$1643,9,FALSE)^2+VLOOKUP(d0_values!$D34,Run_No!$A$2:$L$1643,9,FALSE)^2)</f>
        <v>5.1034302189801719E-5</v>
      </c>
      <c r="J34" s="24">
        <f>0.5*(VLOOKUP(d0_values!$C34,Run_No!$A$2:$L$1643,10,FALSE)+VLOOKUP(d0_values!$D34,Run_No!$A$2:$L$1643,10,FALSE))</f>
        <v>2.8670949999999999</v>
      </c>
      <c r="K34" s="24">
        <f>0.5*SQRT(VLOOKUP(d0_values!$C34,Run_No!$A$2:$L$1643,11,FALSE)^2+VLOOKUP(d0_values!$D34,Run_No!$A$2:$L$1643,11,FALSE)^2)</f>
        <v>4.9155365932927405E-5</v>
      </c>
      <c r="L34" s="24">
        <v>5</v>
      </c>
      <c r="M34" s="25">
        <f t="shared" si="1"/>
        <v>-27.936000000000035</v>
      </c>
    </row>
    <row r="35" spans="2:25">
      <c r="B35" s="26" t="s">
        <v>257</v>
      </c>
      <c r="C35" s="27">
        <v>184447</v>
      </c>
      <c r="D35" s="27">
        <v>184507</v>
      </c>
      <c r="E35" s="27">
        <f>VLOOKUP(d0_values!$C35,Run_No!$A$2:$L$1643,4,FALSE)</f>
        <v>209.71100000000001</v>
      </c>
      <c r="F35" s="27">
        <f>VLOOKUP(d0_values!$C35,Run_No!$A$2:$L$1643,5,FALSE)</f>
        <v>-229.3665</v>
      </c>
      <c r="G35" s="27">
        <f>VLOOKUP(d0_values!$C35,Run_No!$A$2:$L$1643,6,FALSE)</f>
        <v>394.66500000000002</v>
      </c>
      <c r="H35" s="27">
        <f>0.5*(VLOOKUP(d0_values!$C35,Run_No!$A$2:$L$1643,8,FALSE)+VLOOKUP(d0_values!$D35,Run_No!$A$2:$L$1643,8,FALSE))</f>
        <v>2.8675600000000001</v>
      </c>
      <c r="I35" s="27">
        <f>0.5*SQRT(VLOOKUP(d0_values!$C35,Run_No!$A$2:$L$1643,9,FALSE)^2+VLOOKUP(d0_values!$D35,Run_No!$A$2:$L$1643,9,FALSE)^2)</f>
        <v>5.4817880294662984E-5</v>
      </c>
      <c r="J35" s="27">
        <f>0.5*(VLOOKUP(d0_values!$C35,Run_No!$A$2:$L$1643,10,FALSE)+VLOOKUP(d0_values!$D35,Run_No!$A$2:$L$1643,10,FALSE))</f>
        <v>2.8668750000000003</v>
      </c>
      <c r="K35" s="27">
        <f>0.5*SQRT(VLOOKUP(d0_values!$C35,Run_No!$A$2:$L$1643,11,FALSE)^2+VLOOKUP(d0_values!$D35,Run_No!$A$2:$L$1643,11,FALSE)^2)</f>
        <v>4.7423622805517502E-5</v>
      </c>
      <c r="L35" s="27">
        <v>5</v>
      </c>
      <c r="M35" s="28">
        <f t="shared" si="1"/>
        <v>-41.371000000000038</v>
      </c>
    </row>
    <row r="36" spans="2:25">
      <c r="C36" s="32"/>
      <c r="D36" s="32"/>
    </row>
    <row r="38" spans="2:25">
      <c r="C38" s="24" t="s">
        <v>43</v>
      </c>
    </row>
    <row r="39" spans="2:25">
      <c r="B39" s="29" t="s">
        <v>168</v>
      </c>
      <c r="C39" s="30" t="s">
        <v>38</v>
      </c>
      <c r="D39" s="30" t="s">
        <v>39</v>
      </c>
      <c r="E39" s="30" t="s">
        <v>30</v>
      </c>
      <c r="F39" s="30" t="s">
        <v>31</v>
      </c>
      <c r="G39" s="30" t="s">
        <v>32</v>
      </c>
      <c r="H39" s="30" t="s">
        <v>13</v>
      </c>
      <c r="I39" s="30" t="s">
        <v>40</v>
      </c>
      <c r="J39" s="30" t="s">
        <v>14</v>
      </c>
      <c r="K39" s="30" t="s">
        <v>41</v>
      </c>
      <c r="L39" s="30" t="s">
        <v>46</v>
      </c>
      <c r="M39" s="31" t="s">
        <v>47</v>
      </c>
      <c r="W39" s="33" t="s">
        <v>154</v>
      </c>
    </row>
    <row r="40" spans="2:25">
      <c r="B40" s="23" t="s">
        <v>250</v>
      </c>
      <c r="C40" s="24">
        <v>184393</v>
      </c>
      <c r="D40" s="24">
        <v>184453</v>
      </c>
      <c r="E40" s="24">
        <f>VLOOKUP(d0_values!$C40,Run_No!$A$2:$L$1643,4,FALSE)</f>
        <v>209.78899999999999</v>
      </c>
      <c r="F40" s="24">
        <f>VLOOKUP(d0_values!$C40,Run_No!$A$2:$L$1643,5,FALSE)</f>
        <v>-231.49250000000001</v>
      </c>
      <c r="G40" s="24">
        <f>VLOOKUP(d0_values!$C40,Run_No!$A$2:$L$1643,6,FALSE)</f>
        <v>312.03800000000001</v>
      </c>
      <c r="H40" s="24">
        <f>0.5*(VLOOKUP(d0_values!$C40,Run_No!$A$2:$L$1643,8,FALSE)+VLOOKUP(d0_values!$D40,Run_No!$A$2:$L$1643,8,FALSE))</f>
        <v>2.8673799999999998</v>
      </c>
      <c r="I40" s="24">
        <f>0.5*SQRT(VLOOKUP(d0_values!$C40,Run_No!$A$2:$L$1643,9,FALSE)^2+VLOOKUP(d0_values!$D40,Run_No!$A$2:$L$1643,9,FALSE)^2)</f>
        <v>5.1855568649856692E-5</v>
      </c>
      <c r="J40" s="24">
        <f>0.5*(VLOOKUP(d0_values!$C40,Run_No!$A$2:$L$1643,10,FALSE)+VLOOKUP(d0_values!$D40,Run_No!$A$2:$L$1643,10,FALSE))</f>
        <v>2.8681549999999998</v>
      </c>
      <c r="K40" s="24">
        <f>0.5*SQRT(VLOOKUP(d0_values!$C40,Run_No!$A$2:$L$1643,11,FALSE)^2+VLOOKUP(d0_values!$D40,Run_No!$A$2:$L$1643,11,FALSE)^2)</f>
        <v>5.1100391387933614E-5</v>
      </c>
      <c r="L40" s="24">
        <v>7.5</v>
      </c>
      <c r="M40" s="25">
        <f>-G40+353.294</f>
        <v>41.255999999999972</v>
      </c>
      <c r="W40" s="20" t="s">
        <v>153</v>
      </c>
      <c r="X40" s="21" t="s">
        <v>160</v>
      </c>
      <c r="Y40" s="22" t="s">
        <v>161</v>
      </c>
    </row>
    <row r="41" spans="2:25">
      <c r="B41" s="23" t="s">
        <v>251</v>
      </c>
      <c r="C41" s="24">
        <v>184398</v>
      </c>
      <c r="D41" s="24">
        <v>184458</v>
      </c>
      <c r="E41" s="24">
        <f>VLOOKUP(d0_values!$C41,Run_No!$A$2:$L$1643,4,FALSE)</f>
        <v>209.77600000000001</v>
      </c>
      <c r="F41" s="24">
        <f>VLOOKUP(d0_values!$C41,Run_No!$A$2:$L$1643,5,FALSE)</f>
        <v>-232.0675</v>
      </c>
      <c r="G41" s="24">
        <f>VLOOKUP(d0_values!$C41,Run_No!$A$2:$L$1643,6,FALSE)</f>
        <v>325.286</v>
      </c>
      <c r="H41" s="24">
        <f>0.5*(VLOOKUP(d0_values!$C41,Run_No!$A$2:$L$1643,8,FALSE)+VLOOKUP(d0_values!$D41,Run_No!$A$2:$L$1643,8,FALSE))</f>
        <v>2.8675600000000001</v>
      </c>
      <c r="I41" s="24">
        <f>0.5*SQRT(VLOOKUP(d0_values!$C41,Run_No!$A$2:$L$1643,9,FALSE)^2+VLOOKUP(d0_values!$D41,Run_No!$A$2:$L$1643,9,FALSE)^2)</f>
        <v>4.8918299234540034E-5</v>
      </c>
      <c r="J41" s="24">
        <f>0.5*(VLOOKUP(d0_values!$C41,Run_No!$A$2:$L$1643,10,FALSE)+VLOOKUP(d0_values!$D41,Run_No!$A$2:$L$1643,10,FALSE))</f>
        <v>2.8671350000000002</v>
      </c>
      <c r="K41" s="24">
        <f>0.5*SQRT(VLOOKUP(d0_values!$C41,Run_No!$A$2:$L$1643,11,FALSE)^2+VLOOKUP(d0_values!$D41,Run_No!$A$2:$L$1643,11,FALSE)^2)</f>
        <v>4.5839393538745685E-5</v>
      </c>
      <c r="L41" s="24">
        <v>7.5</v>
      </c>
      <c r="M41" s="25">
        <f t="shared" ref="M41:M53" si="2">-G41+353.294</f>
        <v>28.007999999999981</v>
      </c>
      <c r="W41" s="23" t="s">
        <v>155</v>
      </c>
      <c r="X41" s="24">
        <v>7</v>
      </c>
      <c r="Y41" s="25">
        <v>6.5</v>
      </c>
    </row>
    <row r="42" spans="2:25">
      <c r="B42" s="23" t="s">
        <v>252</v>
      </c>
      <c r="C42" s="24">
        <v>184403</v>
      </c>
      <c r="D42" s="24">
        <v>184463</v>
      </c>
      <c r="E42" s="24">
        <f>VLOOKUP(d0_values!$C42,Run_No!$A$2:$L$1643,4,FALSE)</f>
        <v>209.76400000000001</v>
      </c>
      <c r="F42" s="24">
        <f>VLOOKUP(d0_values!$C42,Run_No!$A$2:$L$1643,5,FALSE)</f>
        <v>-232.459</v>
      </c>
      <c r="G42" s="24">
        <f>VLOOKUP(d0_values!$C42,Run_No!$A$2:$L$1643,6,FALSE)</f>
        <v>338.36599999999999</v>
      </c>
      <c r="H42" s="24">
        <f>0.5*(VLOOKUP(d0_values!$C42,Run_No!$A$2:$L$1643,8,FALSE)+VLOOKUP(d0_values!$D42,Run_No!$A$2:$L$1643,8,FALSE))</f>
        <v>2.8675499999999996</v>
      </c>
      <c r="I42" s="24">
        <f>0.5*SQRT(VLOOKUP(d0_values!$C42,Run_No!$A$2:$L$1643,9,FALSE)^2+VLOOKUP(d0_values!$D42,Run_No!$A$2:$L$1643,9,FALSE)^2)</f>
        <v>5.1295711321707973E-5</v>
      </c>
      <c r="J42" s="24">
        <f>0.5*(VLOOKUP(d0_values!$C42,Run_No!$A$2:$L$1643,10,FALSE)+VLOOKUP(d0_values!$D42,Run_No!$A$2:$L$1643,10,FALSE))</f>
        <v>2.8670299999999997</v>
      </c>
      <c r="K42" s="24">
        <f>0.5*SQRT(VLOOKUP(d0_values!$C42,Run_No!$A$2:$L$1643,11,FALSE)^2+VLOOKUP(d0_values!$D42,Run_No!$A$2:$L$1643,11,FALSE)^2)</f>
        <v>4.638156961552724E-5</v>
      </c>
      <c r="L42" s="24">
        <v>7.5</v>
      </c>
      <c r="M42" s="25">
        <f t="shared" si="2"/>
        <v>14.927999999999997</v>
      </c>
      <c r="W42" s="23" t="s">
        <v>156</v>
      </c>
      <c r="X42" s="24">
        <v>1.65</v>
      </c>
      <c r="Y42" s="25">
        <v>1.65</v>
      </c>
    </row>
    <row r="43" spans="2:25">
      <c r="B43" s="23" t="s">
        <v>253</v>
      </c>
      <c r="C43" s="24">
        <v>184408</v>
      </c>
      <c r="D43" s="24">
        <v>184468</v>
      </c>
      <c r="E43" s="24">
        <f>VLOOKUP(d0_values!$C43,Run_No!$A$2:$L$1643,4,FALSE)</f>
        <v>209.761</v>
      </c>
      <c r="F43" s="24">
        <f>VLOOKUP(d0_values!$C43,Run_No!$A$2:$L$1643,5,FALSE)</f>
        <v>-232.58799999999999</v>
      </c>
      <c r="G43" s="24">
        <f>VLOOKUP(d0_values!$C43,Run_No!$A$2:$L$1643,6,FALSE)</f>
        <v>341.69799999999998</v>
      </c>
      <c r="H43" s="24">
        <f>0.5*(VLOOKUP(d0_values!$C43,Run_No!$A$2:$L$1643,8,FALSE)+VLOOKUP(d0_values!$D43,Run_No!$A$2:$L$1643,8,FALSE))</f>
        <v>2.8675600000000001</v>
      </c>
      <c r="I43" s="24">
        <f>0.5*SQRT(VLOOKUP(d0_values!$C43,Run_No!$A$2:$L$1643,9,FALSE)^2+VLOOKUP(d0_values!$D43,Run_No!$A$2:$L$1643,9,FALSE)^2)</f>
        <v>5.7900777196856342E-5</v>
      </c>
      <c r="J43" s="24">
        <f>0.5*(VLOOKUP(d0_values!$C43,Run_No!$A$2:$L$1643,10,FALSE)+VLOOKUP(d0_values!$D43,Run_No!$A$2:$L$1643,10,FALSE))</f>
        <v>2.8672849999999999</v>
      </c>
      <c r="K43" s="24">
        <f>0.5*SQRT(VLOOKUP(d0_values!$C43,Run_No!$A$2:$L$1643,11,FALSE)^2+VLOOKUP(d0_values!$D43,Run_No!$A$2:$L$1643,11,FALSE)^2)</f>
        <v>4.8836461788299126E-5</v>
      </c>
      <c r="L43" s="24">
        <v>7.5</v>
      </c>
      <c r="M43" s="25">
        <f t="shared" si="2"/>
        <v>11.596000000000004</v>
      </c>
      <c r="W43" s="23" t="s">
        <v>157</v>
      </c>
      <c r="X43" s="24">
        <v>0.55000000000000004</v>
      </c>
      <c r="Y43" s="25">
        <v>0.55000000000000004</v>
      </c>
    </row>
    <row r="44" spans="2:25">
      <c r="B44" s="23" t="s">
        <v>258</v>
      </c>
      <c r="C44" s="24">
        <v>184412</v>
      </c>
      <c r="D44" s="24">
        <v>184472</v>
      </c>
      <c r="E44" s="24">
        <f>VLOOKUP(d0_values!$C44,Run_No!$A$2:$L$1643,4,FALSE)</f>
        <v>209.75800000000001</v>
      </c>
      <c r="F44" s="24">
        <f>VLOOKUP(d0_values!$C44,Run_No!$A$2:$L$1643,5,FALSE)</f>
        <v>-232.68899999999999</v>
      </c>
      <c r="G44" s="24">
        <f>VLOOKUP(d0_values!$C44,Run_No!$A$2:$L$1643,6,FALSE)</f>
        <v>344.94299999999998</v>
      </c>
      <c r="H44" s="24">
        <f>0.5*(VLOOKUP(d0_values!$C44,Run_No!$A$2:$L$1643,8,FALSE)+VLOOKUP(d0_values!$D44,Run_No!$A$2:$L$1643,8,FALSE))</f>
        <v>2.8674900000000001</v>
      </c>
      <c r="I44" s="24">
        <f>0.5*SQRT(VLOOKUP(d0_values!$C44,Run_No!$A$2:$L$1643,9,FALSE)^2+VLOOKUP(d0_values!$D44,Run_No!$A$2:$L$1643,9,FALSE)^2)</f>
        <v>5.1855568649856692E-5</v>
      </c>
      <c r="J44" s="24">
        <f>0.5*(VLOOKUP(d0_values!$C44,Run_No!$A$2:$L$1643,10,FALSE)+VLOOKUP(d0_values!$D44,Run_No!$A$2:$L$1643,10,FALSE))</f>
        <v>2.86714</v>
      </c>
      <c r="K44" s="24">
        <f>0.5*SQRT(VLOOKUP(d0_values!$C44,Run_No!$A$2:$L$1643,11,FALSE)^2+VLOOKUP(d0_values!$D44,Run_No!$A$2:$L$1643,11,FALSE)^2)</f>
        <v>4.5983692761673679E-5</v>
      </c>
      <c r="L44" s="24">
        <v>7.5</v>
      </c>
      <c r="M44" s="25">
        <f t="shared" si="2"/>
        <v>8.3509999999999991</v>
      </c>
      <c r="W44" s="23" t="s">
        <v>158</v>
      </c>
      <c r="X44" s="24">
        <v>2.8675000000000002</v>
      </c>
      <c r="Y44" s="25">
        <v>2.8671000000000002</v>
      </c>
    </row>
    <row r="45" spans="2:25">
      <c r="B45" s="23" t="s">
        <v>259</v>
      </c>
      <c r="C45" s="24">
        <v>184415</v>
      </c>
      <c r="D45" s="24">
        <v>184475</v>
      </c>
      <c r="E45" s="24">
        <f>VLOOKUP(d0_values!$C45,Run_No!$A$2:$L$1643,4,FALSE)</f>
        <v>209.755</v>
      </c>
      <c r="F45" s="24">
        <f>VLOOKUP(d0_values!$C45,Run_No!$A$2:$L$1643,5,FALSE)</f>
        <v>-232.68899999999999</v>
      </c>
      <c r="G45" s="24">
        <f>VLOOKUP(d0_values!$C45,Run_No!$A$2:$L$1643,6,FALSE)</f>
        <v>348.22199999999998</v>
      </c>
      <c r="H45" s="24">
        <f>0.5*(VLOOKUP(d0_values!$C45,Run_No!$A$2:$L$1643,8,FALSE)+VLOOKUP(d0_values!$D45,Run_No!$A$2:$L$1643,8,FALSE))</f>
        <v>2.8690150000000001</v>
      </c>
      <c r="I45" s="24">
        <f>0.5*SQRT(VLOOKUP(d0_values!$C45,Run_No!$A$2:$L$1643,9,FALSE)^2+VLOOKUP(d0_values!$D45,Run_No!$A$2:$L$1643,9,FALSE)^2)</f>
        <v>8.9098260364610927E-5</v>
      </c>
      <c r="J45" s="24">
        <f>0.5*(VLOOKUP(d0_values!$C45,Run_No!$A$2:$L$1643,10,FALSE)+VLOOKUP(d0_values!$D45,Run_No!$A$2:$L$1643,10,FALSE))</f>
        <v>2.868185</v>
      </c>
      <c r="K45" s="24">
        <f>0.5*SQRT(VLOOKUP(d0_values!$C45,Run_No!$A$2:$L$1643,11,FALSE)^2+VLOOKUP(d0_values!$D45,Run_No!$A$2:$L$1643,11,FALSE)^2)</f>
        <v>7.7493548118536939E-5</v>
      </c>
      <c r="L45" s="24">
        <v>7.5</v>
      </c>
      <c r="M45" s="25">
        <f t="shared" si="2"/>
        <v>5.0720000000000027</v>
      </c>
      <c r="W45" s="26" t="s">
        <v>159</v>
      </c>
      <c r="X45" s="27">
        <v>2.9499999999999998E-2</v>
      </c>
      <c r="Y45" s="28">
        <v>2.8000000000000001E-2</v>
      </c>
    </row>
    <row r="46" spans="2:25">
      <c r="B46" s="23" t="s">
        <v>260</v>
      </c>
      <c r="C46" s="24">
        <v>184418</v>
      </c>
      <c r="D46" s="24">
        <v>184478</v>
      </c>
      <c r="E46" s="24">
        <f>VLOOKUP(d0_values!$C46,Run_No!$A$2:$L$1643,4,FALSE)</f>
        <v>209.75200000000001</v>
      </c>
      <c r="F46" s="24">
        <f>VLOOKUP(d0_values!$C46,Run_No!$A$2:$L$1643,5,FALSE)</f>
        <v>-232.68899999999999</v>
      </c>
      <c r="G46" s="24">
        <f>VLOOKUP(d0_values!$C46,Run_No!$A$2:$L$1643,6,FALSE)</f>
        <v>351.57299999999998</v>
      </c>
      <c r="H46" s="24">
        <f>0.5*(VLOOKUP(d0_values!$C46,Run_No!$A$2:$L$1643,8,FALSE)+VLOOKUP(d0_values!$D46,Run_No!$A$2:$L$1643,8,FALSE))</f>
        <v>2.8713740000000003</v>
      </c>
      <c r="I46" s="24">
        <f>0.5*SQRT(VLOOKUP(d0_values!$C46,Run_No!$A$2:$L$1643,9,FALSE)^2+VLOOKUP(d0_values!$D46,Run_No!$A$2:$L$1643,9,FALSE)^2)</f>
        <v>9.4045201897810819E-5</v>
      </c>
      <c r="J46" s="24">
        <f>0.5*(VLOOKUP(d0_values!$C46,Run_No!$A$2:$L$1643,10,FALSE)+VLOOKUP(d0_values!$D46,Run_No!$A$2:$L$1643,10,FALSE))</f>
        <v>2.8708400000000003</v>
      </c>
      <c r="K46" s="24">
        <f>0.5*SQRT(VLOOKUP(d0_values!$C46,Run_No!$A$2:$L$1643,11,FALSE)^2+VLOOKUP(d0_values!$D46,Run_No!$A$2:$L$1643,11,FALSE)^2)</f>
        <v>9.942459454279911E-5</v>
      </c>
      <c r="L46" s="24">
        <v>7.5</v>
      </c>
      <c r="M46" s="25">
        <f t="shared" si="2"/>
        <v>1.7210000000000036</v>
      </c>
    </row>
    <row r="47" spans="2:25">
      <c r="B47" s="23" t="s">
        <v>262</v>
      </c>
      <c r="C47" s="24">
        <v>184421</v>
      </c>
      <c r="D47" s="24">
        <v>184481</v>
      </c>
      <c r="E47" s="24">
        <f>VLOOKUP(d0_values!$C47,Run_No!$A$2:$L$1643,4,FALSE)</f>
        <v>209.749</v>
      </c>
      <c r="F47" s="24">
        <f>VLOOKUP(d0_values!$C47,Run_No!$A$2:$L$1643,5,FALSE)</f>
        <v>-232.68899999999999</v>
      </c>
      <c r="G47" s="24">
        <f>VLOOKUP(d0_values!$C47,Run_No!$A$2:$L$1643,6,FALSE)</f>
        <v>354.87099999999998</v>
      </c>
      <c r="H47" s="24">
        <f>0.5*(VLOOKUP(d0_values!$C47,Run_No!$A$2:$L$1643,8,FALSE)+VLOOKUP(d0_values!$D47,Run_No!$A$2:$L$1643,8,FALSE))</f>
        <v>2.8711650000000004</v>
      </c>
      <c r="I47" s="24">
        <f>0.5*SQRT(VLOOKUP(d0_values!$C47,Run_No!$A$2:$L$1643,9,FALSE)^2+VLOOKUP(d0_values!$D47,Run_No!$A$2:$L$1643,9,FALSE)^2)</f>
        <v>9.6525903259177023E-5</v>
      </c>
      <c r="J47" s="24">
        <f>0.5*(VLOOKUP(d0_values!$C47,Run_No!$A$2:$L$1643,10,FALSE)+VLOOKUP(d0_values!$D47,Run_No!$A$2:$L$1643,10,FALSE))</f>
        <v>2.8703250000000002</v>
      </c>
      <c r="K47" s="24">
        <f>0.5*SQRT(VLOOKUP(d0_values!$C47,Run_No!$A$2:$L$1643,11,FALSE)^2+VLOOKUP(d0_values!$D47,Run_No!$A$2:$L$1643,11,FALSE)^2)</f>
        <v>9.0609050320594357E-5</v>
      </c>
      <c r="L47" s="24">
        <v>7.5</v>
      </c>
      <c r="M47" s="25">
        <f t="shared" si="2"/>
        <v>-1.5769999999999982</v>
      </c>
    </row>
    <row r="48" spans="2:25">
      <c r="B48" s="23" t="s">
        <v>262</v>
      </c>
      <c r="C48" s="32">
        <v>184424</v>
      </c>
      <c r="D48" s="32">
        <v>184484</v>
      </c>
      <c r="E48" s="24">
        <f>VLOOKUP(d0_values!$C48,Run_No!$A$2:$L$1643,4,FALSE)</f>
        <v>209.745</v>
      </c>
      <c r="F48" s="24">
        <f>VLOOKUP(d0_values!$C48,Run_No!$A$2:$L$1643,5,FALSE)</f>
        <v>-232.68899999999999</v>
      </c>
      <c r="G48" s="24">
        <f>VLOOKUP(d0_values!$C48,Run_No!$A$2:$L$1643,6,FALSE)</f>
        <v>358.15800000000002</v>
      </c>
      <c r="H48" s="24">
        <f>0.5*(VLOOKUP(d0_values!$C48,Run_No!$A$2:$L$1643,8,FALSE)+VLOOKUP(d0_values!$D48,Run_No!$A$2:$L$1643,8,FALSE))</f>
        <v>2.8680349999999999</v>
      </c>
      <c r="I48" s="24">
        <f>0.5*SQRT(VLOOKUP(d0_values!$C48,Run_No!$A$2:$L$1643,9,FALSE)^2+VLOOKUP(d0_values!$D48,Run_No!$A$2:$L$1643,9,FALSE)^2)</f>
        <v>6.6897309362933281E-5</v>
      </c>
      <c r="J48" s="24">
        <f>0.5*(VLOOKUP(d0_values!$C48,Run_No!$A$2:$L$1643,10,FALSE)+VLOOKUP(d0_values!$D48,Run_No!$A$2:$L$1643,10,FALSE))</f>
        <v>2.867445</v>
      </c>
      <c r="K48" s="24">
        <f>0.5*SQRT(VLOOKUP(d0_values!$C48,Run_No!$A$2:$L$1643,11,FALSE)^2+VLOOKUP(d0_values!$D48,Run_No!$A$2:$L$1643,11,FALSE)^2)</f>
        <v>6.5149827321336787E-5</v>
      </c>
      <c r="L48" s="24">
        <v>7.5</v>
      </c>
      <c r="M48" s="25">
        <f t="shared" si="2"/>
        <v>-4.8640000000000327</v>
      </c>
    </row>
    <row r="49" spans="2:25">
      <c r="B49" s="23" t="s">
        <v>261</v>
      </c>
      <c r="C49" s="24">
        <v>184428</v>
      </c>
      <c r="D49" s="24">
        <v>184488</v>
      </c>
      <c r="E49" s="24">
        <f>VLOOKUP(d0_values!$C49,Run_No!$A$2:$L$1643,4,FALSE)</f>
        <v>209.74199999999999</v>
      </c>
      <c r="F49" s="24">
        <f>VLOOKUP(d0_values!$C49,Run_No!$A$2:$L$1643,5,FALSE)</f>
        <v>-232.68899999999999</v>
      </c>
      <c r="G49" s="24">
        <f>VLOOKUP(d0_values!$C49,Run_No!$A$2:$L$1643,6,FALSE)</f>
        <v>361.44600000000003</v>
      </c>
      <c r="H49" s="24">
        <f>0.5*(VLOOKUP(d0_values!$C49,Run_No!$A$2:$L$1643,8,FALSE)+VLOOKUP(d0_values!$D49,Run_No!$A$2:$L$1643,8,FALSE))</f>
        <v>2.8674049999999998</v>
      </c>
      <c r="I49" s="24">
        <f>0.5*SQRT(VLOOKUP(d0_values!$C49,Run_No!$A$2:$L$1643,9,FALSE)^2+VLOOKUP(d0_values!$D49,Run_No!$A$2:$L$1643,9,FALSE)^2)</f>
        <v>5.0955863254389083E-5</v>
      </c>
      <c r="J49" s="24">
        <f>0.5*(VLOOKUP(d0_values!$C49,Run_No!$A$2:$L$1643,10,FALSE)+VLOOKUP(d0_values!$D49,Run_No!$A$2:$L$1643,10,FALSE))</f>
        <v>2.8672500000000003</v>
      </c>
      <c r="K49" s="24">
        <f>0.5*SQRT(VLOOKUP(d0_values!$C49,Run_No!$A$2:$L$1643,11,FALSE)^2+VLOOKUP(d0_values!$D49,Run_No!$A$2:$L$1643,11,FALSE)^2)</f>
        <v>4.9358383279844167E-5</v>
      </c>
      <c r="L49" s="24">
        <v>7.5</v>
      </c>
      <c r="M49" s="25">
        <f t="shared" si="2"/>
        <v>-8.1520000000000437</v>
      </c>
    </row>
    <row r="50" spans="2:25">
      <c r="B50" s="23" t="s">
        <v>254</v>
      </c>
      <c r="C50" s="32">
        <v>184433</v>
      </c>
      <c r="D50" s="32">
        <v>184493</v>
      </c>
      <c r="E50" s="24">
        <f>VLOOKUP(d0_values!$C50,Run_No!$A$2:$L$1643,4,FALSE)</f>
        <v>209.739</v>
      </c>
      <c r="F50" s="24">
        <f>VLOOKUP(d0_values!$C50,Run_No!$A$2:$L$1643,5,FALSE)</f>
        <v>-232.685</v>
      </c>
      <c r="G50" s="24">
        <f>VLOOKUP(d0_values!$C50,Run_No!$A$2:$L$1643,6,FALSE)</f>
        <v>364.74599999999998</v>
      </c>
      <c r="H50" s="24">
        <f>0.5*(VLOOKUP(d0_values!$C50,Run_No!$A$2:$L$1643,8,FALSE)+VLOOKUP(d0_values!$D50,Run_No!$A$2:$L$1643,8,FALSE))</f>
        <v>2.8675699999999997</v>
      </c>
      <c r="I50" s="24">
        <f>0.5*SQRT(VLOOKUP(d0_values!$C50,Run_No!$A$2:$L$1643,9,FALSE)^2+VLOOKUP(d0_values!$D50,Run_No!$A$2:$L$1643,9,FALSE)^2)</f>
        <v>5.2559490104071601E-5</v>
      </c>
      <c r="J50" s="24">
        <f>0.5*(VLOOKUP(d0_values!$C50,Run_No!$A$2:$L$1643,10,FALSE)+VLOOKUP(d0_values!$D50,Run_No!$A$2:$L$1643,10,FALSE))</f>
        <v>2.8669450000000003</v>
      </c>
      <c r="K50" s="24">
        <f>0.5*SQRT(VLOOKUP(d0_values!$C50,Run_No!$A$2:$L$1643,11,FALSE)^2+VLOOKUP(d0_values!$D50,Run_No!$A$2:$L$1643,11,FALSE)^2)</f>
        <v>4.7762432936356993E-5</v>
      </c>
      <c r="L50" s="24">
        <v>7.5</v>
      </c>
      <c r="M50" s="25">
        <f t="shared" si="2"/>
        <v>-11.451999999999998</v>
      </c>
    </row>
    <row r="51" spans="2:25">
      <c r="B51" s="23" t="s">
        <v>255</v>
      </c>
      <c r="C51" s="24">
        <v>184438</v>
      </c>
      <c r="D51" s="24">
        <v>184498</v>
      </c>
      <c r="E51" s="24">
        <f>VLOOKUP(d0_values!$C51,Run_No!$A$2:$L$1643,4,FALSE)</f>
        <v>209.73599999999999</v>
      </c>
      <c r="F51" s="24">
        <f>VLOOKUP(d0_values!$C51,Run_No!$A$2:$L$1643,5,FALSE)</f>
        <v>-232.58250000000001</v>
      </c>
      <c r="G51" s="24">
        <f>VLOOKUP(d0_values!$C51,Run_No!$A$2:$L$1643,6,FALSE)</f>
        <v>368.03300000000002</v>
      </c>
      <c r="H51" s="24">
        <f>0.5*(VLOOKUP(d0_values!$C51,Run_No!$A$2:$L$1643,8,FALSE)+VLOOKUP(d0_values!$D51,Run_No!$A$2:$L$1643,8,FALSE))</f>
        <v>2.8674550000000001</v>
      </c>
      <c r="I51" s="24">
        <f>0.5*SQRT(VLOOKUP(d0_values!$C51,Run_No!$A$2:$L$1643,9,FALSE)^2+VLOOKUP(d0_values!$D51,Run_No!$A$2:$L$1643,9,FALSE)^2)</f>
        <v>4.8088460154178363E-5</v>
      </c>
      <c r="J51" s="24">
        <f>0.5*(VLOOKUP(d0_values!$C51,Run_No!$A$2:$L$1643,10,FALSE)+VLOOKUP(d0_values!$D51,Run_No!$A$2:$L$1643,10,FALSE))</f>
        <v>2.8671100000000003</v>
      </c>
      <c r="K51" s="24">
        <f>0.5*SQRT(VLOOKUP(d0_values!$C51,Run_No!$A$2:$L$1643,11,FALSE)^2+VLOOKUP(d0_values!$D51,Run_No!$A$2:$L$1643,11,FALSE)^2)</f>
        <v>4.4553338819890932E-5</v>
      </c>
      <c r="L51" s="24">
        <v>7.5</v>
      </c>
      <c r="M51" s="25">
        <f t="shared" si="2"/>
        <v>-14.739000000000033</v>
      </c>
    </row>
    <row r="52" spans="2:25">
      <c r="B52" s="23" t="s">
        <v>256</v>
      </c>
      <c r="C52" s="32">
        <v>184443</v>
      </c>
      <c r="D52" s="32">
        <v>184503</v>
      </c>
      <c r="E52" s="24">
        <f>VLOOKUP(d0_values!$C52,Run_No!$A$2:$L$1643,4,FALSE)</f>
        <v>209.72399999999999</v>
      </c>
      <c r="F52" s="24">
        <f>VLOOKUP(d0_values!$C52,Run_No!$A$2:$L$1643,5,FALSE)</f>
        <v>-232.17599999999999</v>
      </c>
      <c r="G52" s="24">
        <f>VLOOKUP(d0_values!$C52,Run_No!$A$2:$L$1643,6,FALSE)</f>
        <v>381.23</v>
      </c>
      <c r="H52" s="24">
        <f>0.5*(VLOOKUP(d0_values!$C52,Run_No!$A$2:$L$1643,8,FALSE)+VLOOKUP(d0_values!$D52,Run_No!$A$2:$L$1643,8,FALSE))</f>
        <v>2.8676550000000001</v>
      </c>
      <c r="I52" s="24">
        <f>0.5*SQRT(VLOOKUP(d0_values!$C52,Run_No!$A$2:$L$1643,9,FALSE)^2+VLOOKUP(d0_values!$D52,Run_No!$A$2:$L$1643,9,FALSE)^2)</f>
        <v>4.9852281793314136E-5</v>
      </c>
      <c r="J52" s="24">
        <f>0.5*(VLOOKUP(d0_values!$C52,Run_No!$A$2:$L$1643,10,FALSE)+VLOOKUP(d0_values!$D52,Run_No!$A$2:$L$1643,10,FALSE))</f>
        <v>2.8670600000000004</v>
      </c>
      <c r="K52" s="24">
        <f>0.5*SQRT(VLOOKUP(d0_values!$C52,Run_No!$A$2:$L$1643,11,FALSE)^2+VLOOKUP(d0_values!$D52,Run_No!$A$2:$L$1643,11,FALSE)^2)</f>
        <v>4.8654393429576324E-5</v>
      </c>
      <c r="L52" s="24">
        <v>7.5</v>
      </c>
      <c r="M52" s="25">
        <f t="shared" si="2"/>
        <v>-27.936000000000035</v>
      </c>
    </row>
    <row r="53" spans="2:25">
      <c r="B53" s="26" t="s">
        <v>257</v>
      </c>
      <c r="C53" s="27">
        <v>184448</v>
      </c>
      <c r="D53" s="27">
        <v>184508</v>
      </c>
      <c r="E53" s="27">
        <f>VLOOKUP(d0_values!$C53,Run_No!$A$2:$L$1643,4,FALSE)</f>
        <v>209.71100000000001</v>
      </c>
      <c r="F53" s="27">
        <f>VLOOKUP(d0_values!$C53,Run_No!$A$2:$L$1643,5,FALSE)</f>
        <v>-231.8665</v>
      </c>
      <c r="G53" s="27">
        <f>VLOOKUP(d0_values!$C53,Run_No!$A$2:$L$1643,6,FALSE)</f>
        <v>394.66500000000002</v>
      </c>
      <c r="H53" s="27">
        <f>0.5*(VLOOKUP(d0_values!$C53,Run_No!$A$2:$L$1643,8,FALSE)+VLOOKUP(d0_values!$D53,Run_No!$A$2:$L$1643,8,FALSE))</f>
        <v>2.8675549999999999</v>
      </c>
      <c r="I53" s="27">
        <f>0.5*SQRT(VLOOKUP(d0_values!$C53,Run_No!$A$2:$L$1643,9,FALSE)^2+VLOOKUP(d0_values!$D53,Run_No!$A$2:$L$1643,9,FALSE)^2)</f>
        <v>4.7741491388518643E-5</v>
      </c>
      <c r="J53" s="27">
        <f>0.5*(VLOOKUP(d0_values!$C53,Run_No!$A$2:$L$1643,10,FALSE)+VLOOKUP(d0_values!$D53,Run_No!$A$2:$L$1643,10,FALSE))</f>
        <v>2.8670799999999996</v>
      </c>
      <c r="K53" s="27">
        <f>0.5*SQRT(VLOOKUP(d0_values!$C53,Run_No!$A$2:$L$1643,11,FALSE)^2+VLOOKUP(d0_values!$D53,Run_No!$A$2:$L$1643,11,FALSE)^2)</f>
        <v>4.9852281793314136E-5</v>
      </c>
      <c r="L53" s="27">
        <v>7.5</v>
      </c>
      <c r="M53" s="28">
        <f t="shared" si="2"/>
        <v>-41.371000000000038</v>
      </c>
    </row>
    <row r="55" spans="2:25">
      <c r="C55" s="32"/>
      <c r="D55" s="32"/>
    </row>
    <row r="57" spans="2:25">
      <c r="C57" s="24" t="s">
        <v>44</v>
      </c>
    </row>
    <row r="58" spans="2:25">
      <c r="B58" s="29" t="s">
        <v>168</v>
      </c>
      <c r="C58" s="30" t="s">
        <v>38</v>
      </c>
      <c r="D58" s="30" t="s">
        <v>39</v>
      </c>
      <c r="E58" s="30" t="s">
        <v>30</v>
      </c>
      <c r="F58" s="30" t="s">
        <v>31</v>
      </c>
      <c r="G58" s="30" t="s">
        <v>32</v>
      </c>
      <c r="H58" s="30" t="s">
        <v>13</v>
      </c>
      <c r="I58" s="30" t="s">
        <v>40</v>
      </c>
      <c r="J58" s="30" t="s">
        <v>14</v>
      </c>
      <c r="K58" s="30" t="s">
        <v>41</v>
      </c>
      <c r="L58" s="30" t="s">
        <v>46</v>
      </c>
      <c r="M58" s="31" t="s">
        <v>47</v>
      </c>
      <c r="W58" s="33" t="s">
        <v>154</v>
      </c>
    </row>
    <row r="59" spans="2:25">
      <c r="B59" s="23" t="s">
        <v>250</v>
      </c>
      <c r="C59" s="24">
        <v>184394</v>
      </c>
      <c r="D59" s="24">
        <v>184454</v>
      </c>
      <c r="E59" s="24">
        <f>VLOOKUP(d0_values!$C59,Run_No!$A$2:$L$1643,4,FALSE)</f>
        <v>209.78899999999999</v>
      </c>
      <c r="F59" s="24">
        <f>VLOOKUP(d0_values!$C59,Run_No!$A$2:$L$1643,5,FALSE)</f>
        <v>-233.99250000000001</v>
      </c>
      <c r="G59" s="24">
        <f>VLOOKUP(d0_values!$C59,Run_No!$A$2:$L$1643,6,FALSE)</f>
        <v>312.03800000000001</v>
      </c>
      <c r="H59" s="24">
        <f>0.5*(VLOOKUP(d0_values!$C59,Run_No!$A$2:$L$1643,8,FALSE)+VLOOKUP(d0_values!$D59,Run_No!$A$2:$L$1643,8,FALSE))</f>
        <v>2.867445</v>
      </c>
      <c r="I59" s="24">
        <f>0.5*SQRT(VLOOKUP(d0_values!$C59,Run_No!$A$2:$L$1643,9,FALSE)^2+VLOOKUP(d0_values!$D59,Run_No!$A$2:$L$1643,9,FALSE)^2)</f>
        <v>4.7762432936356993E-5</v>
      </c>
      <c r="J59" s="24">
        <f>0.5*(VLOOKUP(d0_values!$C59,Run_No!$A$2:$L$1643,10,FALSE)+VLOOKUP(d0_values!$D59,Run_No!$A$2:$L$1643,10,FALSE))</f>
        <v>2.8669750000000001</v>
      </c>
      <c r="K59" s="24">
        <f>0.5*SQRT(VLOOKUP(d0_values!$C59,Run_No!$A$2:$L$1643,11,FALSE)^2+VLOOKUP(d0_values!$D59,Run_No!$A$2:$L$1643,11,FALSE)^2)</f>
        <v>4.6690470119715009E-5</v>
      </c>
      <c r="L59" s="24">
        <v>10</v>
      </c>
      <c r="M59" s="25">
        <f>-G59+353.294</f>
        <v>41.255999999999972</v>
      </c>
      <c r="W59" s="20" t="s">
        <v>153</v>
      </c>
      <c r="X59" s="21" t="s">
        <v>160</v>
      </c>
      <c r="Y59" s="22" t="s">
        <v>161</v>
      </c>
    </row>
    <row r="60" spans="2:25">
      <c r="B60" s="23" t="s">
        <v>251</v>
      </c>
      <c r="C60" s="24">
        <v>184399</v>
      </c>
      <c r="D60" s="24">
        <v>184459</v>
      </c>
      <c r="E60" s="24">
        <f>VLOOKUP(d0_values!$C60,Run_No!$A$2:$L$1643,4,FALSE)</f>
        <v>209.77600000000001</v>
      </c>
      <c r="F60" s="24">
        <f>VLOOKUP(d0_values!$C60,Run_No!$A$2:$L$1643,5,FALSE)</f>
        <v>-234.5675</v>
      </c>
      <c r="G60" s="24">
        <f>VLOOKUP(d0_values!$C60,Run_No!$A$2:$L$1643,6,FALSE)</f>
        <v>325.286</v>
      </c>
      <c r="H60" s="24">
        <f>0.5*(VLOOKUP(d0_values!$C60,Run_No!$A$2:$L$1643,8,FALSE)+VLOOKUP(d0_values!$D60,Run_No!$A$2:$L$1643,8,FALSE))</f>
        <v>2.8675950000000001</v>
      </c>
      <c r="I60" s="24">
        <f>0.5*SQRT(VLOOKUP(d0_values!$C60,Run_No!$A$2:$L$1643,9,FALSE)^2+VLOOKUP(d0_values!$D60,Run_No!$A$2:$L$1643,9,FALSE)^2)</f>
        <v>4.9429242357131072E-5</v>
      </c>
      <c r="J60" s="24">
        <f>0.5*(VLOOKUP(d0_values!$C60,Run_No!$A$2:$L$1643,10,FALSE)+VLOOKUP(d0_values!$D60,Run_No!$A$2:$L$1643,10,FALSE))</f>
        <v>2.8671100000000003</v>
      </c>
      <c r="K60" s="24">
        <f>0.5*SQRT(VLOOKUP(d0_values!$C60,Run_No!$A$2:$L$1643,11,FALSE)^2+VLOOKUP(d0_values!$D60,Run_No!$A$2:$L$1643,11,FALSE)^2)</f>
        <v>4.8448426187029021E-5</v>
      </c>
      <c r="L60" s="24">
        <v>10</v>
      </c>
      <c r="M60" s="25">
        <f t="shared" ref="M60:M72" si="3">-G60+353.294</f>
        <v>28.007999999999981</v>
      </c>
      <c r="W60" s="23" t="s">
        <v>155</v>
      </c>
      <c r="X60" s="24">
        <v>5.8</v>
      </c>
      <c r="Y60" s="25">
        <v>5.8</v>
      </c>
    </row>
    <row r="61" spans="2:25">
      <c r="B61" s="23" t="s">
        <v>252</v>
      </c>
      <c r="C61" s="24">
        <v>184404</v>
      </c>
      <c r="D61" s="24">
        <v>184464</v>
      </c>
      <c r="E61" s="24">
        <f>VLOOKUP(d0_values!$C61,Run_No!$A$2:$L$1643,4,FALSE)</f>
        <v>209.76400000000001</v>
      </c>
      <c r="F61" s="24">
        <f>VLOOKUP(d0_values!$C61,Run_No!$A$2:$L$1643,5,FALSE)</f>
        <v>-234.959</v>
      </c>
      <c r="G61" s="24">
        <f>VLOOKUP(d0_values!$C61,Run_No!$A$2:$L$1643,6,FALSE)</f>
        <v>338.36599999999999</v>
      </c>
      <c r="H61" s="24">
        <f>0.5*(VLOOKUP(d0_values!$C61,Run_No!$A$2:$L$1643,8,FALSE)+VLOOKUP(d0_values!$D61,Run_No!$A$2:$L$1643,8,FALSE))</f>
        <v>2.8674600000000003</v>
      </c>
      <c r="I61" s="24">
        <f>0.5*SQRT(VLOOKUP(d0_values!$C61,Run_No!$A$2:$L$1643,9,FALSE)^2+VLOOKUP(d0_values!$D61,Run_No!$A$2:$L$1643,9,FALSE)^2)</f>
        <v>5.5317266743757324E-5</v>
      </c>
      <c r="J61" s="24">
        <f>0.5*(VLOOKUP(d0_values!$C61,Run_No!$A$2:$L$1643,10,FALSE)+VLOOKUP(d0_values!$D61,Run_No!$A$2:$L$1643,10,FALSE))</f>
        <v>2.8669549999999999</v>
      </c>
      <c r="K61" s="24">
        <f>0.5*SQRT(VLOOKUP(d0_values!$C61,Run_No!$A$2:$L$1643,11,FALSE)^2+VLOOKUP(d0_values!$D61,Run_No!$A$2:$L$1643,11,FALSE)^2)</f>
        <v>4.7023930078205926E-5</v>
      </c>
      <c r="L61" s="24">
        <v>10</v>
      </c>
      <c r="M61" s="25">
        <f t="shared" si="3"/>
        <v>14.927999999999997</v>
      </c>
      <c r="W61" s="23" t="s">
        <v>156</v>
      </c>
      <c r="X61" s="24">
        <v>1.5</v>
      </c>
      <c r="Y61" s="25">
        <v>1.5</v>
      </c>
    </row>
    <row r="62" spans="2:25">
      <c r="B62" s="23" t="s">
        <v>253</v>
      </c>
      <c r="C62" s="24">
        <v>184409</v>
      </c>
      <c r="D62" s="24">
        <v>184469</v>
      </c>
      <c r="E62" s="24">
        <f>VLOOKUP(d0_values!$C62,Run_No!$A$2:$L$1643,4,FALSE)</f>
        <v>209.761</v>
      </c>
      <c r="F62" s="24">
        <f>VLOOKUP(d0_values!$C62,Run_No!$A$2:$L$1643,5,FALSE)</f>
        <v>-235.08799999999999</v>
      </c>
      <c r="G62" s="24">
        <f>VLOOKUP(d0_values!$C62,Run_No!$A$2:$L$1643,6,FALSE)</f>
        <v>341.69799999999998</v>
      </c>
      <c r="H62" s="24">
        <f>0.5*(VLOOKUP(d0_values!$C62,Run_No!$A$2:$L$1643,8,FALSE)+VLOOKUP(d0_values!$D62,Run_No!$A$2:$L$1643,8,FALSE))</f>
        <v>2.8674650000000002</v>
      </c>
      <c r="I62" s="24">
        <f>0.5*SQRT(VLOOKUP(d0_values!$C62,Run_No!$A$2:$L$1643,9,FALSE)^2+VLOOKUP(d0_values!$D62,Run_No!$A$2:$L$1643,9,FALSE)^2)</f>
        <v>5.4829280498653276E-5</v>
      </c>
      <c r="J62" s="24">
        <f>0.5*(VLOOKUP(d0_values!$C62,Run_No!$A$2:$L$1643,10,FALSE)+VLOOKUP(d0_values!$D62,Run_No!$A$2:$L$1643,10,FALSE))</f>
        <v>2.8670499999999999</v>
      </c>
      <c r="K62" s="24">
        <f>0.5*SQRT(VLOOKUP(d0_values!$C62,Run_No!$A$2:$L$1643,11,FALSE)^2+VLOOKUP(d0_values!$D62,Run_No!$A$2:$L$1643,11,FALSE)^2)</f>
        <v>4.8872282533149602E-5</v>
      </c>
      <c r="L62" s="24">
        <v>10</v>
      </c>
      <c r="M62" s="25">
        <f t="shared" si="3"/>
        <v>11.596000000000004</v>
      </c>
      <c r="W62" s="23" t="s">
        <v>157</v>
      </c>
      <c r="X62" s="24">
        <v>0.25</v>
      </c>
      <c r="Y62" s="25">
        <v>2.5000000000000001E-2</v>
      </c>
    </row>
    <row r="63" spans="2:25">
      <c r="B63" s="23" t="s">
        <v>258</v>
      </c>
      <c r="C63" s="24">
        <v>184413</v>
      </c>
      <c r="D63" s="24">
        <v>184473</v>
      </c>
      <c r="E63" s="24">
        <f>VLOOKUP(d0_values!$C63,Run_No!$A$2:$L$1643,4,FALSE)</f>
        <v>209.75800000000001</v>
      </c>
      <c r="F63" s="24">
        <f>VLOOKUP(d0_values!$C63,Run_No!$A$2:$L$1643,5,FALSE)</f>
        <v>-235.18899999999999</v>
      </c>
      <c r="G63" s="24">
        <f>VLOOKUP(d0_values!$C63,Run_No!$A$2:$L$1643,6,FALSE)</f>
        <v>344.94299999999998</v>
      </c>
      <c r="H63" s="24">
        <f>0.5*(VLOOKUP(d0_values!$C63,Run_No!$A$2:$L$1643,8,FALSE)+VLOOKUP(d0_values!$D63,Run_No!$A$2:$L$1643,8,FALSE))</f>
        <v>2.8674850000000003</v>
      </c>
      <c r="I63" s="24">
        <f>0.5*SQRT(VLOOKUP(d0_values!$C63,Run_No!$A$2:$L$1643,9,FALSE)^2+VLOOKUP(d0_values!$D63,Run_No!$A$2:$L$1643,9,FALSE)^2)</f>
        <v>5.4893077887835732E-5</v>
      </c>
      <c r="J63" s="24">
        <f>0.5*(VLOOKUP(d0_values!$C63,Run_No!$A$2:$L$1643,10,FALSE)+VLOOKUP(d0_values!$D63,Run_No!$A$2:$L$1643,10,FALSE))</f>
        <v>2.8672149999999998</v>
      </c>
      <c r="K63" s="24">
        <f>0.5*SQRT(VLOOKUP(d0_values!$C63,Run_No!$A$2:$L$1643,11,FALSE)^2+VLOOKUP(d0_values!$D63,Run_No!$A$2:$L$1643,11,FALSE)^2)</f>
        <v>4.6690470119715009E-5</v>
      </c>
      <c r="L63" s="24">
        <v>10</v>
      </c>
      <c r="M63" s="25">
        <f t="shared" si="3"/>
        <v>8.3509999999999991</v>
      </c>
      <c r="W63" s="23" t="s">
        <v>158</v>
      </c>
      <c r="X63" s="24">
        <v>2.8675000000000002</v>
      </c>
      <c r="Y63" s="25">
        <v>2.867</v>
      </c>
    </row>
    <row r="64" spans="2:25">
      <c r="B64" s="23" t="s">
        <v>259</v>
      </c>
      <c r="C64" s="24">
        <v>184416</v>
      </c>
      <c r="D64" s="24">
        <v>184476</v>
      </c>
      <c r="E64" s="24">
        <f>VLOOKUP(d0_values!$C64,Run_No!$A$2:$L$1643,4,FALSE)</f>
        <v>209.755</v>
      </c>
      <c r="F64" s="24">
        <f>VLOOKUP(d0_values!$C64,Run_No!$A$2:$L$1643,5,FALSE)</f>
        <v>-235.18899999999999</v>
      </c>
      <c r="G64" s="24">
        <f>VLOOKUP(d0_values!$C64,Run_No!$A$2:$L$1643,6,FALSE)</f>
        <v>348.22199999999998</v>
      </c>
      <c r="H64" s="24">
        <f>0.5*(VLOOKUP(d0_values!$C64,Run_No!$A$2:$L$1643,8,FALSE)+VLOOKUP(d0_values!$D64,Run_No!$A$2:$L$1643,8,FALSE))</f>
        <v>2.8676199999999996</v>
      </c>
      <c r="I64" s="24">
        <f>0.5*SQRT(VLOOKUP(d0_values!$C64,Run_No!$A$2:$L$1643,9,FALSE)^2+VLOOKUP(d0_values!$D64,Run_No!$A$2:$L$1643,9,FALSE)^2)</f>
        <v>5.4104066390614302E-5</v>
      </c>
      <c r="J64" s="24">
        <f>0.5*(VLOOKUP(d0_values!$C64,Run_No!$A$2:$L$1643,10,FALSE)+VLOOKUP(d0_values!$D64,Run_No!$A$2:$L$1643,10,FALSE))</f>
        <v>2.8669799999999999</v>
      </c>
      <c r="K64" s="24">
        <f>0.5*SQRT(VLOOKUP(d0_values!$C64,Run_No!$A$2:$L$1643,11,FALSE)^2+VLOOKUP(d0_values!$D64,Run_No!$A$2:$L$1643,11,FALSE)^2)</f>
        <v>5.4233292358107857E-5</v>
      </c>
      <c r="L64" s="24">
        <v>10</v>
      </c>
      <c r="M64" s="25">
        <f t="shared" si="3"/>
        <v>5.0720000000000027</v>
      </c>
      <c r="W64" s="26" t="s">
        <v>159</v>
      </c>
      <c r="X64" s="27">
        <v>8.2000000000000007E-3</v>
      </c>
      <c r="Y64" s="28">
        <v>6.0000000000000001E-3</v>
      </c>
    </row>
    <row r="65" spans="2:25">
      <c r="B65" s="23" t="s">
        <v>260</v>
      </c>
      <c r="C65" s="24">
        <v>184419</v>
      </c>
      <c r="D65" s="24">
        <v>184479</v>
      </c>
      <c r="E65" s="24">
        <f>VLOOKUP(d0_values!$C65,Run_No!$A$2:$L$1643,4,FALSE)</f>
        <v>209.75200000000001</v>
      </c>
      <c r="F65" s="24">
        <f>VLOOKUP(d0_values!$C65,Run_No!$A$2:$L$1643,5,FALSE)</f>
        <v>-235.18899999999999</v>
      </c>
      <c r="G65" s="24">
        <f>VLOOKUP(d0_values!$C65,Run_No!$A$2:$L$1643,6,FALSE)</f>
        <v>351.57299999999998</v>
      </c>
      <c r="H65" s="24">
        <f>0.5*(VLOOKUP(d0_values!$C65,Run_No!$A$2:$L$1643,8,FALSE)+VLOOKUP(d0_values!$D65,Run_No!$A$2:$L$1643,8,FALSE))</f>
        <v>2.8686949999999998</v>
      </c>
      <c r="I65" s="24">
        <f>0.5*SQRT(VLOOKUP(d0_values!$C65,Run_No!$A$2:$L$1643,9,FALSE)^2+VLOOKUP(d0_values!$D65,Run_No!$A$2:$L$1643,9,FALSE)^2)</f>
        <v>8.029476944359452E-5</v>
      </c>
      <c r="J65" s="24">
        <f>0.5*(VLOOKUP(d0_values!$C65,Run_No!$A$2:$L$1643,10,FALSE)+VLOOKUP(d0_values!$D65,Run_No!$A$2:$L$1643,10,FALSE))</f>
        <v>2.8667549999999999</v>
      </c>
      <c r="K65" s="24">
        <f>0.5*SQRT(VLOOKUP(d0_values!$C65,Run_No!$A$2:$L$1643,11,FALSE)^2+VLOOKUP(d0_values!$D65,Run_No!$A$2:$L$1643,11,FALSE)^2)</f>
        <v>7.8136099211568023E-5</v>
      </c>
      <c r="L65" s="24">
        <v>10</v>
      </c>
      <c r="M65" s="25">
        <f t="shared" si="3"/>
        <v>1.7210000000000036</v>
      </c>
    </row>
    <row r="66" spans="2:25">
      <c r="B66" s="23" t="s">
        <v>262</v>
      </c>
      <c r="C66" s="24">
        <v>184422</v>
      </c>
      <c r="D66" s="24">
        <v>184482</v>
      </c>
      <c r="E66" s="24">
        <f>VLOOKUP(d0_values!$C66,Run_No!$A$2:$L$1643,4,FALSE)</f>
        <v>209.749</v>
      </c>
      <c r="F66" s="24">
        <f>VLOOKUP(d0_values!$C66,Run_No!$A$2:$L$1643,5,FALSE)</f>
        <v>-235.18899999999999</v>
      </c>
      <c r="G66" s="24">
        <f>VLOOKUP(d0_values!$C66,Run_No!$A$2:$L$1643,6,FALSE)</f>
        <v>354.87099999999998</v>
      </c>
      <c r="H66" s="24">
        <f>0.5*(VLOOKUP(d0_values!$C66,Run_No!$A$2:$L$1643,8,FALSE)+VLOOKUP(d0_values!$D66,Run_No!$A$2:$L$1643,8,FALSE))</f>
        <v>2.8684150000000002</v>
      </c>
      <c r="I66" s="24">
        <f>0.5*SQRT(VLOOKUP(d0_values!$C66,Run_No!$A$2:$L$1643,9,FALSE)^2+VLOOKUP(d0_values!$D66,Run_No!$A$2:$L$1643,9,FALSE)^2)</f>
        <v>8.3302160836319248E-5</v>
      </c>
      <c r="J66" s="24">
        <f>0.5*(VLOOKUP(d0_values!$C66,Run_No!$A$2:$L$1643,10,FALSE)+VLOOKUP(d0_values!$D66,Run_No!$A$2:$L$1643,10,FALSE))</f>
        <v>2.8677799999999998</v>
      </c>
      <c r="K66" s="24">
        <f>0.5*SQRT(VLOOKUP(d0_values!$C66,Run_No!$A$2:$L$1643,11,FALSE)^2+VLOOKUP(d0_values!$D66,Run_No!$A$2:$L$1643,11,FALSE)^2)</f>
        <v>7.1779175252993817E-5</v>
      </c>
      <c r="L66" s="24">
        <v>10</v>
      </c>
      <c r="M66" s="25">
        <f t="shared" si="3"/>
        <v>-1.5769999999999982</v>
      </c>
    </row>
    <row r="67" spans="2:25">
      <c r="B67" s="23" t="s">
        <v>262</v>
      </c>
      <c r="C67" s="32">
        <v>184425</v>
      </c>
      <c r="D67" s="24">
        <v>184485</v>
      </c>
      <c r="E67" s="24">
        <f>VLOOKUP(d0_values!$C67,Run_No!$A$2:$L$1643,4,FALSE)</f>
        <v>209.745</v>
      </c>
      <c r="F67" s="24">
        <f>VLOOKUP(d0_values!$C67,Run_No!$A$2:$L$1643,5,FALSE)</f>
        <v>-235.18899999999999</v>
      </c>
      <c r="G67" s="24">
        <f>VLOOKUP(d0_values!$C67,Run_No!$A$2:$L$1643,6,FALSE)</f>
        <v>358.15800000000002</v>
      </c>
      <c r="H67" s="24">
        <f>0.5*(VLOOKUP(d0_values!$C67,Run_No!$A$2:$L$1643,8,FALSE)+VLOOKUP(d0_values!$D67,Run_No!$A$2:$L$1643,8,FALSE))</f>
        <v>2.8676849999999998</v>
      </c>
      <c r="I67" s="24">
        <f>0.5*SQRT(VLOOKUP(d0_values!$C67,Run_No!$A$2:$L$1643,9,FALSE)^2+VLOOKUP(d0_values!$D67,Run_No!$A$2:$L$1643,9,FALSE)^2)</f>
        <v>7.0837842993699355E-5</v>
      </c>
      <c r="J67" s="24">
        <f>0.5*(VLOOKUP(d0_values!$C67,Run_No!$A$2:$L$1643,10,FALSE)+VLOOKUP(d0_values!$D67,Run_No!$A$2:$L$1643,10,FALSE))</f>
        <v>2.8670599999999999</v>
      </c>
      <c r="K67" s="24">
        <f>0.5*SQRT(VLOOKUP(d0_values!$C67,Run_No!$A$2:$L$1643,11,FALSE)^2+VLOOKUP(d0_values!$D67,Run_No!$A$2:$L$1643,11,FALSE)^2)</f>
        <v>5.0916598472403869E-5</v>
      </c>
      <c r="L67" s="24">
        <v>10</v>
      </c>
      <c r="M67" s="25">
        <f t="shared" si="3"/>
        <v>-4.8640000000000327</v>
      </c>
    </row>
    <row r="68" spans="2:25">
      <c r="B68" s="23" t="s">
        <v>261</v>
      </c>
      <c r="C68" s="24">
        <v>184429</v>
      </c>
      <c r="D68" s="24">
        <v>184489</v>
      </c>
      <c r="E68" s="24">
        <f>VLOOKUP(d0_values!$C68,Run_No!$A$2:$L$1643,4,FALSE)</f>
        <v>209.74199999999999</v>
      </c>
      <c r="F68" s="24">
        <f>VLOOKUP(d0_values!$C68,Run_No!$A$2:$L$1643,5,FALSE)</f>
        <v>-235.18899999999999</v>
      </c>
      <c r="G68" s="24">
        <f>VLOOKUP(d0_values!$C68,Run_No!$A$2:$L$1643,6,FALSE)</f>
        <v>361.44600000000003</v>
      </c>
      <c r="H68" s="24">
        <f>0.5*(VLOOKUP(d0_values!$C68,Run_No!$A$2:$L$1643,8,FALSE)+VLOOKUP(d0_values!$D68,Run_No!$A$2:$L$1643,8,FALSE))</f>
        <v>2.8675199999999998</v>
      </c>
      <c r="I68" s="24">
        <f>0.5*SQRT(VLOOKUP(d0_values!$C68,Run_No!$A$2:$L$1643,9,FALSE)^2+VLOOKUP(d0_values!$D68,Run_No!$A$2:$L$1643,9,FALSE)^2)</f>
        <v>5.499318139551484E-5</v>
      </c>
      <c r="J68" s="24">
        <f>0.5*(VLOOKUP(d0_values!$C68,Run_No!$A$2:$L$1643,10,FALSE)+VLOOKUP(d0_values!$D68,Run_No!$A$2:$L$1643,10,FALSE))</f>
        <v>2.8671600000000002</v>
      </c>
      <c r="K68" s="24">
        <f>0.5*SQRT(VLOOKUP(d0_values!$C68,Run_No!$A$2:$L$1643,11,FALSE)^2+VLOOKUP(d0_values!$D68,Run_No!$A$2:$L$1643,11,FALSE)^2)</f>
        <v>5.0209560842532768E-5</v>
      </c>
      <c r="L68" s="24">
        <v>10</v>
      </c>
      <c r="M68" s="25">
        <f t="shared" si="3"/>
        <v>-8.1520000000000437</v>
      </c>
    </row>
    <row r="69" spans="2:25">
      <c r="B69" s="23" t="s">
        <v>254</v>
      </c>
      <c r="C69" s="32">
        <v>184434</v>
      </c>
      <c r="D69" s="24">
        <v>184494</v>
      </c>
      <c r="E69" s="24">
        <f>VLOOKUP(d0_values!$C69,Run_No!$A$2:$L$1643,4,FALSE)</f>
        <v>209.739</v>
      </c>
      <c r="F69" s="24">
        <f>VLOOKUP(d0_values!$C69,Run_No!$A$2:$L$1643,5,FALSE)</f>
        <v>-235.185</v>
      </c>
      <c r="G69" s="24">
        <f>VLOOKUP(d0_values!$C69,Run_No!$A$2:$L$1643,6,FALSE)</f>
        <v>364.74599999999998</v>
      </c>
      <c r="H69" s="24">
        <f>0.5*(VLOOKUP(d0_values!$C69,Run_No!$A$2:$L$1643,8,FALSE)+VLOOKUP(d0_values!$D69,Run_No!$A$2:$L$1643,8,FALSE))</f>
        <v>2.8674849999999998</v>
      </c>
      <c r="I69" s="24">
        <f>0.5*SQRT(VLOOKUP(d0_values!$C69,Run_No!$A$2:$L$1643,9,FALSE)^2+VLOOKUP(d0_values!$D69,Run_No!$A$2:$L$1643,9,FALSE)^2)</f>
        <v>5.4465585464584881E-5</v>
      </c>
      <c r="J69" s="24">
        <f>0.5*(VLOOKUP(d0_values!$C69,Run_No!$A$2:$L$1643,10,FALSE)+VLOOKUP(d0_values!$D69,Run_No!$A$2:$L$1643,10,FALSE))</f>
        <v>2.8670200000000001</v>
      </c>
      <c r="K69" s="24">
        <f>0.5*SQRT(VLOOKUP(d0_values!$C69,Run_No!$A$2:$L$1643,11,FALSE)^2+VLOOKUP(d0_values!$D69,Run_No!$A$2:$L$1643,11,FALSE)^2)</f>
        <v>4.5260357930533422E-5</v>
      </c>
      <c r="L69" s="24">
        <v>10</v>
      </c>
      <c r="M69" s="25">
        <f t="shared" si="3"/>
        <v>-11.451999999999998</v>
      </c>
    </row>
    <row r="70" spans="2:25">
      <c r="B70" s="23" t="s">
        <v>255</v>
      </c>
      <c r="C70" s="24">
        <v>184439</v>
      </c>
      <c r="D70" s="24">
        <v>184499</v>
      </c>
      <c r="E70" s="24">
        <f>VLOOKUP(d0_values!$C70,Run_No!$A$2:$L$1643,4,FALSE)</f>
        <v>209.73599999999999</v>
      </c>
      <c r="F70" s="24">
        <f>VLOOKUP(d0_values!$C70,Run_No!$A$2:$L$1643,5,FALSE)</f>
        <v>-235.08250000000001</v>
      </c>
      <c r="G70" s="24">
        <f>VLOOKUP(d0_values!$C70,Run_No!$A$2:$L$1643,6,FALSE)</f>
        <v>368.03300000000002</v>
      </c>
      <c r="H70" s="24">
        <f>0.5*(VLOOKUP(d0_values!$C70,Run_No!$A$2:$L$1643,8,FALSE)+VLOOKUP(d0_values!$D70,Run_No!$A$2:$L$1643,8,FALSE))</f>
        <v>2.8675600000000001</v>
      </c>
      <c r="I70" s="24">
        <f>0.5*SQRT(VLOOKUP(d0_values!$C70,Run_No!$A$2:$L$1643,9,FALSE)^2+VLOOKUP(d0_values!$D70,Run_No!$A$2:$L$1643,9,FALSE)^2)</f>
        <v>5.499318139551484E-5</v>
      </c>
      <c r="J70" s="24">
        <f>0.5*(VLOOKUP(d0_values!$C70,Run_No!$A$2:$L$1643,10,FALSE)+VLOOKUP(d0_values!$D70,Run_No!$A$2:$L$1643,10,FALSE))</f>
        <v>2.8670850000000003</v>
      </c>
      <c r="K70" s="24">
        <f>0.5*SQRT(VLOOKUP(d0_values!$C70,Run_No!$A$2:$L$1643,11,FALSE)^2+VLOOKUP(d0_values!$D70,Run_No!$A$2:$L$1643,11,FALSE)^2)</f>
        <v>4.6618129520606039E-5</v>
      </c>
      <c r="L70" s="24">
        <v>10</v>
      </c>
      <c r="M70" s="25">
        <f t="shared" si="3"/>
        <v>-14.739000000000033</v>
      </c>
    </row>
    <row r="71" spans="2:25">
      <c r="B71" s="23" t="s">
        <v>256</v>
      </c>
      <c r="C71" s="32">
        <v>184444</v>
      </c>
      <c r="D71" s="24">
        <v>184504</v>
      </c>
      <c r="E71" s="24">
        <f>VLOOKUP(d0_values!$C71,Run_No!$A$2:$L$1643,4,FALSE)</f>
        <v>209.72399999999999</v>
      </c>
      <c r="F71" s="24">
        <f>VLOOKUP(d0_values!$C71,Run_No!$A$2:$L$1643,5,FALSE)</f>
        <v>-234.67599999999999</v>
      </c>
      <c r="G71" s="24">
        <f>VLOOKUP(d0_values!$C71,Run_No!$A$2:$L$1643,6,FALSE)</f>
        <v>381.23</v>
      </c>
      <c r="H71" s="24">
        <f>0.5*(VLOOKUP(d0_values!$C71,Run_No!$A$2:$L$1643,8,FALSE)+VLOOKUP(d0_values!$D71,Run_No!$A$2:$L$1643,8,FALSE))</f>
        <v>2.8675600000000001</v>
      </c>
      <c r="I71" s="24">
        <f>0.5*SQRT(VLOOKUP(d0_values!$C71,Run_No!$A$2:$L$1643,9,FALSE)^2+VLOOKUP(d0_values!$D71,Run_No!$A$2:$L$1643,9,FALSE)^2)</f>
        <v>5.5563027275338411E-5</v>
      </c>
      <c r="J71" s="24">
        <f>0.5*(VLOOKUP(d0_values!$C71,Run_No!$A$2:$L$1643,10,FALSE)+VLOOKUP(d0_values!$D71,Run_No!$A$2:$L$1643,10,FALSE))</f>
        <v>2.867105</v>
      </c>
      <c r="K71" s="24">
        <f>0.5*SQRT(VLOOKUP(d0_values!$C71,Run_No!$A$2:$L$1643,11,FALSE)^2+VLOOKUP(d0_values!$D71,Run_No!$A$2:$L$1643,11,FALSE)^2)</f>
        <v>4.9542910693660302E-5</v>
      </c>
      <c r="L71" s="24">
        <v>10</v>
      </c>
      <c r="M71" s="25">
        <f t="shared" si="3"/>
        <v>-27.936000000000035</v>
      </c>
    </row>
    <row r="72" spans="2:25">
      <c r="B72" s="26" t="s">
        <v>257</v>
      </c>
      <c r="C72" s="27">
        <v>184449</v>
      </c>
      <c r="D72" s="27">
        <v>184509</v>
      </c>
      <c r="E72" s="27">
        <f>VLOOKUP(d0_values!$C72,Run_No!$A$2:$L$1643,4,FALSE)</f>
        <v>209.71100000000001</v>
      </c>
      <c r="F72" s="27">
        <f>VLOOKUP(d0_values!$C72,Run_No!$A$2:$L$1643,5,FALSE)</f>
        <v>-234.3665</v>
      </c>
      <c r="G72" s="27">
        <f>VLOOKUP(d0_values!$C72,Run_No!$A$2:$L$1643,6,FALSE)</f>
        <v>394.66500000000002</v>
      </c>
      <c r="H72" s="27">
        <f>0.5*(VLOOKUP(d0_values!$C72,Run_No!$A$2:$L$1643,8,FALSE)+VLOOKUP(d0_values!$D72,Run_No!$A$2:$L$1643,8,FALSE))</f>
        <v>2.8676200000000001</v>
      </c>
      <c r="I72" s="27">
        <f>0.5*SQRT(VLOOKUP(d0_values!$C72,Run_No!$A$2:$L$1643,9,FALSE)^2+VLOOKUP(d0_values!$D72,Run_No!$A$2:$L$1643,9,FALSE)^2)</f>
        <v>5.6608303277876117E-5</v>
      </c>
      <c r="J72" s="27">
        <f>0.5*(VLOOKUP(d0_values!$C72,Run_No!$A$2:$L$1643,10,FALSE)+VLOOKUP(d0_values!$D72,Run_No!$A$2:$L$1643,10,FALSE))</f>
        <v>2.8669549999999999</v>
      </c>
      <c r="K72" s="27">
        <f>0.5*SQRT(VLOOKUP(d0_values!$C72,Run_No!$A$2:$L$1643,11,FALSE)^2+VLOOKUP(d0_values!$D72,Run_No!$A$2:$L$1643,11,FALSE)^2)</f>
        <v>4.5675485766437118E-5</v>
      </c>
      <c r="L72" s="27">
        <v>10</v>
      </c>
      <c r="M72" s="28">
        <f t="shared" si="3"/>
        <v>-41.371000000000038</v>
      </c>
    </row>
    <row r="73" spans="2:25">
      <c r="C73" s="32"/>
      <c r="D73" s="32"/>
    </row>
    <row r="74" spans="2:25">
      <c r="C74" s="32"/>
      <c r="D74" s="32"/>
    </row>
    <row r="76" spans="2:25">
      <c r="C76" s="24" t="s">
        <v>45</v>
      </c>
    </row>
    <row r="77" spans="2:25">
      <c r="B77" s="29" t="s">
        <v>168</v>
      </c>
      <c r="C77" s="30" t="s">
        <v>38</v>
      </c>
      <c r="D77" s="30" t="s">
        <v>39</v>
      </c>
      <c r="E77" s="30" t="s">
        <v>30</v>
      </c>
      <c r="F77" s="30" t="s">
        <v>31</v>
      </c>
      <c r="G77" s="30" t="s">
        <v>32</v>
      </c>
      <c r="H77" s="30" t="s">
        <v>13</v>
      </c>
      <c r="I77" s="30" t="s">
        <v>40</v>
      </c>
      <c r="J77" s="30" t="s">
        <v>14</v>
      </c>
      <c r="K77" s="30" t="s">
        <v>41</v>
      </c>
      <c r="L77" s="30" t="s">
        <v>46</v>
      </c>
      <c r="M77" s="31" t="s">
        <v>47</v>
      </c>
      <c r="W77" s="33" t="s">
        <v>154</v>
      </c>
    </row>
    <row r="78" spans="2:25">
      <c r="B78" s="23" t="s">
        <v>250</v>
      </c>
      <c r="C78" s="24">
        <v>184395</v>
      </c>
      <c r="D78" s="24">
        <v>184455</v>
      </c>
      <c r="E78" s="24">
        <f>VLOOKUP(d0_values!$C78,Run_No!$A$2:$L$1643,4,FALSE)</f>
        <v>209.78899999999999</v>
      </c>
      <c r="F78" s="24">
        <f>VLOOKUP(d0_values!$C78,Run_No!$A$2:$L$1643,5,FALSE)</f>
        <v>-236.49250000000001</v>
      </c>
      <c r="G78" s="24">
        <f>VLOOKUP(d0_values!$C78,Run_No!$A$2:$L$1643,6,FALSE)</f>
        <v>312.03800000000001</v>
      </c>
      <c r="H78" s="24">
        <f>0.5*(VLOOKUP(d0_values!$C78,Run_No!$A$2:$L$1643,8,FALSE)+VLOOKUP(d0_values!$D78,Run_No!$A$2:$L$1643,8,FALSE))</f>
        <v>2.8673150000000001</v>
      </c>
      <c r="I78" s="24">
        <f>0.5*SQRT(VLOOKUP(d0_values!$C78,Run_No!$A$2:$L$1643,9,FALSE)^2+VLOOKUP(d0_values!$D78,Run_No!$A$2:$L$1643,9,FALSE)^2)</f>
        <v>4.571925196238451E-5</v>
      </c>
      <c r="J78" s="24">
        <f>0.5*(VLOOKUP(d0_values!$C78,Run_No!$A$2:$L$1643,10,FALSE)+VLOOKUP(d0_values!$D78,Run_No!$A$2:$L$1643,10,FALSE))</f>
        <v>2.8672050000000002</v>
      </c>
      <c r="K78" s="24">
        <f>0.5*SQRT(VLOOKUP(d0_values!$C78,Run_No!$A$2:$L$1643,11,FALSE)^2+VLOOKUP(d0_values!$D78,Run_No!$A$2:$L$1643,11,FALSE)^2)</f>
        <v>4.8872282533149602E-5</v>
      </c>
      <c r="L78" s="24">
        <v>12.5</v>
      </c>
      <c r="M78" s="25">
        <f>-G78+353.294</f>
        <v>41.255999999999972</v>
      </c>
      <c r="W78" s="20" t="s">
        <v>153</v>
      </c>
      <c r="X78" s="21" t="s">
        <v>160</v>
      </c>
      <c r="Y78" s="22" t="s">
        <v>161</v>
      </c>
    </row>
    <row r="79" spans="2:25">
      <c r="B79" s="23" t="s">
        <v>251</v>
      </c>
      <c r="C79" s="24">
        <v>184400</v>
      </c>
      <c r="D79" s="24">
        <v>184460</v>
      </c>
      <c r="E79" s="24">
        <f>VLOOKUP(d0_values!$C79,Run_No!$A$2:$L$1643,4,FALSE)</f>
        <v>209.77600000000001</v>
      </c>
      <c r="F79" s="24">
        <f>VLOOKUP(d0_values!$C79,Run_No!$A$2:$L$1643,5,FALSE)</f>
        <v>-237.0675</v>
      </c>
      <c r="G79" s="24">
        <f>VLOOKUP(d0_values!$C79,Run_No!$A$2:$L$1643,6,FALSE)</f>
        <v>325.286</v>
      </c>
      <c r="H79" s="24">
        <f>0.5*(VLOOKUP(d0_values!$C79,Run_No!$A$2:$L$1643,8,FALSE)+VLOOKUP(d0_values!$D79,Run_No!$A$2:$L$1643,8,FALSE))</f>
        <v>2.8677649999999999</v>
      </c>
      <c r="I79" s="24">
        <f>0.5*SQRT(VLOOKUP(d0_values!$C79,Run_No!$A$2:$L$1643,9,FALSE)^2+VLOOKUP(d0_values!$D79,Run_No!$A$2:$L$1643,9,FALSE)^2)</f>
        <v>4.6930800121029259E-5</v>
      </c>
      <c r="J79" s="24">
        <f>0.5*(VLOOKUP(d0_values!$C79,Run_No!$A$2:$L$1643,10,FALSE)+VLOOKUP(d0_values!$D79,Run_No!$A$2:$L$1643,10,FALSE))</f>
        <v>2.8670200000000001</v>
      </c>
      <c r="K79" s="24">
        <f>0.5*SQRT(VLOOKUP(d0_values!$C79,Run_No!$A$2:$L$1643,11,FALSE)^2+VLOOKUP(d0_values!$D79,Run_No!$A$2:$L$1643,11,FALSE)^2)</f>
        <v>4.821306876771069E-5</v>
      </c>
      <c r="L79" s="24">
        <v>12.5</v>
      </c>
      <c r="M79" s="25">
        <f t="shared" ref="M79:M91" si="4">-G79+353.294</f>
        <v>28.007999999999981</v>
      </c>
      <c r="W79" s="23" t="s">
        <v>155</v>
      </c>
      <c r="Y79" s="25"/>
    </row>
    <row r="80" spans="2:25">
      <c r="B80" s="23" t="s">
        <v>252</v>
      </c>
      <c r="C80" s="24">
        <v>184405</v>
      </c>
      <c r="D80" s="24">
        <v>184465</v>
      </c>
      <c r="E80" s="24">
        <f>VLOOKUP(d0_values!$C80,Run_No!$A$2:$L$1643,4,FALSE)</f>
        <v>209.76400000000001</v>
      </c>
      <c r="F80" s="24">
        <f>VLOOKUP(d0_values!$C80,Run_No!$A$2:$L$1643,5,FALSE)</f>
        <v>-237.459</v>
      </c>
      <c r="G80" s="24">
        <f>VLOOKUP(d0_values!$C80,Run_No!$A$2:$L$1643,6,FALSE)</f>
        <v>338.36599999999999</v>
      </c>
      <c r="H80" s="24">
        <f>0.5*(VLOOKUP(d0_values!$C80,Run_No!$A$2:$L$1643,8,FALSE)+VLOOKUP(d0_values!$D80,Run_No!$A$2:$L$1643,8,FALSE))</f>
        <v>2.86727</v>
      </c>
      <c r="I80" s="24">
        <f>0.5*SQRT(VLOOKUP(d0_values!$C80,Run_No!$A$2:$L$1643,9,FALSE)^2+VLOOKUP(d0_values!$D80,Run_No!$A$2:$L$1643,9,FALSE)^2)</f>
        <v>4.6674404120459855E-5</v>
      </c>
      <c r="J80" s="24">
        <f>0.5*(VLOOKUP(d0_values!$C80,Run_No!$A$2:$L$1643,10,FALSE)+VLOOKUP(d0_values!$D80,Run_No!$A$2:$L$1643,10,FALSE))</f>
        <v>2.8670849999999999</v>
      </c>
      <c r="K80" s="24">
        <f>0.5*SQRT(VLOOKUP(d0_values!$C80,Run_No!$A$2:$L$1643,11,FALSE)^2+VLOOKUP(d0_values!$D80,Run_No!$A$2:$L$1643,11,FALSE)^2)</f>
        <v>4.8810859447463123E-5</v>
      </c>
      <c r="L80" s="24">
        <v>12.5</v>
      </c>
      <c r="M80" s="25">
        <f t="shared" si="4"/>
        <v>14.927999999999997</v>
      </c>
      <c r="W80" s="23" t="s">
        <v>156</v>
      </c>
      <c r="Y80" s="25"/>
    </row>
    <row r="81" spans="2:25">
      <c r="B81" s="23" t="s">
        <v>253</v>
      </c>
      <c r="C81" s="24">
        <v>184410</v>
      </c>
      <c r="D81" s="24">
        <v>184470</v>
      </c>
      <c r="E81" s="24">
        <f>VLOOKUP(d0_values!$C81,Run_No!$A$2:$L$1643,4,FALSE)</f>
        <v>209.761</v>
      </c>
      <c r="F81" s="24">
        <f>VLOOKUP(d0_values!$C81,Run_No!$A$2:$L$1643,5,FALSE)</f>
        <v>-237.58799999999999</v>
      </c>
      <c r="G81" s="24">
        <f>VLOOKUP(d0_values!$C81,Run_No!$A$2:$L$1643,6,FALSE)</f>
        <v>341.69799999999998</v>
      </c>
      <c r="H81" s="24">
        <f>0.5*(VLOOKUP(d0_values!$C81,Run_No!$A$2:$L$1643,8,FALSE)+VLOOKUP(d0_values!$D81,Run_No!$A$2:$L$1643,8,FALSE))</f>
        <v>2.8674200000000001</v>
      </c>
      <c r="I81" s="24">
        <f>0.5*SQRT(VLOOKUP(d0_values!$C81,Run_No!$A$2:$L$1643,9,FALSE)^2+VLOOKUP(d0_values!$D81,Run_No!$A$2:$L$1643,9,FALSE)^2)</f>
        <v>5.8051701094799969E-5</v>
      </c>
      <c r="J81" s="24">
        <f>0.5*(VLOOKUP(d0_values!$C81,Run_No!$A$2:$L$1643,10,FALSE)+VLOOKUP(d0_values!$D81,Run_No!$A$2:$L$1643,10,FALSE))</f>
        <v>2.8672599999999999</v>
      </c>
      <c r="K81" s="24">
        <f>0.5*SQRT(VLOOKUP(d0_values!$C81,Run_No!$A$2:$L$1643,11,FALSE)^2+VLOOKUP(d0_values!$D81,Run_No!$A$2:$L$1643,11,FALSE)^2)</f>
        <v>5.5129393248973817E-5</v>
      </c>
      <c r="L81" s="24">
        <v>12.5</v>
      </c>
      <c r="M81" s="25">
        <f t="shared" si="4"/>
        <v>11.596000000000004</v>
      </c>
      <c r="W81" s="23" t="s">
        <v>157</v>
      </c>
      <c r="Y81" s="25"/>
    </row>
    <row r="82" spans="2:25">
      <c r="B82" s="23" t="s">
        <v>258</v>
      </c>
      <c r="C82" s="24">
        <v>184414</v>
      </c>
      <c r="D82" s="24">
        <v>184474</v>
      </c>
      <c r="E82" s="24">
        <f>VLOOKUP(d0_values!$C82,Run_No!$A$2:$L$1643,4,FALSE)</f>
        <v>209.75800000000001</v>
      </c>
      <c r="F82" s="24">
        <f>VLOOKUP(d0_values!$C82,Run_No!$A$2:$L$1643,5,FALSE)</f>
        <v>-237.68899999999999</v>
      </c>
      <c r="G82" s="24">
        <f>VLOOKUP(d0_values!$C82,Run_No!$A$2:$L$1643,6,FALSE)</f>
        <v>344.94299999999998</v>
      </c>
      <c r="H82" s="24">
        <f>0.5*(VLOOKUP(d0_values!$C82,Run_No!$A$2:$L$1643,8,FALSE)+VLOOKUP(d0_values!$D82,Run_No!$A$2:$L$1643,8,FALSE))</f>
        <v>2.8676200000000001</v>
      </c>
      <c r="I82" s="24">
        <f>0.5*SQRT(VLOOKUP(d0_values!$C82,Run_No!$A$2:$L$1643,9,FALSE)^2+VLOOKUP(d0_values!$D82,Run_No!$A$2:$L$1643,9,FALSE)^2)</f>
        <v>5.4233292358107857E-5</v>
      </c>
      <c r="J82" s="24">
        <f>0.5*(VLOOKUP(d0_values!$C82,Run_No!$A$2:$L$1643,10,FALSE)+VLOOKUP(d0_values!$D82,Run_No!$A$2:$L$1643,10,FALSE))</f>
        <v>2.8671600000000002</v>
      </c>
      <c r="K82" s="24">
        <f>0.5*SQRT(VLOOKUP(d0_values!$C82,Run_No!$A$2:$L$1643,11,FALSE)^2+VLOOKUP(d0_values!$D82,Run_No!$A$2:$L$1643,11,FALSE)^2)</f>
        <v>5.6572961739686214E-5</v>
      </c>
      <c r="L82" s="24">
        <v>12.5</v>
      </c>
      <c r="M82" s="25">
        <f t="shared" si="4"/>
        <v>8.3509999999999991</v>
      </c>
      <c r="W82" s="23" t="s">
        <v>158</v>
      </c>
      <c r="X82" s="24">
        <v>2.8674900000000001</v>
      </c>
      <c r="Y82" s="25">
        <v>2.86707</v>
      </c>
    </row>
    <row r="83" spans="2:25">
      <c r="B83" s="23" t="s">
        <v>259</v>
      </c>
      <c r="C83" s="24">
        <v>184417</v>
      </c>
      <c r="D83" s="24">
        <v>184477</v>
      </c>
      <c r="E83" s="24">
        <f>VLOOKUP(d0_values!$C83,Run_No!$A$2:$L$1643,4,FALSE)</f>
        <v>209.755</v>
      </c>
      <c r="F83" s="24">
        <f>VLOOKUP(d0_values!$C83,Run_No!$A$2:$L$1643,5,FALSE)</f>
        <v>-237.68899999999999</v>
      </c>
      <c r="G83" s="24">
        <f>VLOOKUP(d0_values!$C83,Run_No!$A$2:$L$1643,6,FALSE)</f>
        <v>348.22199999999998</v>
      </c>
      <c r="H83" s="24">
        <f>0.5*(VLOOKUP(d0_values!$C83,Run_No!$A$2:$L$1643,8,FALSE)+VLOOKUP(d0_values!$D83,Run_No!$A$2:$L$1643,8,FALSE))</f>
        <v>2.8675100000000002</v>
      </c>
      <c r="I83" s="24">
        <f>0.5*SQRT(VLOOKUP(d0_values!$C83,Run_No!$A$2:$L$1643,9,FALSE)^2+VLOOKUP(d0_values!$D83,Run_No!$A$2:$L$1643,9,FALSE)^2)</f>
        <v>4.6690470119715009E-5</v>
      </c>
      <c r="J83" s="24">
        <f>0.5*(VLOOKUP(d0_values!$C83,Run_No!$A$2:$L$1643,10,FALSE)+VLOOKUP(d0_values!$D83,Run_No!$A$2:$L$1643,10,FALSE))</f>
        <v>2.8669349999999998</v>
      </c>
      <c r="K83" s="24">
        <f>0.5*SQRT(VLOOKUP(d0_values!$C83,Run_No!$A$2:$L$1643,11,FALSE)^2+VLOOKUP(d0_values!$D83,Run_No!$A$2:$L$1643,11,FALSE)^2)</f>
        <v>5.2559490104071601E-5</v>
      </c>
      <c r="L83" s="24">
        <v>12.5</v>
      </c>
      <c r="M83" s="25">
        <f t="shared" si="4"/>
        <v>5.0720000000000027</v>
      </c>
      <c r="W83" s="26" t="s">
        <v>159</v>
      </c>
      <c r="X83" s="27"/>
      <c r="Y83" s="28"/>
    </row>
    <row r="84" spans="2:25">
      <c r="B84" s="23" t="s">
        <v>260</v>
      </c>
      <c r="C84" s="24">
        <v>184420</v>
      </c>
      <c r="D84" s="24">
        <v>184480</v>
      </c>
      <c r="E84" s="24">
        <f>VLOOKUP(d0_values!$C84,Run_No!$A$2:$L$1643,4,FALSE)</f>
        <v>209.75200000000001</v>
      </c>
      <c r="F84" s="24">
        <f>VLOOKUP(d0_values!$C84,Run_No!$A$2:$L$1643,5,FALSE)</f>
        <v>-237.68899999999999</v>
      </c>
      <c r="G84" s="24">
        <f>VLOOKUP(d0_values!$C84,Run_No!$A$2:$L$1643,6,FALSE)</f>
        <v>351.57299999999998</v>
      </c>
      <c r="H84" s="24">
        <f>0.5*(VLOOKUP(d0_values!$C84,Run_No!$A$2:$L$1643,8,FALSE)+VLOOKUP(d0_values!$D84,Run_No!$A$2:$L$1643,8,FALSE))</f>
        <v>2.8675299999999999</v>
      </c>
      <c r="I84" s="24">
        <f>0.5*SQRT(VLOOKUP(d0_values!$C84,Run_No!$A$2:$L$1643,9,FALSE)^2+VLOOKUP(d0_values!$D84,Run_No!$A$2:$L$1643,9,FALSE)^2)</f>
        <v>4.5983692761673679E-5</v>
      </c>
      <c r="J84" s="24">
        <f>0.5*(VLOOKUP(d0_values!$C84,Run_No!$A$2:$L$1643,10,FALSE)+VLOOKUP(d0_values!$D84,Run_No!$A$2:$L$1643,10,FALSE))</f>
        <v>2.866825</v>
      </c>
      <c r="K84" s="24">
        <f>0.5*SQRT(VLOOKUP(d0_values!$C84,Run_No!$A$2:$L$1643,11,FALSE)^2+VLOOKUP(d0_values!$D84,Run_No!$A$2:$L$1643,11,FALSE)^2)</f>
        <v>5.1295711321707973E-5</v>
      </c>
      <c r="L84" s="24">
        <v>12.5</v>
      </c>
      <c r="M84" s="25">
        <f t="shared" si="4"/>
        <v>1.7210000000000036</v>
      </c>
    </row>
    <row r="85" spans="2:25">
      <c r="B85" s="23" t="s">
        <v>262</v>
      </c>
      <c r="C85" s="24">
        <v>184423</v>
      </c>
      <c r="D85" s="24">
        <v>184483</v>
      </c>
      <c r="E85" s="24">
        <f>VLOOKUP(d0_values!$C85,Run_No!$A$2:$L$1643,4,FALSE)</f>
        <v>209.749</v>
      </c>
      <c r="F85" s="24">
        <f>VLOOKUP(d0_values!$C85,Run_No!$A$2:$L$1643,5,FALSE)</f>
        <v>-237.68899999999999</v>
      </c>
      <c r="G85" s="24">
        <f>VLOOKUP(d0_values!$C85,Run_No!$A$2:$L$1643,6,FALSE)</f>
        <v>354.87099999999998</v>
      </c>
      <c r="H85" s="24">
        <f>0.5*(VLOOKUP(d0_values!$C85,Run_No!$A$2:$L$1643,8,FALSE)+VLOOKUP(d0_values!$D85,Run_No!$A$2:$L$1643,8,FALSE))</f>
        <v>2.8675649999999999</v>
      </c>
      <c r="I85" s="24">
        <f>0.5*SQRT(VLOOKUP(d0_values!$C85,Run_No!$A$2:$L$1643,9,FALSE)^2+VLOOKUP(d0_values!$D85,Run_No!$A$2:$L$1643,9,FALSE)^2)</f>
        <v>4.9175705383857996E-5</v>
      </c>
      <c r="J85" s="24">
        <f>0.5*(VLOOKUP(d0_values!$C85,Run_No!$A$2:$L$1643,10,FALSE)+VLOOKUP(d0_values!$D85,Run_No!$A$2:$L$1643,10,FALSE))</f>
        <v>2.86707</v>
      </c>
      <c r="K85" s="24">
        <f>0.5*SQRT(VLOOKUP(d0_values!$C85,Run_No!$A$2:$L$1643,11,FALSE)^2+VLOOKUP(d0_values!$D85,Run_No!$A$2:$L$1643,11,FALSE)^2)</f>
        <v>5.2822817039608933E-5</v>
      </c>
      <c r="L85" s="24">
        <v>13.5</v>
      </c>
      <c r="M85" s="25">
        <f t="shared" si="4"/>
        <v>-1.5769999999999982</v>
      </c>
    </row>
    <row r="86" spans="2:25">
      <c r="B86" s="23" t="s">
        <v>262</v>
      </c>
      <c r="C86" s="32">
        <v>184426</v>
      </c>
      <c r="D86" s="24">
        <v>184486</v>
      </c>
      <c r="E86" s="24">
        <f>VLOOKUP(d0_values!$C86,Run_No!$A$2:$L$1643,4,FALSE)</f>
        <v>209.745</v>
      </c>
      <c r="F86" s="24">
        <f>VLOOKUP(d0_values!$C86,Run_No!$A$2:$L$1643,5,FALSE)</f>
        <v>-237.68899999999999</v>
      </c>
      <c r="G86" s="24">
        <f>VLOOKUP(d0_values!$C86,Run_No!$A$2:$L$1643,6,FALSE)</f>
        <v>358.15800000000002</v>
      </c>
      <c r="H86" s="24">
        <f>0.5*(VLOOKUP(d0_values!$C86,Run_No!$A$2:$L$1643,8,FALSE)+VLOOKUP(d0_values!$D86,Run_No!$A$2:$L$1643,8,FALSE))</f>
        <v>2.8676300000000001</v>
      </c>
      <c r="I86" s="24">
        <f>0.5*SQRT(VLOOKUP(d0_values!$C86,Run_No!$A$2:$L$1643,9,FALSE)^2+VLOOKUP(d0_values!$D86,Run_No!$A$2:$L$1643,9,FALSE)^2)</f>
        <v>5.0569259436934605E-5</v>
      </c>
      <c r="J86" s="24">
        <f>0.5*(VLOOKUP(d0_values!$C86,Run_No!$A$2:$L$1643,10,FALSE)+VLOOKUP(d0_values!$D86,Run_No!$A$2:$L$1643,10,FALSE))</f>
        <v>2.8670999999999998</v>
      </c>
      <c r="K86" s="24">
        <f>0.5*SQRT(VLOOKUP(d0_values!$C86,Run_No!$A$2:$L$1643,11,FALSE)^2+VLOOKUP(d0_values!$D86,Run_No!$A$2:$L$1643,11,FALSE)^2)</f>
        <v>5.1662365412357959E-5</v>
      </c>
      <c r="L86" s="24">
        <v>12.5</v>
      </c>
      <c r="M86" s="25">
        <f t="shared" si="4"/>
        <v>-4.8640000000000327</v>
      </c>
    </row>
    <row r="87" spans="2:25">
      <c r="B87" s="23" t="s">
        <v>261</v>
      </c>
      <c r="C87" s="24">
        <v>184430</v>
      </c>
      <c r="D87" s="24">
        <v>184490</v>
      </c>
      <c r="E87" s="24">
        <f>VLOOKUP(d0_values!$C87,Run_No!$A$2:$L$1643,4,FALSE)</f>
        <v>209.74199999999999</v>
      </c>
      <c r="F87" s="24">
        <f>VLOOKUP(d0_values!$C87,Run_No!$A$2:$L$1643,5,FALSE)</f>
        <v>-237.68899999999999</v>
      </c>
      <c r="G87" s="24">
        <f>VLOOKUP(d0_values!$C87,Run_No!$A$2:$L$1643,6,FALSE)</f>
        <v>361.44600000000003</v>
      </c>
      <c r="H87" s="24">
        <f>0.5*(VLOOKUP(d0_values!$C87,Run_No!$A$2:$L$1643,8,FALSE)+VLOOKUP(d0_values!$D87,Run_No!$A$2:$L$1643,8,FALSE))</f>
        <v>2.8673999999999999</v>
      </c>
      <c r="I87" s="24">
        <f>0.5*SQRT(VLOOKUP(d0_values!$C87,Run_No!$A$2:$L$1643,9,FALSE)^2+VLOOKUP(d0_values!$D87,Run_No!$A$2:$L$1643,9,FALSE)^2)</f>
        <v>4.7793828053421297E-5</v>
      </c>
      <c r="J87" s="24">
        <f>0.5*(VLOOKUP(d0_values!$C87,Run_No!$A$2:$L$1643,10,FALSE)+VLOOKUP(d0_values!$D87,Run_No!$A$2:$L$1643,10,FALSE))</f>
        <v>2.86727</v>
      </c>
      <c r="K87" s="24">
        <f>0.5*SQRT(VLOOKUP(d0_values!$C87,Run_No!$A$2:$L$1643,11,FALSE)^2+VLOOKUP(d0_values!$D87,Run_No!$A$2:$L$1643,11,FALSE)^2)</f>
        <v>4.7381430961928537E-5</v>
      </c>
      <c r="L87" s="24">
        <v>12.5</v>
      </c>
      <c r="M87" s="25">
        <f t="shared" si="4"/>
        <v>-8.1520000000000437</v>
      </c>
    </row>
    <row r="88" spans="2:25">
      <c r="B88" s="23" t="s">
        <v>254</v>
      </c>
      <c r="C88" s="32">
        <v>184435</v>
      </c>
      <c r="D88" s="24">
        <v>184495</v>
      </c>
      <c r="E88" s="24">
        <f>VLOOKUP(d0_values!$C88,Run_No!$A$2:$L$1643,4,FALSE)</f>
        <v>209.739</v>
      </c>
      <c r="F88" s="24">
        <f>VLOOKUP(d0_values!$C88,Run_No!$A$2:$L$1643,5,FALSE)</f>
        <v>-237.685</v>
      </c>
      <c r="G88" s="24">
        <f>VLOOKUP(d0_values!$C88,Run_No!$A$2:$L$1643,6,FALSE)</f>
        <v>364.74599999999998</v>
      </c>
      <c r="H88" s="24">
        <f>0.5*(VLOOKUP(d0_values!$C88,Run_No!$A$2:$L$1643,8,FALSE)+VLOOKUP(d0_values!$D88,Run_No!$A$2:$L$1643,8,FALSE))</f>
        <v>2.8674049999999998</v>
      </c>
      <c r="I88" s="24">
        <f>0.5*SQRT(VLOOKUP(d0_values!$C88,Run_No!$A$2:$L$1643,9,FALSE)^2+VLOOKUP(d0_values!$D88,Run_No!$A$2:$L$1643,9,FALSE)^2)</f>
        <v>4.5260357930533422E-5</v>
      </c>
      <c r="J88" s="24">
        <f>0.5*(VLOOKUP(d0_values!$C88,Run_No!$A$2:$L$1643,10,FALSE)+VLOOKUP(d0_values!$D88,Run_No!$A$2:$L$1643,10,FALSE))</f>
        <v>2.8670949999999999</v>
      </c>
      <c r="K88" s="24">
        <f>0.5*SQRT(VLOOKUP(d0_values!$C88,Run_No!$A$2:$L$1643,11,FALSE)^2+VLOOKUP(d0_values!$D88,Run_No!$A$2:$L$1643,11,FALSE)^2)</f>
        <v>4.6327637539594012E-5</v>
      </c>
      <c r="L88" s="24">
        <v>12.5</v>
      </c>
      <c r="M88" s="25">
        <f t="shared" si="4"/>
        <v>-11.451999999999998</v>
      </c>
    </row>
    <row r="89" spans="2:25">
      <c r="B89" s="23" t="s">
        <v>255</v>
      </c>
      <c r="C89" s="24">
        <v>184440</v>
      </c>
      <c r="D89" s="24">
        <v>184500</v>
      </c>
      <c r="E89" s="24">
        <f>VLOOKUP(d0_values!$C89,Run_No!$A$2:$L$1643,4,FALSE)</f>
        <v>209.73599999999999</v>
      </c>
      <c r="F89" s="24">
        <f>VLOOKUP(d0_values!$C89,Run_No!$A$2:$L$1643,5,FALSE)</f>
        <v>-237.58250000000001</v>
      </c>
      <c r="G89" s="24">
        <f>VLOOKUP(d0_values!$C89,Run_No!$A$2:$L$1643,6,FALSE)</f>
        <v>368.03300000000002</v>
      </c>
      <c r="H89" s="24">
        <f>0.5*(VLOOKUP(d0_values!$C89,Run_No!$A$2:$L$1643,8,FALSE)+VLOOKUP(d0_values!$D89,Run_No!$A$2:$L$1643,8,FALSE))</f>
        <v>2.8675600000000001</v>
      </c>
      <c r="I89" s="24">
        <f>0.5*SQRT(VLOOKUP(d0_values!$C89,Run_No!$A$2:$L$1643,9,FALSE)^2+VLOOKUP(d0_values!$D89,Run_No!$A$2:$L$1643,9,FALSE)^2)</f>
        <v>5.5536024344563954E-5</v>
      </c>
      <c r="J89" s="24">
        <f>0.5*(VLOOKUP(d0_values!$C89,Run_No!$A$2:$L$1643,10,FALSE)+VLOOKUP(d0_values!$D89,Run_No!$A$2:$L$1643,10,FALSE))</f>
        <v>2.86707</v>
      </c>
      <c r="K89" s="24">
        <f>0.5*SQRT(VLOOKUP(d0_values!$C89,Run_No!$A$2:$L$1643,11,FALSE)^2+VLOOKUP(d0_values!$D89,Run_No!$A$2:$L$1643,11,FALSE)^2)</f>
        <v>4.7762432936356993E-5</v>
      </c>
      <c r="L89" s="24">
        <v>12.5</v>
      </c>
      <c r="M89" s="25">
        <f t="shared" si="4"/>
        <v>-14.739000000000033</v>
      </c>
    </row>
    <row r="90" spans="2:25">
      <c r="B90" s="23" t="s">
        <v>256</v>
      </c>
      <c r="C90" s="32">
        <v>184445</v>
      </c>
      <c r="D90" s="24">
        <v>184505</v>
      </c>
      <c r="E90" s="24">
        <f>VLOOKUP(d0_values!$C90,Run_No!$A$2:$L$1643,4,FALSE)</f>
        <v>209.72399999999999</v>
      </c>
      <c r="F90" s="24">
        <f>VLOOKUP(d0_values!$C90,Run_No!$A$2:$L$1643,5,FALSE)</f>
        <v>-237.17599999999999</v>
      </c>
      <c r="G90" s="24">
        <f>VLOOKUP(d0_values!$C90,Run_No!$A$2:$L$1643,6,FALSE)</f>
        <v>381.23</v>
      </c>
      <c r="H90" s="24">
        <f>0.5*(VLOOKUP(d0_values!$C90,Run_No!$A$2:$L$1643,8,FALSE)+VLOOKUP(d0_values!$D90,Run_No!$A$2:$L$1643,8,FALSE))</f>
        <v>2.86741</v>
      </c>
      <c r="I90" s="24">
        <f>0.5*SQRT(VLOOKUP(d0_values!$C90,Run_No!$A$2:$L$1643,9,FALSE)^2+VLOOKUP(d0_values!$D90,Run_No!$A$2:$L$1643,9,FALSE)^2)</f>
        <v>5.2402290026295607E-5</v>
      </c>
      <c r="J90" s="24">
        <f>0.5*(VLOOKUP(d0_values!$C90,Run_No!$A$2:$L$1643,10,FALSE)+VLOOKUP(d0_values!$D90,Run_No!$A$2:$L$1643,10,FALSE))</f>
        <v>2.866905</v>
      </c>
      <c r="K90" s="24">
        <f>0.5*SQRT(VLOOKUP(d0_values!$C90,Run_No!$A$2:$L$1643,11,FALSE)^2+VLOOKUP(d0_values!$D90,Run_No!$A$2:$L$1643,11,FALSE)^2)</f>
        <v>4.9155365932927405E-5</v>
      </c>
      <c r="L90" s="24">
        <v>12.5</v>
      </c>
      <c r="M90" s="25">
        <f t="shared" si="4"/>
        <v>-27.936000000000035</v>
      </c>
    </row>
    <row r="91" spans="2:25">
      <c r="B91" s="26" t="s">
        <v>257</v>
      </c>
      <c r="C91" s="27">
        <v>184450</v>
      </c>
      <c r="D91" s="27">
        <v>184510</v>
      </c>
      <c r="E91" s="27">
        <f>VLOOKUP(d0_values!$C91,Run_No!$A$2:$L$1643,4,FALSE)</f>
        <v>209.71100000000001</v>
      </c>
      <c r="F91" s="27">
        <f>VLOOKUP(d0_values!$C91,Run_No!$A$2:$L$1643,5,FALSE)</f>
        <v>-236.8665</v>
      </c>
      <c r="G91" s="27">
        <f>VLOOKUP(d0_values!$C91,Run_No!$A$2:$L$1643,6,FALSE)</f>
        <v>394.66500000000002</v>
      </c>
      <c r="H91" s="27">
        <f>0.5*(VLOOKUP(d0_values!$C91,Run_No!$A$2:$L$1643,8,FALSE)+VLOOKUP(d0_values!$D91,Run_No!$A$2:$L$1643,8,FALSE))</f>
        <v>2.8674200000000001</v>
      </c>
      <c r="I91" s="27">
        <f>0.5*SQRT(VLOOKUP(d0_values!$C91,Run_No!$A$2:$L$1643,9,FALSE)^2+VLOOKUP(d0_values!$D91,Run_No!$A$2:$L$1643,9,FALSE)^2)</f>
        <v>4.4637428241331292E-5</v>
      </c>
      <c r="J91" s="27">
        <f>0.5*(VLOOKUP(d0_values!$C91,Run_No!$A$2:$L$1643,10,FALSE)+VLOOKUP(d0_values!$D91,Run_No!$A$2:$L$1643,10,FALSE))</f>
        <v>2.8670249999999999</v>
      </c>
      <c r="K91" s="27">
        <f>0.5*SQRT(VLOOKUP(d0_values!$C91,Run_No!$A$2:$L$1643,11,FALSE)^2+VLOOKUP(d0_values!$D91,Run_No!$A$2:$L$1643,11,FALSE)^2)</f>
        <v>4.9678969393496886E-5</v>
      </c>
      <c r="L91" s="27">
        <v>12.5</v>
      </c>
      <c r="M91" s="28">
        <f t="shared" si="4"/>
        <v>-41.371000000000038</v>
      </c>
    </row>
    <row r="92" spans="2:25">
      <c r="C92" s="32"/>
      <c r="D92" s="32"/>
    </row>
  </sheetData>
  <phoneticPr fontId="8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66"/>
  <sheetViews>
    <sheetView zoomScale="125" zoomScaleNormal="125" zoomScalePageLayoutView="125" workbookViewId="0">
      <pane ySplit="1" topLeftCell="A2" activePane="bottomLeft" state="frozen"/>
      <selection pane="bottomLeft" activeCell="E26" sqref="E26"/>
    </sheetView>
  </sheetViews>
  <sheetFormatPr baseColWidth="10" defaultColWidth="8.83203125" defaultRowHeight="14" x14ac:dyDescent="0"/>
  <cols>
    <col min="1" max="1" width="2.83203125" customWidth="1"/>
    <col min="2" max="2" width="12.83203125" bestFit="1" customWidth="1"/>
    <col min="3" max="3" width="8.1640625" bestFit="1" customWidth="1"/>
    <col min="4" max="4" width="6.33203125" customWidth="1"/>
    <col min="5" max="5" width="10" style="2" bestFit="1" customWidth="1"/>
    <col min="6" max="6" width="8.83203125" style="23"/>
    <col min="7" max="7" width="8" bestFit="1" customWidth="1"/>
    <col min="8" max="8" width="8.83203125" customWidth="1"/>
    <col min="9" max="9" width="8.83203125" style="23"/>
    <col min="10" max="10" width="9.1640625" bestFit="1" customWidth="1"/>
    <col min="14" max="14" width="9.1640625" bestFit="1" customWidth="1"/>
    <col min="15" max="15" width="8.83203125" style="23"/>
    <col min="21" max="21" width="8.83203125" style="23" customWidth="1"/>
    <col min="27" max="27" width="8.83203125" style="23"/>
  </cols>
  <sheetData>
    <row r="1" spans="2:41">
      <c r="B1" s="1" t="s">
        <v>64</v>
      </c>
      <c r="C1" s="1" t="s">
        <v>51</v>
      </c>
      <c r="D1" s="1" t="s">
        <v>46</v>
      </c>
      <c r="E1" s="34" t="s">
        <v>65</v>
      </c>
      <c r="F1" s="38" t="s">
        <v>247</v>
      </c>
      <c r="G1" s="1" t="s">
        <v>248</v>
      </c>
      <c r="H1" s="1" t="s">
        <v>249</v>
      </c>
      <c r="I1" s="38" t="s">
        <v>52</v>
      </c>
      <c r="J1" s="1" t="s">
        <v>53</v>
      </c>
      <c r="K1" s="1" t="s">
        <v>56</v>
      </c>
      <c r="L1" s="1" t="s">
        <v>57</v>
      </c>
      <c r="M1" s="1" t="s">
        <v>54</v>
      </c>
      <c r="N1" s="1" t="s">
        <v>55</v>
      </c>
      <c r="O1" s="38" t="s">
        <v>58</v>
      </c>
      <c r="P1" s="1" t="s">
        <v>59</v>
      </c>
      <c r="Q1" s="1" t="s">
        <v>60</v>
      </c>
      <c r="R1" s="1" t="s">
        <v>61</v>
      </c>
      <c r="S1" s="1" t="s">
        <v>62</v>
      </c>
      <c r="T1" s="1" t="s">
        <v>63</v>
      </c>
      <c r="U1" s="38" t="s">
        <v>66</v>
      </c>
      <c r="V1" s="1" t="s">
        <v>67</v>
      </c>
      <c r="W1" s="1" t="s">
        <v>68</v>
      </c>
      <c r="X1" s="1" t="s">
        <v>69</v>
      </c>
      <c r="Y1" s="1" t="s">
        <v>70</v>
      </c>
      <c r="Z1" s="1" t="s">
        <v>71</v>
      </c>
      <c r="AA1" s="38" t="s">
        <v>72</v>
      </c>
      <c r="AB1" s="1" t="s">
        <v>73</v>
      </c>
      <c r="AC1" s="1" t="s">
        <v>74</v>
      </c>
      <c r="AD1" s="1" t="s">
        <v>75</v>
      </c>
      <c r="AE1" s="1" t="s">
        <v>76</v>
      </c>
      <c r="AF1" s="1" t="s">
        <v>77</v>
      </c>
    </row>
    <row r="2" spans="2:41">
      <c r="B2" s="1"/>
      <c r="C2" s="1"/>
      <c r="D2" s="1"/>
      <c r="E2" s="34"/>
      <c r="F2" s="38"/>
      <c r="G2" s="1"/>
      <c r="H2" s="1"/>
      <c r="I2" s="38"/>
      <c r="J2" s="1"/>
      <c r="K2" s="1"/>
      <c r="L2" s="1"/>
      <c r="M2" s="1"/>
      <c r="N2" s="1"/>
      <c r="O2" s="38"/>
      <c r="P2" s="1"/>
      <c r="Q2" s="1"/>
      <c r="R2" s="1"/>
      <c r="S2" s="1"/>
      <c r="T2" s="1"/>
      <c r="U2" s="38"/>
      <c r="V2" s="1"/>
      <c r="W2" s="1"/>
      <c r="X2" s="1"/>
      <c r="Y2" s="1"/>
      <c r="Z2" s="1"/>
      <c r="AA2" s="38"/>
      <c r="AB2" s="1"/>
      <c r="AC2" s="1"/>
      <c r="AD2" s="1"/>
      <c r="AE2" s="1"/>
      <c r="AF2" s="1"/>
    </row>
    <row r="3" spans="2:41">
      <c r="B3" s="24" t="s">
        <v>37</v>
      </c>
      <c r="C3" s="1"/>
      <c r="D3" s="1"/>
      <c r="E3" s="34"/>
      <c r="F3" s="38"/>
      <c r="G3" s="1"/>
      <c r="H3" s="1"/>
      <c r="I3" s="38"/>
      <c r="J3" s="1"/>
      <c r="K3" s="1"/>
      <c r="L3" s="1"/>
      <c r="M3" s="1"/>
      <c r="N3" s="1"/>
      <c r="O3" s="38"/>
      <c r="P3" s="1"/>
      <c r="Q3" s="1"/>
      <c r="R3" s="1"/>
      <c r="S3" s="1"/>
      <c r="T3" s="1"/>
      <c r="U3" s="38"/>
      <c r="V3" s="1"/>
      <c r="W3" s="1"/>
      <c r="X3" s="1"/>
      <c r="Y3" s="1"/>
      <c r="Z3" s="1"/>
      <c r="AA3" s="38"/>
      <c r="AB3" s="1"/>
      <c r="AC3" s="1"/>
      <c r="AD3" s="1"/>
      <c r="AE3" s="1"/>
      <c r="AF3" s="1"/>
    </row>
    <row r="4" spans="2:41">
      <c r="B4" s="20">
        <v>184557</v>
      </c>
      <c r="C4" s="21">
        <v>184825</v>
      </c>
      <c r="D4" s="21">
        <v>2.5</v>
      </c>
      <c r="E4" s="35">
        <f>G4+157.687</f>
        <v>-40.027999999999992</v>
      </c>
      <c r="F4" s="20">
        <f>VLOOKUP($B4,Run_No!$A$2:$O$1641,4,FALSE)</f>
        <v>182.66900000000001</v>
      </c>
      <c r="G4" s="21">
        <f>VLOOKUP($B4,Run_No!$A$2:$O$1641,5,FALSE)</f>
        <v>-197.715</v>
      </c>
      <c r="H4" s="21">
        <f>VLOOKUP($B4,Run_No!$A$2:$O$1641,6,FALSE)</f>
        <v>430.91899999999998</v>
      </c>
      <c r="I4" s="20">
        <f>VLOOKUP($B4,Run_No!$A$2:$O$1641,8,FALSE)</f>
        <v>2.8679899999999998</v>
      </c>
      <c r="J4" s="21">
        <f>VLOOKUP($B4,Run_No!$A$2:$O$1641,9,FALSE)</f>
        <v>4.3000000000000002E-5</v>
      </c>
      <c r="K4" s="21">
        <f>VLOOKUP($B4,Run_No!$A$2:$O$1641,10,FALSE)</f>
        <v>2.8670100000000001</v>
      </c>
      <c r="L4" s="21">
        <f>VLOOKUP($B4,Run_No!$A$2:$O$1641,11,FALSE)</f>
        <v>1.27E-4</v>
      </c>
      <c r="M4" s="21">
        <f>VLOOKUP($C4,Run_No!$A$2:$O$1641,8,FALSE)</f>
        <v>2.8669799999999999</v>
      </c>
      <c r="N4" s="21">
        <f>VLOOKUP($C4,Run_No!$A$2:$O$1641,9,FALSE)</f>
        <v>7.1000000000000005E-5</v>
      </c>
      <c r="O4" s="20">
        <f>d0_values!$X$8</f>
        <v>2.8675000000000002</v>
      </c>
      <c r="P4" s="21">
        <v>2.0000000000000001E-4</v>
      </c>
      <c r="Q4" s="21">
        <f>d0_values!$Y$8</f>
        <v>2.8671000000000002</v>
      </c>
      <c r="R4" s="21">
        <v>2.0000000000000001E-4</v>
      </c>
      <c r="S4" s="21">
        <f>O4</f>
        <v>2.8675000000000002</v>
      </c>
      <c r="T4" s="21">
        <v>2.0000000000000001E-4</v>
      </c>
      <c r="U4" s="20">
        <f>1000000*(I4/O4 -1)</f>
        <v>170.88055797720438</v>
      </c>
      <c r="V4" s="21">
        <f>1000000*(SQRT((J4/O4)^2+(P4/O4)^2))</f>
        <v>71.340987383296763</v>
      </c>
      <c r="W4" s="21">
        <f>1000000*(K4/Q4 -1)</f>
        <v>-31.390603746017653</v>
      </c>
      <c r="X4" s="21">
        <f>1000000*(SQRT((L4/Q4)^2+(R4/Q4)^2))</f>
        <v>82.632484665695443</v>
      </c>
      <c r="Y4" s="21">
        <f>1000000*(M4/S4 -1)</f>
        <v>-181.34263295566112</v>
      </c>
      <c r="Z4" s="21">
        <f>1000000*(SQRT((N4/S4)^2+(T4/S4)^2))</f>
        <v>74.011735058683925</v>
      </c>
      <c r="AA4" s="20">
        <f>0.001*(2*Ref_Data!$B$5*Stress_Calculation!U4+Ref_Data!$B$4*(Stress_Calculation!$U4+Stress_Calculation!$W4+Stress_Calculation!$Y4))</f>
        <v>22.533169443160155</v>
      </c>
      <c r="AB4" s="21">
        <f>0.001*(SQRT((2*Ref_Data!$B$5+Ref_Data!$B$4)^2 *Stress_Calculation!V4^2 + Ref_Data!$B$4^2 *(Stress_Calculation!$X4^2+Stress_Calculation!$Z4^2)))</f>
        <v>24.235482585682391</v>
      </c>
      <c r="AC4" s="21">
        <f>0.001*(2*Ref_Data!$B$5*Stress_Calculation!W4+Ref_Data!$B$4*(Stress_Calculation!$U4+Stress_Calculation!$W4+Stress_Calculation!$Y4))</f>
        <v>-10.141402835206481</v>
      </c>
      <c r="AD4" s="21">
        <f>0.001*(SQRT((2*Ref_Data!$B$5+Ref_Data!$B$4)^2 *Stress_Calculation!X4^2 + Ref_Data!$B$4^2 *(Stress_Calculation!$V4^2+Stress_Calculation!$Z4^2)))</f>
        <v>26.472221944469325</v>
      </c>
      <c r="AE4" s="21">
        <f>0.001*(2*Ref_Data!$B$5*Stress_Calculation!Y4+Ref_Data!$B$4*(Stress_Calculation!$U4+Stress_Calculation!$W4+Stress_Calculation!$Y4))</f>
        <v>-34.364422938302731</v>
      </c>
      <c r="AF4" s="22">
        <f>0.001*(SQRT((2*Ref_Data!$B$5+Ref_Data!$B$4)^2 *Stress_Calculation!V4^2 + Ref_Data!$B$4^2 *(Stress_Calculation!$X4^2+Stress_Calculation!$Z4^2)))</f>
        <v>24.235482585682391</v>
      </c>
    </row>
    <row r="5" spans="2:41">
      <c r="B5" s="23">
        <v>184554</v>
      </c>
      <c r="C5" s="24">
        <v>184822</v>
      </c>
      <c r="D5" s="24">
        <v>2.5</v>
      </c>
      <c r="E5" s="36">
        <f t="shared" ref="E5:E66" si="0">G5+157.687</f>
        <v>-23.97399999999999</v>
      </c>
      <c r="F5" s="23">
        <f>VLOOKUP($B5,Run_No!$A$2:$O$1641,4,FALSE)</f>
        <v>182.91200000000001</v>
      </c>
      <c r="G5" s="24">
        <f>VLOOKUP($B5,Run_No!$A$2:$O$1641,5,FALSE)</f>
        <v>-181.661</v>
      </c>
      <c r="H5" s="24">
        <f>VLOOKUP($B5,Run_No!$A$2:$O$1641,6,FALSE)</f>
        <v>431.01600000000002</v>
      </c>
      <c r="I5" s="23">
        <f>VLOOKUP($B5,Run_No!$A$2:$O$1641,8,FALSE)</f>
        <v>2.86795</v>
      </c>
      <c r="J5" s="24">
        <f>VLOOKUP($B5,Run_No!$A$2:$O$1641,9,FALSE)</f>
        <v>4.3000000000000002E-5</v>
      </c>
      <c r="K5" s="24">
        <f>VLOOKUP($B5,Run_No!$A$2:$O$1641,10,FALSE)</f>
        <v>2.8668399999999998</v>
      </c>
      <c r="L5" s="24">
        <f>VLOOKUP($B5,Run_No!$A$2:$O$1641,11,FALSE)</f>
        <v>1.35E-4</v>
      </c>
      <c r="M5" s="24">
        <f>VLOOKUP($C5,Run_No!$A$2:$O$1641,8,FALSE)</f>
        <v>2.8670599999999999</v>
      </c>
      <c r="N5" s="24">
        <f>VLOOKUP($C5,Run_No!$A$2:$O$1641,9,FALSE)</f>
        <v>7.1000000000000005E-5</v>
      </c>
      <c r="O5" s="23">
        <f>d0_values!$X$8</f>
        <v>2.8675000000000002</v>
      </c>
      <c r="P5" s="24">
        <v>2.0000000000000001E-4</v>
      </c>
      <c r="Q5" s="24">
        <f>d0_values!$Y$8</f>
        <v>2.8671000000000002</v>
      </c>
      <c r="R5" s="24">
        <v>2.0000000000000001E-4</v>
      </c>
      <c r="S5" s="24">
        <f t="shared" ref="S5:S12" si="1">O5</f>
        <v>2.8675000000000002</v>
      </c>
      <c r="T5" s="24">
        <v>2.0000000000000001E-4</v>
      </c>
      <c r="U5" s="23">
        <f t="shared" ref="U5:U12" si="2">1000000*(I5/O5 -1)</f>
        <v>156.93112467296544</v>
      </c>
      <c r="V5" s="24">
        <f t="shared" ref="V5:Z12" si="3">1000000*(SQRT((J5/O5)^2+(P5/O5)^2))</f>
        <v>71.340987383296763</v>
      </c>
      <c r="W5" s="24">
        <f t="shared" ref="W5:W12" si="4">1000000*(K5/Q5 -1)</f>
        <v>-90.683966377347332</v>
      </c>
      <c r="X5" s="24">
        <f t="shared" si="3"/>
        <v>84.161197809728662</v>
      </c>
      <c r="Y5" s="24">
        <f t="shared" ref="Y5:Y12" si="5">1000000*(M5/S5 -1)</f>
        <v>-153.44376634707226</v>
      </c>
      <c r="Z5" s="24">
        <f t="shared" si="3"/>
        <v>74.011735058683925</v>
      </c>
      <c r="AA5" s="23">
        <f>0.001*(2*Ref_Data!$B$5*Stress_Calculation!U5+Ref_Data!$B$4*(Stress_Calculation!$U5+Stress_Calculation!$W5+Stress_Calculation!$Y5))</f>
        <v>14.786208010168238</v>
      </c>
      <c r="AB5" s="24">
        <f>0.001*(SQRT((2*Ref_Data!$B$5+Ref_Data!$B$4)^2 *Stress_Calculation!V5^2 + Ref_Data!$B$4^2 *(Stress_Calculation!$X5^2+Stress_Calculation!$Z5^2)))</f>
        <v>24.312574380283678</v>
      </c>
      <c r="AC5" s="24">
        <f>0.001*(2*Ref_Data!$B$5*Stress_Calculation!W5+Ref_Data!$B$4*(Stress_Calculation!$U5+Stress_Calculation!$W5+Stress_Calculation!$Y5))</f>
        <v>-25.213152851805361</v>
      </c>
      <c r="AD5" s="24">
        <f>0.001*(SQRT((2*Ref_Data!$B$5+Ref_Data!$B$4)^2 *Stress_Calculation!X5^2 + Ref_Data!$B$4^2 *(Stress_Calculation!$V5^2+Stress_Calculation!$Z5^2)))</f>
        <v>26.854333391372524</v>
      </c>
      <c r="AE5" s="24">
        <f>0.001*(2*Ref_Data!$B$5*Stress_Calculation!Y5+Ref_Data!$B$4*(Stress_Calculation!$U5+Stress_Calculation!$W5+Stress_Calculation!$Y5))</f>
        <v>-35.3512743853763</v>
      </c>
      <c r="AF5" s="25">
        <f>0.001*(SQRT((2*Ref_Data!$B$5+Ref_Data!$B$4)^2 *Stress_Calculation!V5^2 + Ref_Data!$B$4^2 *(Stress_Calculation!$X5^2+Stress_Calculation!$Z5^2)))</f>
        <v>24.312574380283678</v>
      </c>
    </row>
    <row r="6" spans="2:41">
      <c r="B6" s="23">
        <v>184549</v>
      </c>
      <c r="C6" s="24">
        <v>184817</v>
      </c>
      <c r="D6" s="24">
        <v>2.5</v>
      </c>
      <c r="E6" s="36">
        <f t="shared" si="0"/>
        <v>-15.964999999999975</v>
      </c>
      <c r="F6" s="23">
        <f>VLOOKUP($B6,Run_No!$A$2:$O$1641,4,FALSE)</f>
        <v>183.04499999999999</v>
      </c>
      <c r="G6" s="24">
        <f>VLOOKUP($B6,Run_No!$A$2:$O$1641,5,FALSE)</f>
        <v>-173.65199999999999</v>
      </c>
      <c r="H6" s="24">
        <f>VLOOKUP($B6,Run_No!$A$2:$O$1641,6,FALSE)</f>
        <v>431.065</v>
      </c>
      <c r="I6" s="23">
        <f>VLOOKUP($B6,Run_No!$A$2:$O$1641,8,FALSE)</f>
        <v>2.8679899999999998</v>
      </c>
      <c r="J6" s="24">
        <f>VLOOKUP($B6,Run_No!$A$2:$O$1641,9,FALSE)</f>
        <v>4.3999999999999999E-5</v>
      </c>
      <c r="K6" s="24">
        <f>VLOOKUP($B6,Run_No!$A$2:$O$1641,10,FALSE)</f>
        <v>2.8665699999999998</v>
      </c>
      <c r="L6" s="24">
        <f>VLOOKUP($B6,Run_No!$A$2:$O$1641,11,FALSE)</f>
        <v>1.2899999999999999E-4</v>
      </c>
      <c r="M6" s="24">
        <f>VLOOKUP($C6,Run_No!$A$2:$O$1641,8,FALSE)</f>
        <v>2.86727</v>
      </c>
      <c r="N6" s="24">
        <f>VLOOKUP($C6,Run_No!$A$2:$O$1641,9,FALSE)</f>
        <v>6.8999999999999997E-5</v>
      </c>
      <c r="O6" s="23">
        <f>d0_values!$X$8</f>
        <v>2.8675000000000002</v>
      </c>
      <c r="P6" s="24">
        <v>2.0000000000000001E-4</v>
      </c>
      <c r="Q6" s="24">
        <f>d0_values!$Y$8</f>
        <v>2.8671000000000002</v>
      </c>
      <c r="R6" s="24">
        <v>2.0000000000000001E-4</v>
      </c>
      <c r="S6" s="24">
        <f t="shared" si="1"/>
        <v>2.8675000000000002</v>
      </c>
      <c r="T6" s="24">
        <v>2.0000000000000001E-4</v>
      </c>
      <c r="U6" s="23">
        <f t="shared" si="2"/>
        <v>170.88055797720438</v>
      </c>
      <c r="V6" s="24">
        <f t="shared" si="3"/>
        <v>71.415104369214731</v>
      </c>
      <c r="W6" s="24">
        <f t="shared" si="4"/>
        <v>-184.85577761517823</v>
      </c>
      <c r="X6" s="24">
        <f t="shared" si="3"/>
        <v>83.008509433064873</v>
      </c>
      <c r="Y6" s="24">
        <f t="shared" si="5"/>
        <v>-80.20924149965137</v>
      </c>
      <c r="Z6" s="24">
        <f t="shared" si="3"/>
        <v>73.781327283619092</v>
      </c>
      <c r="AA6" s="23">
        <f>0.001*(2*Ref_Data!$B$5*Stress_Calculation!U6+Ref_Data!$B$4*(Stress_Calculation!$U6+Stress_Calculation!$W6+Stress_Calculation!$Y6))</f>
        <v>16.192972727720729</v>
      </c>
      <c r="AB6" s="24">
        <f>0.001*(SQRT((2*Ref_Data!$B$5+Ref_Data!$B$4)^2 *Stress_Calculation!V6^2 + Ref_Data!$B$4^2 *(Stress_Calculation!$X6^2+Stress_Calculation!$Z6^2)))</f>
        <v>24.26146267847221</v>
      </c>
      <c r="AC6" s="24">
        <f>0.001*(2*Ref_Data!$B$5*Stress_Calculation!W6+Ref_Data!$B$4*(Stress_Calculation!$U6+Stress_Calculation!$W6+Stress_Calculation!$Y6))</f>
        <v>-41.272127637202615</v>
      </c>
      <c r="AD6" s="24">
        <f>0.001*(SQRT((2*Ref_Data!$B$5+Ref_Data!$B$4)^2 *Stress_Calculation!X6^2 + Ref_Data!$B$4^2 *(Stress_Calculation!$V6^2+Stress_Calculation!$Z6^2)))</f>
        <v>26.559584292406143</v>
      </c>
      <c r="AE6" s="24">
        <f>0.001*(2*Ref_Data!$B$5*Stress_Calculation!Y6+Ref_Data!$B$4*(Stress_Calculation!$U6+Stress_Calculation!$W6+Stress_Calculation!$Y6))</f>
        <v>-24.367687187771349</v>
      </c>
      <c r="AF6" s="25">
        <f>0.001*(SQRT((2*Ref_Data!$B$5+Ref_Data!$B$4)^2 *Stress_Calculation!V6^2 + Ref_Data!$B$4^2 *(Stress_Calculation!$X6^2+Stress_Calculation!$Z6^2)))</f>
        <v>24.26146267847221</v>
      </c>
    </row>
    <row r="7" spans="2:41">
      <c r="B7" s="23">
        <v>184544</v>
      </c>
      <c r="C7" s="24">
        <v>184812</v>
      </c>
      <c r="D7" s="24">
        <v>2.5</v>
      </c>
      <c r="E7" s="36">
        <f t="shared" si="0"/>
        <v>-11.960999999999984</v>
      </c>
      <c r="F7" s="23">
        <f>VLOOKUP($B7,Run_No!$A$2:$O$1641,4,FALSE)</f>
        <v>183.11099999999999</v>
      </c>
      <c r="G7" s="24">
        <f>VLOOKUP($B7,Run_No!$A$2:$O$1641,5,FALSE)</f>
        <v>-169.648</v>
      </c>
      <c r="H7" s="24">
        <f>VLOOKUP($B7,Run_No!$A$2:$O$1641,6,FALSE)</f>
        <v>431.089</v>
      </c>
      <c r="I7" s="23">
        <f>VLOOKUP($B7,Run_No!$A$2:$O$1641,8,FALSE)</f>
        <v>2.8677000000000001</v>
      </c>
      <c r="J7" s="24">
        <f>VLOOKUP($B7,Run_No!$A$2:$O$1641,9,FALSE)</f>
        <v>4.3000000000000002E-5</v>
      </c>
      <c r="K7" s="24">
        <f>VLOOKUP($B7,Run_No!$A$2:$O$1641,10,FALSE)</f>
        <v>2.8670499999999999</v>
      </c>
      <c r="L7" s="24">
        <f>VLOOKUP($B7,Run_No!$A$2:$O$1641,11,FALSE)</f>
        <v>1.4200000000000001E-4</v>
      </c>
      <c r="M7" s="24">
        <f>VLOOKUP($C7,Run_No!$A$2:$O$1641,8,FALSE)</f>
        <v>2.8679000000000001</v>
      </c>
      <c r="N7" s="24">
        <f>VLOOKUP($C7,Run_No!$A$2:$O$1641,9,FALSE)</f>
        <v>6.9999999999999994E-5</v>
      </c>
      <c r="O7" s="23">
        <f>d0_values!$X$8</f>
        <v>2.8675000000000002</v>
      </c>
      <c r="P7" s="24">
        <v>2.0000000000000001E-4</v>
      </c>
      <c r="Q7" s="24">
        <f>d0_values!$Y$8</f>
        <v>2.8671000000000002</v>
      </c>
      <c r="R7" s="24">
        <v>2.0000000000000001E-4</v>
      </c>
      <c r="S7" s="24">
        <f t="shared" si="1"/>
        <v>2.8675000000000002</v>
      </c>
      <c r="T7" s="24">
        <v>2.0000000000000001E-4</v>
      </c>
      <c r="U7" s="23">
        <f t="shared" si="2"/>
        <v>69.747166521416659</v>
      </c>
      <c r="V7" s="24">
        <f t="shared" si="3"/>
        <v>71.340987383296763</v>
      </c>
      <c r="W7" s="24">
        <f t="shared" si="4"/>
        <v>-17.439224303417156</v>
      </c>
      <c r="X7" s="24">
        <f t="shared" si="3"/>
        <v>85.551082778232953</v>
      </c>
      <c r="Y7" s="24">
        <f t="shared" si="5"/>
        <v>139.49433304261129</v>
      </c>
      <c r="Z7" s="24">
        <f t="shared" si="3"/>
        <v>73.895798083407442</v>
      </c>
      <c r="AA7" s="23">
        <f>0.001*(2*Ref_Data!$B$5*Stress_Calculation!U7+Ref_Data!$B$4*(Stress_Calculation!$U7+Stress_Calculation!$W7+Stress_Calculation!$Y7))</f>
        <v>34.504433325418226</v>
      </c>
      <c r="AB7" s="24">
        <f>0.001*(SQRT((2*Ref_Data!$B$5+Ref_Data!$B$4)^2 *Stress_Calculation!V7^2 + Ref_Data!$B$4^2 *(Stress_Calculation!$X7^2+Stress_Calculation!$Z7^2)))</f>
        <v>24.378512786695001</v>
      </c>
      <c r="AC7" s="24">
        <f>0.001*(2*Ref_Data!$B$5*Stress_Calculation!W7+Ref_Data!$B$4*(Stress_Calculation!$U7+Stress_Calculation!$W7+Stress_Calculation!$Y7))</f>
        <v>20.420477884483535</v>
      </c>
      <c r="AD7" s="24">
        <f>0.001*(SQRT((2*Ref_Data!$B$5+Ref_Data!$B$4)^2 *Stress_Calculation!X7^2 + Ref_Data!$B$4^2 *(Stress_Calculation!$V7^2+Stress_Calculation!$Z7^2)))</f>
        <v>27.198417231689113</v>
      </c>
      <c r="AE7" s="24">
        <f>0.001*(2*Ref_Data!$B$5*Stress_Calculation!Y7+Ref_Data!$B$4*(Stress_Calculation!$U7+Stress_Calculation!$W7+Stress_Calculation!$Y7))</f>
        <v>45.771283301918899</v>
      </c>
      <c r="AF7" s="25">
        <f>0.001*(SQRT((2*Ref_Data!$B$5+Ref_Data!$B$4)^2 *Stress_Calculation!V7^2 + Ref_Data!$B$4^2 *(Stress_Calculation!$X7^2+Stress_Calculation!$Z7^2)))</f>
        <v>24.378512786695001</v>
      </c>
    </row>
    <row r="8" spans="2:41">
      <c r="B8" s="23"/>
      <c r="C8" s="24"/>
      <c r="D8" s="24"/>
      <c r="E8" s="36"/>
      <c r="G8" s="24"/>
      <c r="H8" s="24"/>
      <c r="J8" s="24"/>
      <c r="K8" s="24"/>
      <c r="L8" s="24"/>
      <c r="M8" s="24"/>
      <c r="N8" s="24"/>
      <c r="P8" s="24"/>
      <c r="Q8" s="24"/>
      <c r="R8" s="24"/>
      <c r="S8" s="24"/>
      <c r="T8" s="24"/>
      <c r="V8" s="24"/>
      <c r="W8" s="24"/>
      <c r="X8" s="24"/>
      <c r="Y8" s="24"/>
      <c r="Z8" s="24"/>
      <c r="AB8" s="24"/>
      <c r="AC8" s="24"/>
      <c r="AD8" s="24"/>
      <c r="AE8" s="24"/>
      <c r="AF8" s="25"/>
    </row>
    <row r="9" spans="2:41">
      <c r="B9" s="23">
        <v>184521</v>
      </c>
      <c r="C9" s="24">
        <v>184789</v>
      </c>
      <c r="D9" s="24">
        <v>2.5</v>
      </c>
      <c r="E9" s="36">
        <f t="shared" si="0"/>
        <v>11.916000000000025</v>
      </c>
      <c r="F9" s="23">
        <f>VLOOKUP($B9,Run_No!$A$2:$O$1641,4,FALSE)</f>
        <v>183.226</v>
      </c>
      <c r="G9" s="24">
        <f>VLOOKUP($B9,Run_No!$A$2:$O$1641,5,FALSE)</f>
        <v>-145.77099999999999</v>
      </c>
      <c r="H9" s="24">
        <f>VLOOKUP($B9,Run_No!$A$2:$O$1641,6,FALSE)</f>
        <v>431.23</v>
      </c>
      <c r="I9" s="23">
        <f>VLOOKUP($B9,Run_No!$A$2:$O$1641,8,FALSE)</f>
        <v>2.8676200000000001</v>
      </c>
      <c r="J9" s="24">
        <f>VLOOKUP($B9,Run_No!$A$2:$O$1641,9,FALSE)</f>
        <v>4.3999999999999999E-5</v>
      </c>
      <c r="K9" s="24">
        <f>VLOOKUP($B9,Run_No!$A$2:$O$1641,10,FALSE)</f>
        <v>2.86673</v>
      </c>
      <c r="L9" s="24">
        <f>VLOOKUP($B9,Run_No!$A$2:$O$1641,11,FALSE)</f>
        <v>1.2999999999999999E-4</v>
      </c>
      <c r="M9" s="24">
        <f>VLOOKUP($C9,Run_No!$A$2:$O$1641,8,FALSE)</f>
        <v>2.86741</v>
      </c>
      <c r="N9" s="24">
        <f>VLOOKUP($C9,Run_No!$A$2:$O$1641,9,FALSE)</f>
        <v>7.1000000000000005E-5</v>
      </c>
      <c r="O9" s="23">
        <f>d0_values!$X$8</f>
        <v>2.8675000000000002</v>
      </c>
      <c r="P9" s="24">
        <v>2.0000000000000001E-4</v>
      </c>
      <c r="Q9" s="24">
        <f>d0_values!$Y$8</f>
        <v>2.8671000000000002</v>
      </c>
      <c r="R9" s="24">
        <v>2.0000000000000001E-4</v>
      </c>
      <c r="S9" s="24">
        <f t="shared" si="1"/>
        <v>2.8675000000000002</v>
      </c>
      <c r="T9" s="24">
        <v>2.0000000000000001E-4</v>
      </c>
      <c r="U9" s="23">
        <f t="shared" si="2"/>
        <v>41.848299912716769</v>
      </c>
      <c r="V9" s="24">
        <f t="shared" si="3"/>
        <v>71.415104369214731</v>
      </c>
      <c r="W9" s="24">
        <f t="shared" si="4"/>
        <v>-129.0502598445542</v>
      </c>
      <c r="X9" s="24">
        <f t="shared" si="3"/>
        <v>83.198077792030716</v>
      </c>
      <c r="Y9" s="24">
        <f t="shared" si="5"/>
        <v>-31.38622493470411</v>
      </c>
      <c r="Z9" s="24">
        <f t="shared" si="3"/>
        <v>74.011735058683925</v>
      </c>
      <c r="AA9" s="23">
        <f>0.001*(2*Ref_Data!$B$5*Stress_Calculation!U9+Ref_Data!$B$4*(Stress_Calculation!$U9+Stress_Calculation!$W9+Stress_Calculation!$Y9))</f>
        <v>-7.6073047190844409</v>
      </c>
      <c r="AB9" s="24">
        <f>0.001*(SQRT((2*Ref_Data!$B$5+Ref_Data!$B$4)^2 *Stress_Calculation!V9^2 + Ref_Data!$B$4^2 *(Stress_Calculation!$X9^2+Stress_Calculation!$Z9^2)))</f>
        <v>24.281286628009035</v>
      </c>
      <c r="AC9" s="24">
        <f>0.001*(2*Ref_Data!$B$5*Stress_Calculation!W9+Ref_Data!$B$4*(Stress_Calculation!$U9+Stress_Calculation!$W9+Stress_Calculation!$Y9))</f>
        <v>-35.213995141412823</v>
      </c>
      <c r="AD9" s="24">
        <f>0.001*(SQRT((2*Ref_Data!$B$5+Ref_Data!$B$4)^2 *Stress_Calculation!X9^2 + Ref_Data!$B$4^2 *(Stress_Calculation!$V9^2+Stress_Calculation!$Z9^2)))</f>
        <v>26.616334690302381</v>
      </c>
      <c r="AE9" s="24">
        <f>0.001*(2*Ref_Data!$B$5*Stress_Calculation!Y9+Ref_Data!$B$4*(Stress_Calculation!$U9+Stress_Calculation!$W9+Stress_Calculation!$Y9))</f>
        <v>-19.437497194437046</v>
      </c>
      <c r="AF9" s="25">
        <f>0.001*(SQRT((2*Ref_Data!$B$5+Ref_Data!$B$4)^2 *Stress_Calculation!V9^2 + Ref_Data!$B$4^2 *(Stress_Calculation!$X9^2+Stress_Calculation!$Z9^2)))</f>
        <v>24.281286628009035</v>
      </c>
      <c r="AO9" s="19"/>
    </row>
    <row r="10" spans="2:41">
      <c r="B10" s="23">
        <v>184526</v>
      </c>
      <c r="C10" s="24">
        <v>184794</v>
      </c>
      <c r="D10" s="24">
        <v>2.5</v>
      </c>
      <c r="E10" s="36">
        <f t="shared" si="0"/>
        <v>15.878000000000014</v>
      </c>
      <c r="F10" s="23">
        <f>VLOOKUP($B10,Run_No!$A$2:$O$1641,4,FALSE)</f>
        <v>183.20400000000001</v>
      </c>
      <c r="G10" s="24">
        <f>VLOOKUP($B10,Run_No!$A$2:$O$1641,5,FALSE)</f>
        <v>-141.809</v>
      </c>
      <c r="H10" s="24">
        <f>VLOOKUP($B10,Run_No!$A$2:$O$1641,6,FALSE)</f>
        <v>431.25200000000001</v>
      </c>
      <c r="I10" s="23">
        <f>VLOOKUP($B10,Run_No!$A$2:$O$1641,8,FALSE)</f>
        <v>2.8679199999999998</v>
      </c>
      <c r="J10" s="24">
        <f>VLOOKUP($B10,Run_No!$A$2:$O$1641,9,FALSE)</f>
        <v>4.3999999999999999E-5</v>
      </c>
      <c r="K10" s="24">
        <f>VLOOKUP($B10,Run_No!$A$2:$O$1641,10,FALSE)</f>
        <v>2.86687</v>
      </c>
      <c r="L10" s="24">
        <f>VLOOKUP($B10,Run_No!$A$2:$O$1641,11,FALSE)</f>
        <v>1.34E-4</v>
      </c>
      <c r="M10" s="24">
        <f>VLOOKUP($C10,Run_No!$A$2:$O$1641,8,FALSE)</f>
        <v>2.8674499999999998</v>
      </c>
      <c r="N10" s="24">
        <f>VLOOKUP($C10,Run_No!$A$2:$O$1641,9,FALSE)</f>
        <v>7.1000000000000005E-5</v>
      </c>
      <c r="O10" s="23">
        <f>d0_values!$X$8</f>
        <v>2.8675000000000002</v>
      </c>
      <c r="P10" s="24">
        <v>2.0000000000000001E-4</v>
      </c>
      <c r="Q10" s="24">
        <f>d0_values!$Y$8</f>
        <v>2.8671000000000002</v>
      </c>
      <c r="R10" s="24">
        <v>2.0000000000000001E-4</v>
      </c>
      <c r="S10" s="24">
        <f t="shared" si="1"/>
        <v>2.8675000000000002</v>
      </c>
      <c r="T10" s="24">
        <v>2.0000000000000001E-4</v>
      </c>
      <c r="U10" s="23">
        <f t="shared" si="2"/>
        <v>146.46904969484177</v>
      </c>
      <c r="V10" s="24">
        <f t="shared" si="3"/>
        <v>71.415104369214731</v>
      </c>
      <c r="W10" s="24">
        <f t="shared" si="4"/>
        <v>-80.220431795230411</v>
      </c>
      <c r="X10" s="24">
        <f t="shared" si="3"/>
        <v>83.966560014100253</v>
      </c>
      <c r="Y10" s="24">
        <f t="shared" si="5"/>
        <v>-17.436791630465187</v>
      </c>
      <c r="Z10" s="24">
        <f t="shared" si="3"/>
        <v>74.011735058683925</v>
      </c>
      <c r="AA10" s="23">
        <f>0.001*(2*Ref_Data!$B$5*Stress_Calculation!U10+Ref_Data!$B$4*(Stress_Calculation!$U10+Stress_Calculation!$W10+Stress_Calculation!$Y10))</f>
        <v>29.574125441005609</v>
      </c>
      <c r="AB10" s="24">
        <f>0.001*(SQRT((2*Ref_Data!$B$5+Ref_Data!$B$4)^2 *Stress_Calculation!V10^2 + Ref_Data!$B$4^2 *(Stress_Calculation!$X10^2+Stress_Calculation!$Z10^2)))</f>
        <v>24.320084162667726</v>
      </c>
      <c r="AC10" s="24">
        <f>0.001*(2*Ref_Data!$B$5*Stress_Calculation!W10+Ref_Data!$B$4*(Stress_Calculation!$U10+Stress_Calculation!$W10+Stress_Calculation!$Y10))</f>
        <v>-7.0449446458522011</v>
      </c>
      <c r="AD10" s="24">
        <f>0.001*(SQRT((2*Ref_Data!$B$5+Ref_Data!$B$4)^2 *Stress_Calculation!X10^2 + Ref_Data!$B$4^2 *(Stress_Calculation!$V10^2+Stress_Calculation!$Z10^2)))</f>
        <v>26.808494727798493</v>
      </c>
      <c r="AE10" s="24">
        <f>0.001*(2*Ref_Data!$B$5*Stress_Calculation!Y10+Ref_Data!$B$4*(Stress_Calculation!$U10+Stress_Calculation!$W10+Stress_Calculation!$Y10))</f>
        <v>3.0970279961483334</v>
      </c>
      <c r="AF10" s="25">
        <f>0.001*(SQRT((2*Ref_Data!$B$5+Ref_Data!$B$4)^2 *Stress_Calculation!V10^2 + Ref_Data!$B$4^2 *(Stress_Calculation!$X10^2+Stress_Calculation!$Z10^2)))</f>
        <v>24.320084162667726</v>
      </c>
    </row>
    <row r="11" spans="2:41">
      <c r="B11" s="23">
        <v>184531</v>
      </c>
      <c r="C11" s="24">
        <v>184799</v>
      </c>
      <c r="D11" s="24">
        <v>2.5</v>
      </c>
      <c r="E11" s="36">
        <f t="shared" si="0"/>
        <v>23.885000000000019</v>
      </c>
      <c r="F11" s="23">
        <f>VLOOKUP($B11,Run_No!$A$2:$O$1641,4,FALSE)</f>
        <v>183.15799999999999</v>
      </c>
      <c r="G11" s="24">
        <f>VLOOKUP($B11,Run_No!$A$2:$O$1641,5,FALSE)</f>
        <v>-133.80199999999999</v>
      </c>
      <c r="H11" s="24">
        <f>VLOOKUP($B11,Run_No!$A$2:$O$1641,6,FALSE)</f>
        <v>431.298</v>
      </c>
      <c r="I11" s="23">
        <f>VLOOKUP($B11,Run_No!$A$2:$O$1641,8,FALSE)</f>
        <v>2.8679000000000001</v>
      </c>
      <c r="J11" s="24">
        <f>VLOOKUP($B11,Run_No!$A$2:$O$1641,9,FALSE)</f>
        <v>4.3999999999999999E-5</v>
      </c>
      <c r="K11" s="24">
        <f>VLOOKUP($B11,Run_No!$A$2:$O$1641,10,FALSE)</f>
        <v>2.8665099999999999</v>
      </c>
      <c r="L11" s="24">
        <f>VLOOKUP($B11,Run_No!$A$2:$O$1641,11,FALSE)</f>
        <v>1.54E-4</v>
      </c>
      <c r="M11" s="24">
        <f>VLOOKUP($C11,Run_No!$A$2:$O$1641,8,FALSE)</f>
        <v>2.8673700000000002</v>
      </c>
      <c r="N11" s="24">
        <f>VLOOKUP($C11,Run_No!$A$2:$O$1641,9,FALSE)</f>
        <v>7.2999999999999999E-5</v>
      </c>
      <c r="O11" s="23">
        <f>d0_values!$X$8</f>
        <v>2.8675000000000002</v>
      </c>
      <c r="P11" s="24">
        <v>2.0000000000000001E-4</v>
      </c>
      <c r="Q11" s="24">
        <f>d0_values!$Y$8</f>
        <v>2.8671000000000002</v>
      </c>
      <c r="R11" s="24">
        <v>2.0000000000000001E-4</v>
      </c>
      <c r="S11" s="24">
        <f t="shared" si="1"/>
        <v>2.8675000000000002</v>
      </c>
      <c r="T11" s="24">
        <v>2.0000000000000001E-4</v>
      </c>
      <c r="U11" s="23">
        <f t="shared" si="2"/>
        <v>139.49433304261129</v>
      </c>
      <c r="V11" s="24">
        <f t="shared" si="3"/>
        <v>71.415104369214731</v>
      </c>
      <c r="W11" s="24">
        <f t="shared" si="4"/>
        <v>-205.78284677907899</v>
      </c>
      <c r="X11" s="24">
        <f t="shared" si="3"/>
        <v>88.040279183285222</v>
      </c>
      <c r="Y11" s="24">
        <f t="shared" si="5"/>
        <v>-45.335658238832011</v>
      </c>
      <c r="Z11" s="24">
        <f t="shared" si="3"/>
        <v>74.247979975947374</v>
      </c>
      <c r="AA11" s="23">
        <f>0.001*(2*Ref_Data!$B$5*Stress_Calculation!U11+Ref_Data!$B$4*(Stress_Calculation!$U11+Stress_Calculation!$W11+Stress_Calculation!$Y11))</f>
        <v>9.0100021944912783</v>
      </c>
      <c r="AB11" s="24">
        <f>0.001*(SQRT((2*Ref_Data!$B$5+Ref_Data!$B$4)^2 *Stress_Calculation!V11^2 + Ref_Data!$B$4^2 *(Stress_Calculation!$X11^2+Stress_Calculation!$Z11^2)))</f>
        <v>24.541103728889524</v>
      </c>
      <c r="AC11" s="24">
        <f>0.001*(2*Ref_Data!$B$5*Stress_Calculation!W11+Ref_Data!$B$4*(Stress_Calculation!$U11+Stress_Calculation!$W11+Stress_Calculation!$Y11))</f>
        <v>-46.765542238243299</v>
      </c>
      <c r="AD11" s="24">
        <f>0.001*(SQRT((2*Ref_Data!$B$5+Ref_Data!$B$4)^2 *Stress_Calculation!X11^2 + Ref_Data!$B$4^2 *(Stress_Calculation!$V11^2+Stress_Calculation!$Z11^2)))</f>
        <v>27.842530548434645</v>
      </c>
      <c r="AE11" s="24">
        <f>0.001*(2*Ref_Data!$B$5*Stress_Calculation!Y11+Ref_Data!$B$4*(Stress_Calculation!$U11+Stress_Calculation!$W11+Stress_Calculation!$Y11))</f>
        <v>-20.847150243280328</v>
      </c>
      <c r="AF11" s="25">
        <f>0.001*(SQRT((2*Ref_Data!$B$5+Ref_Data!$B$4)^2 *Stress_Calculation!V11^2 + Ref_Data!$B$4^2 *(Stress_Calculation!$X11^2+Stress_Calculation!$Z11^2)))</f>
        <v>24.541103728889524</v>
      </c>
    </row>
    <row r="12" spans="2:41">
      <c r="B12" s="26">
        <v>184534</v>
      </c>
      <c r="C12" s="27">
        <v>184802</v>
      </c>
      <c r="D12" s="27">
        <v>2.5</v>
      </c>
      <c r="E12" s="37">
        <f t="shared" si="0"/>
        <v>39.805000000000007</v>
      </c>
      <c r="F12" s="26">
        <f>VLOOKUP($B12,Run_No!$A$2:$O$1641,4,FALSE)</f>
        <v>183.124</v>
      </c>
      <c r="G12" s="27">
        <f>VLOOKUP($B12,Run_No!$A$2:$O$1641,5,FALSE)</f>
        <v>-117.88200000000001</v>
      </c>
      <c r="H12" s="27">
        <f>VLOOKUP($B12,Run_No!$A$2:$O$1641,6,FALSE)</f>
        <v>431.39100000000002</v>
      </c>
      <c r="I12" s="26">
        <f>VLOOKUP($B12,Run_No!$A$2:$O$1641,8,FALSE)</f>
        <v>2.8677199999999998</v>
      </c>
      <c r="J12" s="27">
        <f>VLOOKUP($B12,Run_No!$A$2:$O$1641,9,FALSE)</f>
        <v>4.5000000000000003E-5</v>
      </c>
      <c r="K12" s="27">
        <f>VLOOKUP($B12,Run_No!$A$2:$O$1641,10,FALSE)</f>
        <v>2.8665799999999999</v>
      </c>
      <c r="L12" s="27">
        <f>VLOOKUP($B12,Run_No!$A$2:$O$1641,11,FALSE)</f>
        <v>1.36E-4</v>
      </c>
      <c r="M12" s="27">
        <f>VLOOKUP($C12,Run_No!$A$2:$O$1641,8,FALSE)</f>
        <v>2.8676400000000002</v>
      </c>
      <c r="N12" s="27">
        <f>VLOOKUP($C12,Run_No!$A$2:$O$1641,9,FALSE)</f>
        <v>7.2000000000000002E-5</v>
      </c>
      <c r="O12" s="26">
        <f>d0_values!$X$8</f>
        <v>2.8675000000000002</v>
      </c>
      <c r="P12" s="27">
        <v>2.0000000000000001E-4</v>
      </c>
      <c r="Q12" s="27">
        <f>d0_values!$Y$8</f>
        <v>2.8671000000000002</v>
      </c>
      <c r="R12" s="27">
        <v>2.0000000000000001E-4</v>
      </c>
      <c r="S12" s="27">
        <f t="shared" si="1"/>
        <v>2.8675000000000002</v>
      </c>
      <c r="T12" s="27">
        <v>2.0000000000000001E-4</v>
      </c>
      <c r="U12" s="26">
        <f t="shared" si="2"/>
        <v>76.721883173425098</v>
      </c>
      <c r="V12" s="27">
        <f t="shared" si="3"/>
        <v>71.49084568439406</v>
      </c>
      <c r="W12" s="27">
        <f t="shared" si="4"/>
        <v>-181.3679327544726</v>
      </c>
      <c r="X12" s="27">
        <f t="shared" si="3"/>
        <v>84.356828616126251</v>
      </c>
      <c r="Y12" s="27">
        <f t="shared" si="5"/>
        <v>48.823016564947253</v>
      </c>
      <c r="Z12" s="27">
        <f t="shared" si="3"/>
        <v>74.129131330211933</v>
      </c>
      <c r="AA12" s="26">
        <f>0.001*(2*Ref_Data!$B$5*Stress_Calculation!U12+Ref_Data!$B$4*(Stress_Calculation!$U12+Stress_Calculation!$W12+Stress_Calculation!$Y12))</f>
        <v>5.6303598202949834</v>
      </c>
      <c r="AB12" s="27">
        <f>0.001*(SQRT((2*Ref_Data!$B$5+Ref_Data!$B$4)^2 *Stress_Calculation!V12^2 + Ref_Data!$B$4^2 *(Stress_Calculation!$X12^2+Stress_Calculation!$Z12^2)))</f>
        <v>24.362901923401974</v>
      </c>
      <c r="AC12" s="27">
        <f>0.001*(2*Ref_Data!$B$5*Stress_Calculation!W12+Ref_Data!$B$4*(Stress_Calculation!$U12+Stress_Calculation!$W12+Stress_Calculation!$Y12))</f>
        <v>-36.061071983442332</v>
      </c>
      <c r="AD12" s="27">
        <f>0.001*(SQRT((2*Ref_Data!$B$5+Ref_Data!$B$4)^2 *Stress_Calculation!X12^2 + Ref_Data!$B$4^2 *(Stress_Calculation!$V12^2+Stress_Calculation!$Z12^2)))</f>
        <v>26.91392309905115</v>
      </c>
      <c r="AE12" s="27">
        <f>0.001*(2*Ref_Data!$B$5*Stress_Calculation!Y12+Ref_Data!$B$4*(Stress_Calculation!$U12+Stress_Calculation!$W12+Stress_Calculation!$Y12))</f>
        <v>1.1236198296947169</v>
      </c>
      <c r="AF12" s="28">
        <f>0.001*(SQRT((2*Ref_Data!$B$5+Ref_Data!$B$4)^2 *Stress_Calculation!V12^2 + Ref_Data!$B$4^2 *(Stress_Calculation!$X12^2+Stress_Calculation!$Z12^2)))</f>
        <v>24.362901923401974</v>
      </c>
    </row>
    <row r="13" spans="2:41">
      <c r="B13" s="24"/>
      <c r="C13" s="24"/>
      <c r="D13" s="24"/>
      <c r="E13" s="36"/>
      <c r="G13" s="24"/>
      <c r="H13" s="24"/>
      <c r="J13" s="24"/>
      <c r="K13" s="24"/>
      <c r="L13" s="24"/>
      <c r="M13" s="24"/>
      <c r="N13" s="24"/>
      <c r="P13" s="24"/>
      <c r="Q13" s="24"/>
      <c r="R13" s="24"/>
      <c r="S13" s="24"/>
      <c r="T13" s="24"/>
      <c r="V13" s="24"/>
      <c r="W13" s="24"/>
      <c r="X13" s="24"/>
      <c r="Y13" s="24"/>
      <c r="Z13" s="24"/>
      <c r="AB13" s="24"/>
      <c r="AC13" s="24"/>
      <c r="AD13" s="24"/>
      <c r="AE13" s="24"/>
      <c r="AF13" s="24"/>
    </row>
    <row r="14" spans="2:41">
      <c r="B14" s="24"/>
      <c r="C14" s="24"/>
      <c r="D14" s="24"/>
      <c r="E14" s="36"/>
      <c r="G14" s="24"/>
      <c r="H14" s="24"/>
      <c r="J14" s="24"/>
      <c r="K14" s="24"/>
      <c r="L14" s="24"/>
      <c r="M14" s="24"/>
      <c r="N14" s="24"/>
      <c r="P14" s="24"/>
      <c r="Q14" s="24"/>
      <c r="R14" s="24"/>
      <c r="S14" s="24"/>
      <c r="T14" s="24"/>
      <c r="V14" s="24"/>
      <c r="W14" s="24"/>
      <c r="X14" s="24"/>
      <c r="Y14" s="24"/>
      <c r="Z14" s="24"/>
      <c r="AB14" s="24"/>
      <c r="AC14" s="24"/>
      <c r="AD14" s="24"/>
      <c r="AE14" s="24"/>
      <c r="AF14" s="24"/>
    </row>
    <row r="15" spans="2:41">
      <c r="B15" s="24" t="s">
        <v>42</v>
      </c>
      <c r="E15" s="18"/>
    </row>
    <row r="16" spans="2:41">
      <c r="B16" s="20">
        <v>184550</v>
      </c>
      <c r="C16" s="21">
        <v>184818</v>
      </c>
      <c r="D16" s="21">
        <v>5</v>
      </c>
      <c r="E16" s="35">
        <f t="shared" si="0"/>
        <v>-16.006999999999977</v>
      </c>
      <c r="F16" s="20">
        <f>VLOOKUP($B16,Run_No!$A$2:$O$1641,4,FALSE)</f>
        <v>185.547</v>
      </c>
      <c r="G16" s="21">
        <f>VLOOKUP($B16,Run_No!$A$2:$O$1641,5,FALSE)</f>
        <v>-173.69399999999999</v>
      </c>
      <c r="H16" s="21">
        <f>VLOOKUP($B16,Run_No!$A$2:$O$1641,6,FALSE)</f>
        <v>431.10199999999998</v>
      </c>
      <c r="I16" s="20">
        <f>VLOOKUP($B16,Run_No!$A$2:$O$1641,8,FALSE)</f>
        <v>2.8679399999999999</v>
      </c>
      <c r="J16" s="21">
        <f>VLOOKUP($B16,Run_No!$A$2:$O$1641,9,FALSE)</f>
        <v>4.3999999999999999E-5</v>
      </c>
      <c r="K16" s="21">
        <f>VLOOKUP($B16,Run_No!$A$2:$O$1641,10,FALSE)</f>
        <v>2.86693</v>
      </c>
      <c r="L16" s="21">
        <f>VLOOKUP($B16,Run_No!$A$2:$O$1641,11,FALSE)</f>
        <v>7.7000000000000001E-5</v>
      </c>
      <c r="M16" s="21">
        <f>VLOOKUP($C16,Run_No!$A$2:$O$1641,8,FALSE)</f>
        <v>2.8670300000000002</v>
      </c>
      <c r="N16" s="21">
        <f>VLOOKUP($C16,Run_No!$A$2:$O$1641,9,FALSE)</f>
        <v>6.7000000000000002E-5</v>
      </c>
      <c r="O16" s="20">
        <f>d0_values!$X$26</f>
        <v>2.8675999999999999</v>
      </c>
      <c r="P16" s="21">
        <v>2.0000000000000001E-4</v>
      </c>
      <c r="Q16" s="21">
        <f>d0_values!$Y$26</f>
        <v>2.8672</v>
      </c>
      <c r="R16" s="21">
        <v>2.0000000000000001E-4</v>
      </c>
      <c r="S16" s="21">
        <f>O16</f>
        <v>2.8675999999999999</v>
      </c>
      <c r="T16" s="21">
        <v>2.0000000000000001E-4</v>
      </c>
      <c r="U16" s="20">
        <f t="shared" ref="U16:U22" si="6">1000000*(I16/O16 -1)</f>
        <v>118.56604826343542</v>
      </c>
      <c r="V16" s="21">
        <f t="shared" ref="V16:V22" si="7">1000000*(SQRT((J16/O16)^2+(P16/O16)^2))</f>
        <v>71.412613955476118</v>
      </c>
      <c r="W16" s="21">
        <f t="shared" ref="W16:W22" si="8">1000000*(K16/Q16 -1)</f>
        <v>-94.168526785676221</v>
      </c>
      <c r="X16" s="21">
        <f t="shared" ref="X16:X22" si="9">1000000*(SQRT((L16/Q16)^2+(R16/Q16)^2))</f>
        <v>74.745578394773403</v>
      </c>
      <c r="Y16" s="21">
        <f t="shared" ref="Y16:Y22" si="10">1000000*(M16/S16 -1)</f>
        <v>-198.77249267674645</v>
      </c>
      <c r="Z16" s="21">
        <f t="shared" ref="Z16:Z22" si="11">1000000*(SQRT((N16/S16)^2+(T16/S16)^2))</f>
        <v>73.554246403053455</v>
      </c>
      <c r="AA16" s="20">
        <f>0.001*(2*Ref_Data!$B$5*Stress_Calculation!U16+Ref_Data!$B$4*(Stress_Calculation!$U16+Stress_Calculation!$W16+Stress_Calculation!$Y16))</f>
        <v>-1.9732214065531188</v>
      </c>
      <c r="AB16" s="21">
        <f>0.001*(SQRT((2*Ref_Data!$B$5+Ref_Data!$B$4)^2 *Stress_Calculation!V16^2 + Ref_Data!$B$4^2 *(Stress_Calculation!$X16^2+Stress_Calculation!$Z16^2)))</f>
        <v>23.853003700487722</v>
      </c>
      <c r="AC16" s="21">
        <f>0.001*(2*Ref_Data!$B$5*Stress_Calculation!W16+Ref_Data!$B$4*(Stress_Calculation!$U16+Stress_Calculation!$W16+Stress_Calculation!$Y16))</f>
        <v>-36.338037376024992</v>
      </c>
      <c r="AD16" s="21">
        <f>0.001*(SQRT((2*Ref_Data!$B$5+Ref_Data!$B$4)^2 *Stress_Calculation!X16^2 + Ref_Data!$B$4^2 *(Stress_Calculation!$V16^2+Stress_Calculation!$Z16^2)))</f>
        <v>24.510103808478657</v>
      </c>
      <c r="AE16" s="21">
        <f>0.001*(2*Ref_Data!$B$5*Stress_Calculation!Y16+Ref_Data!$B$4*(Stress_Calculation!$U16+Stress_Calculation!$W16+Stress_Calculation!$Y16))</f>
        <v>-53.235601096890186</v>
      </c>
      <c r="AF16" s="22">
        <f>0.001*(SQRT((2*Ref_Data!$B$5+Ref_Data!$B$4)^2 *Stress_Calculation!V16^2 + Ref_Data!$B$4^2 *(Stress_Calculation!$X16^2+Stress_Calculation!$Z16^2)))</f>
        <v>23.853003700487722</v>
      </c>
    </row>
    <row r="17" spans="2:32">
      <c r="B17" s="23">
        <v>184545</v>
      </c>
      <c r="C17" s="24">
        <v>184813</v>
      </c>
      <c r="D17" s="24">
        <v>5</v>
      </c>
      <c r="E17" s="36">
        <f t="shared" si="0"/>
        <v>-12.001999999999981</v>
      </c>
      <c r="F17" s="23">
        <f>VLOOKUP($B17,Run_No!$A$2:$O$1641,4,FALSE)</f>
        <v>185.614</v>
      </c>
      <c r="G17" s="24">
        <f>VLOOKUP($B17,Run_No!$A$2:$O$1641,5,FALSE)</f>
        <v>-169.68899999999999</v>
      </c>
      <c r="H17" s="24">
        <f>VLOOKUP($B17,Run_No!$A$2:$O$1641,6,FALSE)</f>
        <v>431.12599999999998</v>
      </c>
      <c r="I17" s="23">
        <f>VLOOKUP($B17,Run_No!$A$2:$O$1641,8,FALSE)</f>
        <v>2.8676499999999998</v>
      </c>
      <c r="J17" s="24">
        <f>VLOOKUP($B17,Run_No!$A$2:$O$1641,9,FALSE)</f>
        <v>4.3999999999999999E-5</v>
      </c>
      <c r="K17" s="24">
        <f>VLOOKUP($B17,Run_No!$A$2:$O$1641,10,FALSE)</f>
        <v>2.86673</v>
      </c>
      <c r="L17" s="24">
        <f>VLOOKUP($B17,Run_No!$A$2:$O$1641,11,FALSE)</f>
        <v>7.8999999999999996E-5</v>
      </c>
      <c r="M17" s="24">
        <f>VLOOKUP($C17,Run_No!$A$2:$O$1641,8,FALSE)</f>
        <v>2.8676699999999999</v>
      </c>
      <c r="N17" s="24">
        <f>VLOOKUP($C17,Run_No!$A$2:$O$1641,9,FALSE)</f>
        <v>6.7999999999999999E-5</v>
      </c>
      <c r="O17" s="23">
        <f>d0_values!$X$26</f>
        <v>2.8675999999999999</v>
      </c>
      <c r="P17" s="24">
        <v>2.0000000000000001E-4</v>
      </c>
      <c r="Q17" s="24">
        <f>d0_values!$Y$26</f>
        <v>2.8672</v>
      </c>
      <c r="R17" s="24">
        <v>2.0000000000000001E-4</v>
      </c>
      <c r="S17" s="24">
        <f t="shared" ref="S17:S22" si="12">O17</f>
        <v>2.8675999999999999</v>
      </c>
      <c r="T17" s="24">
        <v>2.0000000000000001E-4</v>
      </c>
      <c r="U17" s="23">
        <f t="shared" si="6"/>
        <v>17.43618356808696</v>
      </c>
      <c r="V17" s="24">
        <f t="shared" si="7"/>
        <v>71.412613955476118</v>
      </c>
      <c r="W17" s="24">
        <f t="shared" si="8"/>
        <v>-163.92299107137464</v>
      </c>
      <c r="X17" s="24">
        <f t="shared" si="9"/>
        <v>74.99902555909614</v>
      </c>
      <c r="Y17" s="24">
        <f t="shared" si="10"/>
        <v>24.410656995321744</v>
      </c>
      <c r="Z17" s="24">
        <f t="shared" si="11"/>
        <v>73.66576050501267</v>
      </c>
      <c r="AA17" s="23">
        <f>0.001*(2*Ref_Data!$B$5*Stress_Calculation!U17+Ref_Data!$B$4*(Stress_Calculation!$U17+Stress_Calculation!$W17+Stress_Calculation!$Y17))</f>
        <v>-11.973380889004902</v>
      </c>
      <c r="AB17" s="24">
        <f>0.001*(SQRT((2*Ref_Data!$B$5+Ref_Data!$B$4)^2 *Stress_Calculation!V17^2 + Ref_Data!$B$4^2 *(Stress_Calculation!$X17^2+Stress_Calculation!$Z17^2)))</f>
        <v>23.869726311525515</v>
      </c>
      <c r="AC17" s="24">
        <f>0.001*(2*Ref_Data!$B$5*Stress_Calculation!W17+Ref_Data!$B$4*(Stress_Calculation!$U17+Stress_Calculation!$W17+Stress_Calculation!$Y17))</f>
        <v>-41.269862946148692</v>
      </c>
      <c r="AD17" s="24">
        <f>0.001*(SQRT((2*Ref_Data!$B$5+Ref_Data!$B$4)^2 *Stress_Calculation!X17^2 + Ref_Data!$B$4^2 *(Stress_Calculation!$V17^2+Stress_Calculation!$Z17^2)))</f>
        <v>24.57680049556021</v>
      </c>
      <c r="AE17" s="24">
        <f>0.001*(2*Ref_Data!$B$5*Stress_Calculation!Y17+Ref_Data!$B$4*(Stress_Calculation!$U17+Stress_Calculation!$W17+Stress_Calculation!$Y17))</f>
        <v>-10.846735181528516</v>
      </c>
      <c r="AF17" s="25">
        <f>0.001*(SQRT((2*Ref_Data!$B$5+Ref_Data!$B$4)^2 *Stress_Calculation!V17^2 + Ref_Data!$B$4^2 *(Stress_Calculation!$X17^2+Stress_Calculation!$Z17^2)))</f>
        <v>23.869726311525515</v>
      </c>
    </row>
    <row r="18" spans="2:32">
      <c r="B18" s="23">
        <v>184540</v>
      </c>
      <c r="C18" s="24">
        <v>184808</v>
      </c>
      <c r="D18" s="24">
        <v>5</v>
      </c>
      <c r="E18" s="36">
        <f t="shared" si="0"/>
        <v>-7.9979999999999905</v>
      </c>
      <c r="F18" s="23">
        <f>VLOOKUP($B18,Run_No!$A$2:$O$1641,4,FALSE)</f>
        <v>185.68100000000001</v>
      </c>
      <c r="G18" s="24">
        <f>VLOOKUP($B18,Run_No!$A$2:$O$1641,5,FALSE)</f>
        <v>-165.685</v>
      </c>
      <c r="H18" s="24">
        <f>VLOOKUP($B18,Run_No!$A$2:$O$1641,6,FALSE)</f>
        <v>431.15100000000001</v>
      </c>
      <c r="I18" s="23">
        <f>VLOOKUP($B18,Run_No!$A$2:$O$1641,8,FALSE)</f>
        <v>2.8651399999999998</v>
      </c>
      <c r="J18" s="24">
        <f>VLOOKUP($B18,Run_No!$A$2:$O$1641,9,FALSE)</f>
        <v>4.8000000000000001E-5</v>
      </c>
      <c r="K18" s="24">
        <f>VLOOKUP($B18,Run_No!$A$2:$O$1641,10,FALSE)</f>
        <v>2.8657499999999998</v>
      </c>
      <c r="L18" s="24">
        <f>VLOOKUP($B18,Run_No!$A$2:$O$1641,11,FALSE)</f>
        <v>8.7999999999999998E-5</v>
      </c>
      <c r="M18" s="24">
        <f>VLOOKUP($C18,Run_No!$A$2:$O$1641,8,FALSE)</f>
        <v>2.8734899999999999</v>
      </c>
      <c r="N18" s="24">
        <f>VLOOKUP($C18,Run_No!$A$2:$O$1641,9,FALSE)</f>
        <v>6.9999999999999994E-5</v>
      </c>
      <c r="O18" s="23">
        <f>d0_values!$X$26</f>
        <v>2.8675999999999999</v>
      </c>
      <c r="P18" s="24">
        <v>2.0000000000000001E-4</v>
      </c>
      <c r="Q18" s="24">
        <f>d0_values!$Y$26</f>
        <v>2.8672</v>
      </c>
      <c r="R18" s="24">
        <v>2.0000000000000001E-4</v>
      </c>
      <c r="S18" s="24">
        <f t="shared" si="12"/>
        <v>2.8675999999999999</v>
      </c>
      <c r="T18" s="24">
        <v>2.0000000000000001E-4</v>
      </c>
      <c r="U18" s="23">
        <f t="shared" si="6"/>
        <v>-857.86023155254293</v>
      </c>
      <c r="V18" s="24">
        <f t="shared" si="7"/>
        <v>71.725262280275871</v>
      </c>
      <c r="W18" s="24">
        <f t="shared" si="8"/>
        <v>-505.71986607150785</v>
      </c>
      <c r="X18" s="24">
        <f t="shared" si="9"/>
        <v>76.208148904841877</v>
      </c>
      <c r="Y18" s="24">
        <f t="shared" si="10"/>
        <v>2053.9824243268613</v>
      </c>
      <c r="Z18" s="24">
        <f t="shared" si="11"/>
        <v>73.893221162006881</v>
      </c>
      <c r="AA18" s="23">
        <f>0.001*(2*Ref_Data!$B$5*Stress_Calculation!U18+Ref_Data!$B$4*(Stress_Calculation!$U18+Stress_Calculation!$W18+Stress_Calculation!$Y18))</f>
        <v>-54.932524746416426</v>
      </c>
      <c r="AB18" s="24">
        <f>0.001*(SQRT((2*Ref_Data!$B$5+Ref_Data!$B$4)^2 *Stress_Calculation!V18^2 + Ref_Data!$B$4^2 *(Stress_Calculation!$X18^2+Stress_Calculation!$Z18^2)))</f>
        <v>24.010756540863952</v>
      </c>
      <c r="AC18" s="24">
        <f>0.001*(2*Ref_Data!$B$5*Stress_Calculation!W18+Ref_Data!$B$4*(Stress_Calculation!$U18+Stress_Calculation!$W18+Stress_Calculation!$Y18))</f>
        <v>1.9516881389815535</v>
      </c>
      <c r="AD18" s="24">
        <f>0.001*(SQRT((2*Ref_Data!$B$5+Ref_Data!$B$4)^2 *Stress_Calculation!X18^2 + Ref_Data!$B$4^2 *(Stress_Calculation!$V18^2+Stress_Calculation!$Z18^2)))</f>
        <v>24.895368220701915</v>
      </c>
      <c r="AE18" s="24">
        <f>0.001*(2*Ref_Data!$B$5*Stress_Calculation!Y18+Ref_Data!$B$4*(Stress_Calculation!$U18+Stress_Calculation!$W18+Stress_Calculation!$Y18))</f>
        <v>415.44205812641036</v>
      </c>
      <c r="AF18" s="25">
        <f>0.001*(SQRT((2*Ref_Data!$B$5+Ref_Data!$B$4)^2 *Stress_Calculation!V18^2 + Ref_Data!$B$4^2 *(Stress_Calculation!$X18^2+Stress_Calculation!$Z18^2)))</f>
        <v>24.010756540863952</v>
      </c>
    </row>
    <row r="19" spans="2:32">
      <c r="B19" s="23"/>
      <c r="C19" s="24"/>
      <c r="D19" s="24"/>
      <c r="E19" s="36"/>
      <c r="G19" s="24"/>
      <c r="H19" s="24"/>
      <c r="J19" s="24"/>
      <c r="K19" s="24"/>
      <c r="L19" s="24"/>
      <c r="M19" s="24"/>
      <c r="N19" s="24"/>
      <c r="P19" s="24"/>
      <c r="Q19" s="24"/>
      <c r="R19" s="24"/>
      <c r="S19" s="24"/>
      <c r="T19" s="24"/>
      <c r="V19" s="24"/>
      <c r="W19" s="24"/>
      <c r="X19" s="24"/>
      <c r="Y19" s="24"/>
      <c r="Z19" s="24"/>
      <c r="AB19" s="24"/>
      <c r="AC19" s="24"/>
      <c r="AD19" s="24"/>
      <c r="AE19" s="24"/>
      <c r="AF19" s="25"/>
    </row>
    <row r="20" spans="2:32">
      <c r="B20" s="23">
        <v>184517</v>
      </c>
      <c r="C20" s="24">
        <v>184785</v>
      </c>
      <c r="D20" s="24">
        <v>5</v>
      </c>
      <c r="E20" s="36">
        <f t="shared" si="0"/>
        <v>7.8860000000000241</v>
      </c>
      <c r="F20" s="23">
        <f>VLOOKUP($B20,Run_No!$A$2:$O$1641,4,FALSE)</f>
        <v>185.756</v>
      </c>
      <c r="G20" s="24">
        <f>VLOOKUP($B20,Run_No!$A$2:$O$1641,5,FALSE)</f>
        <v>-149.80099999999999</v>
      </c>
      <c r="H20" s="24">
        <f>VLOOKUP($B20,Run_No!$A$2:$O$1641,6,FALSE)</f>
        <v>431.24400000000003</v>
      </c>
      <c r="I20" s="23">
        <f>VLOOKUP($B20,Run_No!$A$2:$O$1641,8,FALSE)</f>
        <v>2.8658199999999998</v>
      </c>
      <c r="J20" s="24">
        <f>VLOOKUP($B20,Run_No!$A$2:$O$1641,9,FALSE)</f>
        <v>3.6999999999999998E-5</v>
      </c>
      <c r="K20" s="24">
        <f>VLOOKUP($B20,Run_No!$A$2:$O$1641,10,FALSE)</f>
        <v>2.8659699999999999</v>
      </c>
      <c r="L20" s="24">
        <f>VLOOKUP($B20,Run_No!$A$2:$O$1641,11,FALSE)</f>
        <v>8.3999999999999995E-5</v>
      </c>
      <c r="M20" s="24">
        <f>VLOOKUP($C20,Run_No!$A$2:$O$1641,8,FALSE)</f>
        <v>2.8725399999999999</v>
      </c>
      <c r="N20" s="24">
        <f>VLOOKUP($C20,Run_No!$A$2:$O$1641,9,FALSE)</f>
        <v>6.8999999999999997E-5</v>
      </c>
      <c r="O20" s="23">
        <f>d0_values!$X$26</f>
        <v>2.8675999999999999</v>
      </c>
      <c r="P20" s="24">
        <v>2.0000000000000001E-4</v>
      </c>
      <c r="Q20" s="24">
        <f>d0_values!$Y$26</f>
        <v>2.8672</v>
      </c>
      <c r="R20" s="24">
        <v>2.0000000000000001E-4</v>
      </c>
      <c r="S20" s="24">
        <f t="shared" si="12"/>
        <v>2.8675999999999999</v>
      </c>
      <c r="T20" s="24">
        <v>2.0000000000000001E-4</v>
      </c>
      <c r="U20" s="23">
        <f t="shared" si="6"/>
        <v>-620.72813502589418</v>
      </c>
      <c r="V20" s="24">
        <f t="shared" si="7"/>
        <v>70.928200196667731</v>
      </c>
      <c r="W20" s="24">
        <f t="shared" si="8"/>
        <v>-428.98995535711748</v>
      </c>
      <c r="X20" s="24">
        <f t="shared" si="9"/>
        <v>75.657069547746929</v>
      </c>
      <c r="Y20" s="24">
        <f t="shared" si="10"/>
        <v>1722.6949365323208</v>
      </c>
      <c r="Z20" s="24">
        <f t="shared" si="11"/>
        <v>73.778754354086274</v>
      </c>
      <c r="AA20" s="23">
        <f>0.001*(2*Ref_Data!$B$5*Stress_Calculation!U20+Ref_Data!$B$4*(Stress_Calculation!$U20+Stress_Calculation!$W20+Stress_Calculation!$Y20))</f>
        <v>-18.737734682247378</v>
      </c>
      <c r="AB20" s="24">
        <f>0.001*(SQRT((2*Ref_Data!$B$5+Ref_Data!$B$4)^2 *Stress_Calculation!V20^2 + Ref_Data!$B$4^2 *(Stress_Calculation!$X20^2+Stress_Calculation!$Z20^2)))</f>
        <v>23.789772455379541</v>
      </c>
      <c r="AC20" s="24">
        <f>0.001*(2*Ref_Data!$B$5*Stress_Calculation!W20+Ref_Data!$B$4*(Stress_Calculation!$U20+Stress_Calculation!$W20+Stress_Calculation!$Y20))</f>
        <v>12.235355879631927</v>
      </c>
      <c r="AD20" s="24">
        <f>0.001*(SQRT((2*Ref_Data!$B$5+Ref_Data!$B$4)^2 *Stress_Calculation!X20^2 + Ref_Data!$B$4^2 *(Stress_Calculation!$V20^2+Stress_Calculation!$Z20^2)))</f>
        <v>24.721937801792887</v>
      </c>
      <c r="AE20" s="24">
        <f>0.001*(2*Ref_Data!$B$5*Stress_Calculation!Y20+Ref_Data!$B$4*(Stress_Calculation!$U20+Stress_Calculation!$W20+Stress_Calculation!$Y20))</f>
        <v>359.81522303100269</v>
      </c>
      <c r="AF20" s="25">
        <f>0.001*(SQRT((2*Ref_Data!$B$5+Ref_Data!$B$4)^2 *Stress_Calculation!V20^2 + Ref_Data!$B$4^2 *(Stress_Calculation!$X20^2+Stress_Calculation!$Z20^2)))</f>
        <v>23.789772455379541</v>
      </c>
    </row>
    <row r="21" spans="2:32">
      <c r="B21" s="23">
        <v>184522</v>
      </c>
      <c r="C21" s="24">
        <v>184790</v>
      </c>
      <c r="D21" s="24">
        <v>5</v>
      </c>
      <c r="E21" s="36">
        <f t="shared" si="0"/>
        <v>11.930000000000007</v>
      </c>
      <c r="F21" s="23">
        <f>VLOOKUP($B21,Run_No!$A$2:$O$1641,4,FALSE)</f>
        <v>185.733</v>
      </c>
      <c r="G21" s="24">
        <f>VLOOKUP($B21,Run_No!$A$2:$O$1641,5,FALSE)</f>
        <v>-145.75700000000001</v>
      </c>
      <c r="H21" s="24">
        <f>VLOOKUP($B21,Run_No!$A$2:$O$1641,6,FALSE)</f>
        <v>431.26799999999997</v>
      </c>
      <c r="I21" s="23">
        <f>VLOOKUP($B21,Run_No!$A$2:$O$1641,8,FALSE)</f>
        <v>2.8675999999999999</v>
      </c>
      <c r="J21" s="24">
        <f>VLOOKUP($B21,Run_No!$A$2:$O$1641,9,FALSE)</f>
        <v>4.0000000000000003E-5</v>
      </c>
      <c r="K21" s="24">
        <f>VLOOKUP($B21,Run_No!$A$2:$O$1641,10,FALSE)</f>
        <v>2.8668999999999998</v>
      </c>
      <c r="L21" s="24">
        <f>VLOOKUP($B21,Run_No!$A$2:$O$1641,11,FALSE)</f>
        <v>8.0000000000000007E-5</v>
      </c>
      <c r="M21" s="24">
        <f>VLOOKUP($C21,Run_No!$A$2:$O$1641,8,FALSE)</f>
        <v>2.86754</v>
      </c>
      <c r="N21" s="24">
        <f>VLOOKUP($C21,Run_No!$A$2:$O$1641,9,FALSE)</f>
        <v>6.4999999999999994E-5</v>
      </c>
      <c r="O21" s="23">
        <f>d0_values!$X$26</f>
        <v>2.8675999999999999</v>
      </c>
      <c r="P21" s="24">
        <v>2.0000000000000001E-4</v>
      </c>
      <c r="Q21" s="24">
        <f>d0_values!$Y$26</f>
        <v>2.8672</v>
      </c>
      <c r="R21" s="24">
        <v>2.0000000000000001E-4</v>
      </c>
      <c r="S21" s="24">
        <f t="shared" si="12"/>
        <v>2.8675999999999999</v>
      </c>
      <c r="T21" s="24">
        <v>2.0000000000000001E-4</v>
      </c>
      <c r="U21" s="23">
        <f t="shared" si="6"/>
        <v>0</v>
      </c>
      <c r="V21" s="24">
        <f t="shared" si="7"/>
        <v>71.125952205227875</v>
      </c>
      <c r="W21" s="24">
        <f t="shared" si="8"/>
        <v>-104.63169642860315</v>
      </c>
      <c r="X21" s="24">
        <f t="shared" si="9"/>
        <v>75.127857242389851</v>
      </c>
      <c r="Y21" s="24">
        <f t="shared" si="10"/>
        <v>-20.923420281704352</v>
      </c>
      <c r="Z21" s="24">
        <f t="shared" si="11"/>
        <v>73.335684352117084</v>
      </c>
      <c r="AA21" s="23">
        <f>0.001*(2*Ref_Data!$B$5*Stress_Calculation!U21+Ref_Data!$B$4*(Stress_Calculation!$U21+Stress_Calculation!$W21+Stress_Calculation!$Y21))</f>
        <v>-15.211485293748792</v>
      </c>
      <c r="AB21" s="24">
        <f>0.001*(SQRT((2*Ref_Data!$B$5+Ref_Data!$B$4)^2 *Stress_Calculation!V21^2 + Ref_Data!$B$4^2 *(Stress_Calculation!$X21^2+Stress_Calculation!$Z21^2)))</f>
        <v>23.792229014552316</v>
      </c>
      <c r="AC21" s="24">
        <f>0.001*(2*Ref_Data!$B$5*Stress_Calculation!W21+Ref_Data!$B$4*(Stress_Calculation!$U21+Stress_Calculation!$W21+Stress_Calculation!$Y21))</f>
        <v>-32.113528562984683</v>
      </c>
      <c r="AD21" s="24">
        <f>0.001*(SQRT((2*Ref_Data!$B$5+Ref_Data!$B$4)^2 *Stress_Calculation!X21^2 + Ref_Data!$B$4^2 *(Stress_Calculation!$V21^2+Stress_Calculation!$Z21^2)))</f>
        <v>24.581553922786728</v>
      </c>
      <c r="AE21" s="24">
        <f>0.001*(2*Ref_Data!$B$5*Stress_Calculation!Y21+Ref_Data!$B$4*(Stress_Calculation!$U21+Stress_Calculation!$W21+Stress_Calculation!$Y21))</f>
        <v>-18.591422416177956</v>
      </c>
      <c r="AF21" s="25">
        <f>0.001*(SQRT((2*Ref_Data!$B$5+Ref_Data!$B$4)^2 *Stress_Calculation!V21^2 + Ref_Data!$B$4^2 *(Stress_Calculation!$X21^2+Stress_Calculation!$Z21^2)))</f>
        <v>23.792229014552316</v>
      </c>
    </row>
    <row r="22" spans="2:32">
      <c r="B22" s="26">
        <v>184527</v>
      </c>
      <c r="C22" s="27">
        <v>184795</v>
      </c>
      <c r="D22" s="27">
        <v>5</v>
      </c>
      <c r="E22" s="37">
        <f t="shared" si="0"/>
        <v>15.892000000000024</v>
      </c>
      <c r="F22" s="26">
        <f>VLOOKUP($B22,Run_No!$A$2:$O$1641,4,FALSE)</f>
        <v>185.71100000000001</v>
      </c>
      <c r="G22" s="27">
        <f>VLOOKUP($B22,Run_No!$A$2:$O$1641,5,FALSE)</f>
        <v>-141.79499999999999</v>
      </c>
      <c r="H22" s="27">
        <f>VLOOKUP($B22,Run_No!$A$2:$O$1641,6,FALSE)</f>
        <v>431.29</v>
      </c>
      <c r="I22" s="26">
        <f>VLOOKUP($B22,Run_No!$A$2:$O$1641,8,FALSE)</f>
        <v>2.8679000000000001</v>
      </c>
      <c r="J22" s="27">
        <f>VLOOKUP($B22,Run_No!$A$2:$O$1641,9,FALSE)</f>
        <v>4.3999999999999999E-5</v>
      </c>
      <c r="K22" s="27">
        <f>VLOOKUP($B22,Run_No!$A$2:$O$1641,10,FALSE)</f>
        <v>2.8668200000000001</v>
      </c>
      <c r="L22" s="27">
        <f>VLOOKUP($B22,Run_No!$A$2:$O$1641,11,FALSE)</f>
        <v>7.8999999999999996E-5</v>
      </c>
      <c r="M22" s="27">
        <f>VLOOKUP($C22,Run_No!$A$2:$O$1641,8,FALSE)</f>
        <v>2.86727</v>
      </c>
      <c r="N22" s="27">
        <f>VLOOKUP($C22,Run_No!$A$2:$O$1641,9,FALSE)</f>
        <v>6.3999999999999997E-5</v>
      </c>
      <c r="O22" s="26">
        <f>d0_values!$X$26</f>
        <v>2.8675999999999999</v>
      </c>
      <c r="P22" s="27">
        <v>2.0000000000000001E-4</v>
      </c>
      <c r="Q22" s="27">
        <f>d0_values!$Y$26</f>
        <v>2.8672</v>
      </c>
      <c r="R22" s="27">
        <v>2.0000000000000001E-4</v>
      </c>
      <c r="S22" s="27">
        <f t="shared" si="12"/>
        <v>2.8675999999999999</v>
      </c>
      <c r="T22" s="27">
        <v>2.0000000000000001E-4</v>
      </c>
      <c r="U22" s="26">
        <f t="shared" si="6"/>
        <v>104.61710140896585</v>
      </c>
      <c r="V22" s="27">
        <f t="shared" si="7"/>
        <v>71.412613955476118</v>
      </c>
      <c r="W22" s="27">
        <f t="shared" si="8"/>
        <v>-132.5334821428159</v>
      </c>
      <c r="X22" s="27">
        <f t="shared" si="9"/>
        <v>74.99902555909614</v>
      </c>
      <c r="Y22" s="27">
        <f t="shared" si="10"/>
        <v>-115.07881154970701</v>
      </c>
      <c r="Z22" s="27">
        <f t="shared" si="11"/>
        <v>73.228649733054482</v>
      </c>
      <c r="AA22" s="26">
        <f>0.001*(2*Ref_Data!$B$5*Stress_Calculation!U22+Ref_Data!$B$4*(Stress_Calculation!$U22+Stress_Calculation!$W22+Stress_Calculation!$Y22))</f>
        <v>-0.42473191444416081</v>
      </c>
      <c r="AB22" s="27">
        <f>0.001*(SQRT((2*Ref_Data!$B$5+Ref_Data!$B$4)^2 *Stress_Calculation!V22^2 + Ref_Data!$B$4^2 *(Stress_Calculation!$X22^2+Stress_Calculation!$Z22^2)))</f>
        <v>23.849976022076472</v>
      </c>
      <c r="AC22" s="27">
        <f>0.001*(2*Ref_Data!$B$5*Stress_Calculation!W22+Ref_Data!$B$4*(Stress_Calculation!$U22+Stress_Calculation!$W22+Stress_Calculation!$Y22))</f>
        <v>-38.733672334347368</v>
      </c>
      <c r="AD22" s="27">
        <f>0.001*(SQRT((2*Ref_Data!$B$5+Ref_Data!$B$4)^2 *Stress_Calculation!X22^2 + Ref_Data!$B$4^2 *(Stress_Calculation!$V22^2+Stress_Calculation!$Z22^2)))</f>
        <v>24.557618872053901</v>
      </c>
      <c r="AE22" s="27">
        <f>0.001*(2*Ref_Data!$B$5*Stress_Calculation!Y22+Ref_Data!$B$4*(Stress_Calculation!$U22+Stress_Calculation!$W22+Stress_Calculation!$Y22))</f>
        <v>-35.91407170007593</v>
      </c>
      <c r="AF22" s="28">
        <f>0.001*(SQRT((2*Ref_Data!$B$5+Ref_Data!$B$4)^2 *Stress_Calculation!V22^2 + Ref_Data!$B$4^2 *(Stress_Calculation!$X22^2+Stress_Calculation!$Z22^2)))</f>
        <v>23.849976022076472</v>
      </c>
    </row>
    <row r="23" spans="2:32">
      <c r="B23" s="24"/>
      <c r="C23" s="24"/>
      <c r="D23" s="24"/>
      <c r="E23" s="36"/>
      <c r="G23" s="24"/>
      <c r="H23" s="24"/>
      <c r="J23" s="24"/>
      <c r="K23" s="24"/>
      <c r="L23" s="24"/>
      <c r="M23" s="24"/>
      <c r="N23" s="24"/>
      <c r="P23" s="24"/>
      <c r="Q23" s="24"/>
      <c r="R23" s="24"/>
      <c r="S23" s="24"/>
      <c r="T23" s="24"/>
      <c r="V23" s="24"/>
      <c r="W23" s="24"/>
      <c r="X23" s="24"/>
      <c r="Y23" s="24"/>
      <c r="Z23" s="24"/>
      <c r="AB23" s="24"/>
      <c r="AC23" s="24"/>
      <c r="AD23" s="24"/>
      <c r="AE23" s="24"/>
      <c r="AF23" s="24"/>
    </row>
    <row r="24" spans="2:32">
      <c r="B24" s="24"/>
      <c r="C24" s="24"/>
      <c r="D24" s="24"/>
      <c r="E24" s="36"/>
      <c r="G24" s="24"/>
      <c r="H24" s="24"/>
      <c r="J24" s="24"/>
      <c r="K24" s="24"/>
      <c r="L24" s="24"/>
      <c r="M24" s="24"/>
      <c r="N24" s="24"/>
      <c r="P24" s="24"/>
      <c r="Q24" s="24"/>
      <c r="R24" s="24"/>
      <c r="S24" s="24"/>
      <c r="T24" s="24"/>
      <c r="V24" s="24"/>
      <c r="W24" s="24"/>
      <c r="X24" s="24"/>
      <c r="Y24" s="24"/>
      <c r="Z24" s="24"/>
      <c r="AB24" s="24"/>
      <c r="AC24" s="24"/>
      <c r="AD24" s="24"/>
      <c r="AE24" s="24"/>
      <c r="AF24" s="24"/>
    </row>
    <row r="25" spans="2:32">
      <c r="B25" s="24" t="s">
        <v>43</v>
      </c>
      <c r="E25" s="18"/>
    </row>
    <row r="26" spans="2:32">
      <c r="B26" s="20">
        <v>184558</v>
      </c>
      <c r="C26" s="21">
        <v>184826</v>
      </c>
      <c r="D26" s="21">
        <v>7.5</v>
      </c>
      <c r="E26" s="35">
        <f>G26+157.687-0.55</f>
        <v>-40.661999999999992</v>
      </c>
      <c r="F26" s="20">
        <f>VLOOKUP($B26,Run_No!$A$2:$O$1641,4,FALSE)</f>
        <v>187.67500000000001</v>
      </c>
      <c r="G26" s="21">
        <f>VLOOKUP($B26,Run_No!$A$2:$O$1641,5,FALSE)</f>
        <v>-197.79900000000001</v>
      </c>
      <c r="H26" s="21">
        <f>VLOOKUP($B26,Run_No!$A$2:$O$1641,6,FALSE)</f>
        <v>430.99400000000003</v>
      </c>
      <c r="I26" s="20">
        <f>VLOOKUP($B26,Run_No!$A$2:$O$1641,8,FALSE)</f>
        <v>2.8682599999999998</v>
      </c>
      <c r="J26" s="21">
        <f>VLOOKUP($B26,Run_No!$A$2:$O$1641,9,FALSE)</f>
        <v>4.3999999999999999E-5</v>
      </c>
      <c r="K26" s="21">
        <f>VLOOKUP($B26,Run_No!$A$2:$O$1641,10,FALSE)</f>
        <v>2.8670300000000002</v>
      </c>
      <c r="L26" s="21">
        <f>VLOOKUP($B26,Run_No!$A$2:$O$1641,11,FALSE)</f>
        <v>4.6E-5</v>
      </c>
      <c r="M26" s="21">
        <f>VLOOKUP($C26,Run_No!$A$2:$O$1641,8,FALSE)</f>
        <v>2.8668900000000002</v>
      </c>
      <c r="N26" s="21">
        <f>VLOOKUP($C26,Run_No!$A$2:$O$1641,9,FALSE)</f>
        <v>6.4999999999999994E-5</v>
      </c>
      <c r="O26" s="20">
        <f>d0_values!$X$45/2/d0_values!$X$41 * (ERF(0,(2*(Stress_Calculation!$E26-d0_values!$X$43)+d0_values!$X$41)/(2*SQRT(2)*d0_values!$X$42))+ERF(0,(2*(d0_values!$X$43-Stress_Calculation!$E26)+d0_values!$X$41)/(2*SQRT(2)*d0_values!$X$42)))+d0_values!$X$44</f>
        <v>2.8675000000000002</v>
      </c>
      <c r="P26" s="21">
        <v>2.0000000000000001E-4</v>
      </c>
      <c r="Q26" s="21">
        <f>d0_values!$Y$45/2/d0_values!$Y$41 * (ERF(0,(2*(Stress_Calculation!$E26-d0_values!$Y$43)+d0_values!$Y$41)/(2*SQRT(2)*d0_values!$Y$42))+ERF(0,(2*(d0_values!$Y$43-Stress_Calculation!$E26)+d0_values!$Y$41)/(2*SQRT(2)*d0_values!$Y$42)))+d0_values!$Y$44</f>
        <v>2.8671000000000002</v>
      </c>
      <c r="R26" s="21">
        <v>2.0000000000000001E-4</v>
      </c>
      <c r="S26" s="21">
        <f>O26</f>
        <v>2.8675000000000002</v>
      </c>
      <c r="T26" s="21">
        <v>2.0000000000000001E-4</v>
      </c>
      <c r="U26" s="20">
        <f t="shared" ref="U26:U38" si="13">1000000*(I26/O26 -1)</f>
        <v>265.03923278098364</v>
      </c>
      <c r="V26" s="21">
        <f t="shared" ref="V26:V38" si="14">1000000*(SQRT((J26/O26)^2+(P26/O26)^2))</f>
        <v>71.415104369214731</v>
      </c>
      <c r="W26" s="21">
        <f t="shared" ref="W26:W38" si="15">1000000*(K26/Q26 -1)</f>
        <v>-24.414914024606382</v>
      </c>
      <c r="X26" s="21">
        <f t="shared" ref="X26:X38" si="16">1000000*(SQRT((L26/Q26)^2+(R26/Q26)^2))</f>
        <v>71.578190923708817</v>
      </c>
      <c r="Y26" s="21">
        <f t="shared" ref="Y26:Y38" si="17">1000000*(M26/S26 -1)</f>
        <v>-212.72885789014316</v>
      </c>
      <c r="Z26" s="21">
        <f t="shared" ref="Z26:Z38" si="18">1000000*(SQRT((N26/S26)^2+(T26/S26)^2))</f>
        <v>73.338241830211288</v>
      </c>
      <c r="AA26" s="20">
        <f>0.001*(2*Ref_Data!$B$5*Stress_Calculation!U26+Ref_Data!$B$4*(Stress_Calculation!$U26+Stress_Calculation!$W26+Stress_Calculation!$Y26))</f>
        <v>46.193672284952633</v>
      </c>
      <c r="AB26" s="21">
        <f>0.001*(SQRT((2*Ref_Data!$B$5+Ref_Data!$B$4)^2 *Stress_Calculation!V26^2 + Ref_Data!$B$4^2 *(Stress_Calculation!$X26^2+Stress_Calculation!$Z26^2)))</f>
        <v>23.70075177636263</v>
      </c>
      <c r="AC26" s="21">
        <f>0.001*(2*Ref_Data!$B$5*Stress_Calculation!W26+Ref_Data!$B$4*(Stress_Calculation!$U26+Stress_Calculation!$W26+Stress_Calculation!$Y26))</f>
        <v>-0.56430527595036206</v>
      </c>
      <c r="AD26" s="21">
        <f>0.001*(SQRT((2*Ref_Data!$B$5+Ref_Data!$B$4)^2 *Stress_Calculation!X26^2 + Ref_Data!$B$4^2 *(Stress_Calculation!$V26^2+Stress_Calculation!$Z26^2)))</f>
        <v>23.732824796228865</v>
      </c>
      <c r="AE26" s="21">
        <f>0.001*(2*Ref_Data!$B$5*Stress_Calculation!Y26+Ref_Data!$B$4*(Stress_Calculation!$U26+Stress_Calculation!$W26+Stress_Calculation!$Y26))</f>
        <v>-30.984250054229374</v>
      </c>
      <c r="AF26" s="22">
        <f>0.001*(SQRT((2*Ref_Data!$B$5+Ref_Data!$B$4)^2 *Stress_Calculation!V26^2 + Ref_Data!$B$4^2 *(Stress_Calculation!$X26^2+Stress_Calculation!$Z26^2)))</f>
        <v>23.70075177636263</v>
      </c>
    </row>
    <row r="27" spans="2:32">
      <c r="B27" s="23">
        <v>184555</v>
      </c>
      <c r="C27" s="24">
        <v>184823</v>
      </c>
      <c r="D27" s="24">
        <v>7.5</v>
      </c>
      <c r="E27" s="36">
        <f t="shared" si="0"/>
        <v>-24.057999999999993</v>
      </c>
      <c r="F27" s="23">
        <f>VLOOKUP($B27,Run_No!$A$2:$O$1641,4,FALSE)</f>
        <v>187.917</v>
      </c>
      <c r="G27" s="24">
        <f>VLOOKUP($B27,Run_No!$A$2:$O$1641,5,FALSE)</f>
        <v>-181.745</v>
      </c>
      <c r="H27" s="24">
        <f>VLOOKUP($B27,Run_No!$A$2:$O$1641,6,FALSE)</f>
        <v>431.09100000000001</v>
      </c>
      <c r="I27" s="23">
        <f>VLOOKUP($B27,Run_No!$A$2:$O$1641,8,FALSE)</f>
        <v>2.8681299999999998</v>
      </c>
      <c r="J27" s="24">
        <f>VLOOKUP($B27,Run_No!$A$2:$O$1641,9,FALSE)</f>
        <v>4.5000000000000003E-5</v>
      </c>
      <c r="K27" s="24">
        <f>VLOOKUP($B27,Run_No!$A$2:$O$1641,10,FALSE)</f>
        <v>2.8669799999999999</v>
      </c>
      <c r="L27" s="24">
        <f>VLOOKUP($B27,Run_No!$A$2:$O$1641,11,FALSE)</f>
        <v>4.6999999999999997E-5</v>
      </c>
      <c r="M27" s="24">
        <f>VLOOKUP($C27,Run_No!$A$2:$O$1641,8,FALSE)</f>
        <v>2.86694</v>
      </c>
      <c r="N27" s="24">
        <f>VLOOKUP($C27,Run_No!$A$2:$O$1641,9,FALSE)</f>
        <v>6.2000000000000003E-5</v>
      </c>
      <c r="O27" s="23">
        <f>d0_values!$X$45/2/d0_values!$X$41 * (ERF(0,(2*(Stress_Calculation!$E27-d0_values!$X$43)+d0_values!$X$41)/(2*SQRT(2)*d0_values!$X$42))+ERF(0,(2*(d0_values!$X$43-Stress_Calculation!$E27)+d0_values!$X$41)/(2*SQRT(2)*d0_values!$X$42)))+d0_values!$X$44</f>
        <v>2.8675000000000002</v>
      </c>
      <c r="P27" s="24">
        <v>2.0000000000000001E-4</v>
      </c>
      <c r="Q27" s="24">
        <f>d0_values!$Y$45/2/d0_values!$Y$41 * (ERF(0,(2*(Stress_Calculation!$E27-d0_values!$Y$43)+d0_values!$Y$41)/(2*SQRT(2)*d0_values!$Y$42))+ERF(0,(2*(d0_values!$Y$43-Stress_Calculation!$E27)+d0_values!$Y$41)/(2*SQRT(2)*d0_values!$Y$42)))+d0_values!$Y$44</f>
        <v>2.8671000000000002</v>
      </c>
      <c r="R27" s="24">
        <v>2.0000000000000001E-4</v>
      </c>
      <c r="S27" s="24">
        <f t="shared" ref="S27:S38" si="19">O27</f>
        <v>2.8675000000000002</v>
      </c>
      <c r="T27" s="24">
        <v>2.0000000000000001E-4</v>
      </c>
      <c r="U27" s="23">
        <f t="shared" si="13"/>
        <v>219.70357454215161</v>
      </c>
      <c r="V27" s="24">
        <f t="shared" si="14"/>
        <v>71.49084568439406</v>
      </c>
      <c r="W27" s="24">
        <f t="shared" si="15"/>
        <v>-41.854138328023538</v>
      </c>
      <c r="X27" s="24">
        <f t="shared" si="16"/>
        <v>71.657176356307161</v>
      </c>
      <c r="Y27" s="24">
        <f t="shared" si="17"/>
        <v>-195.29206625990003</v>
      </c>
      <c r="Z27" s="24">
        <f t="shared" si="18"/>
        <v>73.021652674442436</v>
      </c>
      <c r="AA27" s="23">
        <f>0.001*(2*Ref_Data!$B$5*Stress_Calculation!U27+Ref_Data!$B$4*(Stress_Calculation!$U27+Stress_Calculation!$W27+Stress_Calculation!$Y27))</f>
        <v>33.377335708955961</v>
      </c>
      <c r="AB27" s="24">
        <f>0.001*(SQRT((2*Ref_Data!$B$5+Ref_Data!$B$4)^2 *Stress_Calculation!V27^2 + Ref_Data!$B$4^2 *(Stress_Calculation!$X27^2+Stress_Calculation!$Z27^2)))</f>
        <v>23.708153796948437</v>
      </c>
      <c r="AC27" s="24">
        <f>0.001*(2*Ref_Data!$B$5*Stress_Calculation!W27+Ref_Data!$B$4*(Stress_Calculation!$U27+Stress_Calculation!$W27+Stress_Calculation!$Y27))</f>
        <v>-8.8742948316107864</v>
      </c>
      <c r="AD27" s="24">
        <f>0.001*(SQRT((2*Ref_Data!$B$5+Ref_Data!$B$4)^2 *Stress_Calculation!X27^2 + Ref_Data!$B$4^2 *(Stress_Calculation!$V27^2+Stress_Calculation!$Z27^2)))</f>
        <v>23.740889534207067</v>
      </c>
      <c r="AE27" s="24">
        <f>0.001*(2*Ref_Data!$B$5*Stress_Calculation!Y27+Ref_Data!$B$4*(Stress_Calculation!$U27+Stress_Calculation!$W27+Stress_Calculation!$Y27))</f>
        <v>-33.660421651375451</v>
      </c>
      <c r="AF27" s="25">
        <f>0.001*(SQRT((2*Ref_Data!$B$5+Ref_Data!$B$4)^2 *Stress_Calculation!V27^2 + Ref_Data!$B$4^2 *(Stress_Calculation!$X27^2+Stress_Calculation!$Z27^2)))</f>
        <v>23.708153796948437</v>
      </c>
    </row>
    <row r="28" spans="2:32">
      <c r="B28" s="23">
        <v>184551</v>
      </c>
      <c r="C28" s="24">
        <v>184819</v>
      </c>
      <c r="D28" s="24">
        <v>7.5</v>
      </c>
      <c r="E28" s="36">
        <f t="shared" si="0"/>
        <v>-16.048999999999978</v>
      </c>
      <c r="F28" s="23">
        <f>VLOOKUP($B28,Run_No!$A$2:$O$1641,4,FALSE)</f>
        <v>188.05</v>
      </c>
      <c r="G28" s="24">
        <f>VLOOKUP($B28,Run_No!$A$2:$O$1641,5,FALSE)</f>
        <v>-173.73599999999999</v>
      </c>
      <c r="H28" s="24">
        <f>VLOOKUP($B28,Run_No!$A$2:$O$1641,6,FALSE)</f>
        <v>431.14</v>
      </c>
      <c r="I28" s="23">
        <f>VLOOKUP($B28,Run_No!$A$2:$O$1641,8,FALSE)</f>
        <v>2.8682099999999999</v>
      </c>
      <c r="J28" s="24">
        <f>VLOOKUP($B28,Run_No!$A$2:$O$1641,9,FALSE)</f>
        <v>4.6E-5</v>
      </c>
      <c r="K28" s="24">
        <f>VLOOKUP($B28,Run_No!$A$2:$O$1641,10,FALSE)</f>
        <v>2.8669500000000001</v>
      </c>
      <c r="L28" s="24">
        <f>VLOOKUP($B28,Run_No!$A$2:$O$1641,11,FALSE)</f>
        <v>4.6999999999999997E-5</v>
      </c>
      <c r="M28" s="24">
        <f>VLOOKUP($C28,Run_No!$A$2:$O$1641,8,FALSE)</f>
        <v>2.8669500000000001</v>
      </c>
      <c r="N28" s="24">
        <f>VLOOKUP($C28,Run_No!$A$2:$O$1641,9,FALSE)</f>
        <v>6.4999999999999994E-5</v>
      </c>
      <c r="O28" s="23">
        <f>d0_values!$X$45/2/d0_values!$X$41 * (ERF(0,(2*(Stress_Calculation!$E28-d0_values!$X$43)+d0_values!$X$41)/(2*SQRT(2)*d0_values!$X$42))+ERF(0,(2*(d0_values!$X$43-Stress_Calculation!$E28)+d0_values!$X$41)/(2*SQRT(2)*d0_values!$X$42)))+d0_values!$X$44</f>
        <v>2.8675000000000002</v>
      </c>
      <c r="P28" s="24">
        <v>2.0000000000000001E-4</v>
      </c>
      <c r="Q28" s="24">
        <f>d0_values!$Y$45/2/d0_values!$Y$41 * (ERF(0,(2*(Stress_Calculation!$E28-d0_values!$Y$43)+d0_values!$Y$41)/(2*SQRT(2)*d0_values!$Y$42))+ERF(0,(2*(d0_values!$Y$43-Stress_Calculation!$E28)+d0_values!$Y$41)/(2*SQRT(2)*d0_values!$Y$42)))+d0_values!$Y$44</f>
        <v>2.8671000000000002</v>
      </c>
      <c r="R28" s="24">
        <v>2.0000000000000001E-4</v>
      </c>
      <c r="S28" s="24">
        <f t="shared" si="19"/>
        <v>2.8675000000000002</v>
      </c>
      <c r="T28" s="24">
        <v>2.0000000000000001E-4</v>
      </c>
      <c r="U28" s="23">
        <f t="shared" si="13"/>
        <v>247.60244115085152</v>
      </c>
      <c r="V28" s="24">
        <f t="shared" si="14"/>
        <v>71.568206171705498</v>
      </c>
      <c r="W28" s="24">
        <f t="shared" si="15"/>
        <v>-52.3176729099184</v>
      </c>
      <c r="X28" s="24">
        <f t="shared" si="16"/>
        <v>71.657176356307161</v>
      </c>
      <c r="Y28" s="24">
        <f t="shared" si="17"/>
        <v>-191.80470793378478</v>
      </c>
      <c r="Z28" s="24">
        <f t="shared" si="18"/>
        <v>73.338241830211288</v>
      </c>
      <c r="AA28" s="23">
        <f>0.001*(2*Ref_Data!$B$5*Stress_Calculation!U28+Ref_Data!$B$4*(Stress_Calculation!$U28+Stress_Calculation!$W28+Stress_Calculation!$Y28))</f>
        <v>40.418940107734365</v>
      </c>
      <c r="AB28" s="24">
        <f>0.001*(SQRT((2*Ref_Data!$B$5+Ref_Data!$B$4)^2 *Stress_Calculation!V28^2 + Ref_Data!$B$4^2 *(Stress_Calculation!$X28^2+Stress_Calculation!$Z28^2)))</f>
        <v>23.741127089519392</v>
      </c>
      <c r="AC28" s="24">
        <f>0.001*(2*Ref_Data!$B$5*Stress_Calculation!W28+Ref_Data!$B$4*(Stress_Calculation!$U28+Stress_Calculation!$W28+Stress_Calculation!$Y28))</f>
        <v>-8.0296937020823087</v>
      </c>
      <c r="AD28" s="24">
        <f>0.001*(SQRT((2*Ref_Data!$B$5+Ref_Data!$B$4)^2 *Stress_Calculation!X28^2 + Ref_Data!$B$4^2 *(Stress_Calculation!$V28^2+Stress_Calculation!$Z28^2)))</f>
        <v>23.758628175725658</v>
      </c>
      <c r="AE28" s="24">
        <f>0.001*(2*Ref_Data!$B$5*Stress_Calculation!Y28+Ref_Data!$B$4*(Stress_Calculation!$U28+Stress_Calculation!$W28+Stress_Calculation!$Y28))</f>
        <v>-30.562214744399181</v>
      </c>
      <c r="AF28" s="25">
        <f>0.001*(SQRT((2*Ref_Data!$B$5+Ref_Data!$B$4)^2 *Stress_Calculation!V28^2 + Ref_Data!$B$4^2 *(Stress_Calculation!$X28^2+Stress_Calculation!$Z28^2)))</f>
        <v>23.741127089519392</v>
      </c>
    </row>
    <row r="29" spans="2:32">
      <c r="B29" s="23">
        <v>184546</v>
      </c>
      <c r="C29" s="24">
        <v>184814</v>
      </c>
      <c r="D29" s="24">
        <v>7.5</v>
      </c>
      <c r="E29" s="36">
        <f t="shared" si="0"/>
        <v>-12.043999999999983</v>
      </c>
      <c r="F29" s="23">
        <f>VLOOKUP($B29,Run_No!$A$2:$O$1641,4,FALSE)</f>
        <v>188.11699999999999</v>
      </c>
      <c r="G29" s="24">
        <f>VLOOKUP($B29,Run_No!$A$2:$O$1641,5,FALSE)</f>
        <v>-169.73099999999999</v>
      </c>
      <c r="H29" s="24">
        <f>VLOOKUP($B29,Run_No!$A$2:$O$1641,6,FALSE)</f>
        <v>431.16399999999999</v>
      </c>
      <c r="I29" s="23">
        <f>VLOOKUP($B29,Run_No!$A$2:$O$1641,8,FALSE)</f>
        <v>2.8682599999999998</v>
      </c>
      <c r="J29" s="24">
        <f>VLOOKUP($B29,Run_No!$A$2:$O$1641,9,FALSE)</f>
        <v>4.5000000000000003E-5</v>
      </c>
      <c r="K29" s="24">
        <f>VLOOKUP($B29,Run_No!$A$2:$O$1641,10,FALSE)</f>
        <v>2.86652</v>
      </c>
      <c r="L29" s="24">
        <f>VLOOKUP($B29,Run_No!$A$2:$O$1641,11,FALSE)</f>
        <v>4.8000000000000001E-5</v>
      </c>
      <c r="M29" s="24">
        <f>VLOOKUP($C29,Run_No!$A$2:$O$1641,8,FALSE)</f>
        <v>2.8674599999999999</v>
      </c>
      <c r="N29" s="24">
        <f>VLOOKUP($C29,Run_No!$A$2:$O$1641,9,FALSE)</f>
        <v>6.7000000000000002E-5</v>
      </c>
      <c r="O29" s="23">
        <f>d0_values!$X$45/2/d0_values!$X$41 * (ERF(0,(2*(Stress_Calculation!$E29-d0_values!$X$43)+d0_values!$X$41)/(2*SQRT(2)*d0_values!$X$42))+ERF(0,(2*(d0_values!$X$43-Stress_Calculation!$E29)+d0_values!$X$41)/(2*SQRT(2)*d0_values!$X$42)))+d0_values!$X$44</f>
        <v>2.8675000000749633</v>
      </c>
      <c r="P29" s="24">
        <v>2.0000000000000001E-4</v>
      </c>
      <c r="Q29" s="24">
        <f>d0_values!$Y$45/2/d0_values!$Y$41 * (ERF(0,(2*(Stress_Calculation!$E29-d0_values!$Y$43)+d0_values!$Y$41)/(2*SQRT(2)*d0_values!$Y$42))+ERF(0,(2*(d0_values!$Y$43-Stress_Calculation!$E29)+d0_values!$Y$41)/(2*SQRT(2)*d0_values!$Y$42)))+d0_values!$Y$44</f>
        <v>2.8671000000320328</v>
      </c>
      <c r="R29" s="24">
        <v>2.0000000000000001E-4</v>
      </c>
      <c r="S29" s="24">
        <f t="shared" si="19"/>
        <v>2.8675000000749633</v>
      </c>
      <c r="T29" s="24">
        <v>2.0000000000000001E-4</v>
      </c>
      <c r="U29" s="23">
        <f t="shared" si="13"/>
        <v>265.03920663167867</v>
      </c>
      <c r="V29" s="24">
        <f t="shared" si="14"/>
        <v>71.490845682525148</v>
      </c>
      <c r="W29" s="24">
        <f t="shared" si="15"/>
        <v>-202.29501308866026</v>
      </c>
      <c r="X29" s="24">
        <f t="shared" si="16"/>
        <v>71.737770608845551</v>
      </c>
      <c r="Y29" s="24">
        <f t="shared" si="17"/>
        <v>-13.949459446327417</v>
      </c>
      <c r="Z29" s="24">
        <f t="shared" si="18"/>
        <v>73.556811501266608</v>
      </c>
      <c r="AA29" s="23">
        <f>0.001*(2*Ref_Data!$B$5*Stress_Calculation!U29+Ref_Data!$B$4*(Stress_Calculation!$U29+Stress_Calculation!$W29+Stress_Calculation!$Y29))</f>
        <v>48.725695394524109</v>
      </c>
      <c r="AB29" s="24">
        <f>0.001*(SQRT((2*Ref_Data!$B$5+Ref_Data!$B$4)^2 *Stress_Calculation!V29^2 + Ref_Data!$B$4^2 *(Stress_Calculation!$X29^2+Stress_Calculation!$Z29^2)))</f>
        <v>23.7359978300763</v>
      </c>
      <c r="AC29" s="24">
        <f>0.001*(2*Ref_Data!$B$5*Stress_Calculation!W29+Ref_Data!$B$4*(Stress_Calculation!$U29+Stress_Calculation!$W29+Stress_Calculation!$Y29))</f>
        <v>-26.766755483376784</v>
      </c>
      <c r="AD29" s="24">
        <f>0.001*(SQRT((2*Ref_Data!$B$5+Ref_Data!$B$4)^2 *Stress_Calculation!X29^2 + Ref_Data!$B$4^2 *(Stress_Calculation!$V29^2+Stress_Calculation!$Z29^2)))</f>
        <v>23.784549613535592</v>
      </c>
      <c r="AE29" s="24">
        <f>0.001*(2*Ref_Data!$B$5*Stress_Calculation!Y29+Ref_Data!$B$4*(Stress_Calculation!$U29+Stress_Calculation!$W29+Stress_Calculation!$Y29))</f>
        <v>3.6582954896154418</v>
      </c>
      <c r="AF29" s="25">
        <f>0.001*(SQRT((2*Ref_Data!$B$5+Ref_Data!$B$4)^2 *Stress_Calculation!V29^2 + Ref_Data!$B$4^2 *(Stress_Calculation!$X29^2+Stress_Calculation!$Z29^2)))</f>
        <v>23.7359978300763</v>
      </c>
    </row>
    <row r="30" spans="2:32">
      <c r="B30" s="23">
        <v>184541</v>
      </c>
      <c r="C30" s="24">
        <v>184809</v>
      </c>
      <c r="D30" s="24">
        <v>7.5</v>
      </c>
      <c r="E30" s="36">
        <f t="shared" si="0"/>
        <v>-8.039999999999992</v>
      </c>
      <c r="F30" s="23">
        <f>VLOOKUP($B30,Run_No!$A$2:$O$1641,4,FALSE)</f>
        <v>188.18299999999999</v>
      </c>
      <c r="G30" s="24">
        <f>VLOOKUP($B30,Run_No!$A$2:$O$1641,5,FALSE)</f>
        <v>-165.727</v>
      </c>
      <c r="H30" s="24">
        <f>VLOOKUP($B30,Run_No!$A$2:$O$1641,6,FALSE)</f>
        <v>431.18799999999999</v>
      </c>
      <c r="I30" s="23">
        <f>VLOOKUP($B30,Run_No!$A$2:$O$1641,8,FALSE)</f>
        <v>2.8669799999999999</v>
      </c>
      <c r="J30" s="24">
        <f>VLOOKUP($B30,Run_No!$A$2:$O$1641,9,FALSE)</f>
        <v>4.6999999999999997E-5</v>
      </c>
      <c r="K30" s="24">
        <f>VLOOKUP($B30,Run_No!$A$2:$O$1641,10,FALSE)</f>
        <v>2.8652500000000001</v>
      </c>
      <c r="L30" s="24">
        <f>VLOOKUP($B30,Run_No!$A$2:$O$1641,11,FALSE)</f>
        <v>5.3000000000000001E-5</v>
      </c>
      <c r="M30" s="24">
        <f>VLOOKUP($C30,Run_No!$A$2:$O$1641,8,FALSE)</f>
        <v>2.8737300000000001</v>
      </c>
      <c r="N30" s="24">
        <f>VLOOKUP($C30,Run_No!$A$2:$O$1641,9,FALSE)</f>
        <v>6.6000000000000005E-5</v>
      </c>
      <c r="O30" s="23">
        <f>d0_values!$X$45/2/d0_values!$X$41 * (ERF(0,(2*(Stress_Calculation!$E30-d0_values!$X$43)+d0_values!$X$41)/(2*SQRT(2)*d0_values!$X$42))+ERF(0,(2*(d0_values!$X$43-Stress_Calculation!$E30)+d0_values!$X$41)/(2*SQRT(2)*d0_values!$X$42)))+d0_values!$X$44</f>
        <v>2.8675042913201638</v>
      </c>
      <c r="P30" s="24">
        <v>2.0000000000000001E-4</v>
      </c>
      <c r="Q30" s="24">
        <f>d0_values!$Y$45/2/d0_values!$Y$41 * (ERF(0,(2*(Stress_Calculation!$E30-d0_values!$Y$43)+d0_values!$Y$41)/(2*SQRT(2)*d0_values!$Y$42))+ERF(0,(2*(d0_values!$Y$43-Stress_Calculation!$E30)+d0_values!$Y$41)/(2*SQRT(2)*d0_values!$Y$42)))+d0_values!$Y$44</f>
        <v>2.8671026075119221</v>
      </c>
      <c r="R30" s="24">
        <v>2.0000000000000001E-4</v>
      </c>
      <c r="S30" s="24">
        <f t="shared" si="19"/>
        <v>2.8675042913201638</v>
      </c>
      <c r="T30" s="24">
        <v>2.0000000000000001E-4</v>
      </c>
      <c r="U30" s="23">
        <f t="shared" si="13"/>
        <v>-182.83889644066244</v>
      </c>
      <c r="V30" s="24">
        <f t="shared" si="14"/>
        <v>71.647073363779469</v>
      </c>
      <c r="W30" s="24">
        <f t="shared" si="15"/>
        <v>-646.16017127117061</v>
      </c>
      <c r="X30" s="24">
        <f t="shared" si="16"/>
        <v>72.164616132439306</v>
      </c>
      <c r="Y30" s="24">
        <f t="shared" si="17"/>
        <v>2171.124450861761</v>
      </c>
      <c r="Z30" s="24">
        <f t="shared" si="18"/>
        <v>73.446670135946846</v>
      </c>
      <c r="AA30" s="23">
        <f>0.001*(2*Ref_Data!$B$5*Stress_Calculation!U30+Ref_Data!$B$4*(Stress_Calculation!$U30+Stress_Calculation!$W30+Stress_Calculation!$Y30))</f>
        <v>133.06813814890347</v>
      </c>
      <c r="AB30" s="24">
        <f>0.001*(SQRT((2*Ref_Data!$B$5+Ref_Data!$B$4)^2 *Stress_Calculation!V30^2 + Ref_Data!$B$4^2 *(Stress_Calculation!$X30^2+Stress_Calculation!$Z30^2)))</f>
        <v>23.787572379105978</v>
      </c>
      <c r="AC30" s="24">
        <f>0.001*(2*Ref_Data!$B$5*Stress_Calculation!W30+Ref_Data!$B$4*(Stress_Calculation!$U30+Stress_Calculation!$W30+Stress_Calculation!$Y30))</f>
        <v>58.22393221474448</v>
      </c>
      <c r="AD30" s="24">
        <f>0.001*(SQRT((2*Ref_Data!$B$5+Ref_Data!$B$4)^2 *Stress_Calculation!X30^2 + Ref_Data!$B$4^2 *(Stress_Calculation!$V30^2+Stress_Calculation!$Z30^2)))</f>
        <v>23.889413585271132</v>
      </c>
      <c r="AE30" s="24">
        <f>0.001*(2*Ref_Data!$B$5*Stress_Calculation!Y30+Ref_Data!$B$4*(Stress_Calculation!$U30+Stress_Calculation!$W30+Stress_Calculation!$Y30))</f>
        <v>513.32375579006407</v>
      </c>
      <c r="AF30" s="25">
        <f>0.001*(SQRT((2*Ref_Data!$B$5+Ref_Data!$B$4)^2 *Stress_Calculation!V30^2 + Ref_Data!$B$4^2 *(Stress_Calculation!$X30^2+Stress_Calculation!$Z30^2)))</f>
        <v>23.787572379105978</v>
      </c>
    </row>
    <row r="31" spans="2:32">
      <c r="B31" s="23">
        <v>184537</v>
      </c>
      <c r="C31" s="24">
        <v>184805</v>
      </c>
      <c r="D31" s="24">
        <v>7.5</v>
      </c>
      <c r="E31" s="36">
        <f t="shared" si="0"/>
        <v>-4.0349999999999966</v>
      </c>
      <c r="F31" s="23">
        <f>VLOOKUP($B31,Run_No!$A$2:$O$1641,4,FALSE)</f>
        <v>188.25</v>
      </c>
      <c r="G31" s="24">
        <f>VLOOKUP($B31,Run_No!$A$2:$O$1641,5,FALSE)</f>
        <v>-161.72200000000001</v>
      </c>
      <c r="H31" s="24">
        <f>VLOOKUP($B31,Run_No!$A$2:$O$1641,6,FALSE)</f>
        <v>431.21300000000002</v>
      </c>
      <c r="I31" s="23">
        <f>VLOOKUP($B31,Run_No!$A$2:$O$1641,8,FALSE)</f>
        <v>2.8700199999999998</v>
      </c>
      <c r="J31" s="24">
        <f>VLOOKUP($B31,Run_No!$A$2:$O$1641,9,FALSE)</f>
        <v>8.2000000000000001E-5</v>
      </c>
      <c r="K31" s="24">
        <f>VLOOKUP($B31,Run_No!$A$2:$O$1641,10,FALSE)</f>
        <v>2.8677600000000001</v>
      </c>
      <c r="L31" s="24">
        <f>VLOOKUP($B31,Run_No!$A$2:$O$1641,11,FALSE)</f>
        <v>8.7000000000000001E-5</v>
      </c>
      <c r="M31" s="24">
        <f>VLOOKUP($C31,Run_No!$A$2:$O$1641,8,FALSE)</f>
        <v>2.8711199999999999</v>
      </c>
      <c r="N31" s="24">
        <f>VLOOKUP($C31,Run_No!$A$2:$O$1641,9,FALSE)</f>
        <v>8.1000000000000004E-5</v>
      </c>
      <c r="O31" s="23">
        <f>d0_values!$X$45/2/d0_values!$X$41 * (ERF(0,(2*(Stress_Calculation!$E31-d0_values!$X$43)+d0_values!$X$41)/(2*SQRT(2)*d0_values!$X$42))+ERF(0,(2*(d0_values!$X$43-Stress_Calculation!$E31)+d0_values!$X$41)/(2*SQRT(2)*d0_values!$X$42)))+d0_values!$X$44</f>
        <v>2.8685763492592904</v>
      </c>
      <c r="P31" s="24">
        <v>2.0000000000000001E-4</v>
      </c>
      <c r="Q31" s="24">
        <f>d0_values!$Y$45/2/d0_values!$Y$41 * (ERF(0,(2*(Stress_Calculation!$E31-d0_values!$Y$43)+d0_values!$Y$41)/(2*SQRT(2)*d0_values!$Y$42))+ERF(0,(2*(d0_values!$Y$43-Stress_Calculation!$E31)+d0_values!$Y$41)/(2*SQRT(2)*d0_values!$Y$42)))+d0_values!$Y$44</f>
        <v>2.8680013002008353</v>
      </c>
      <c r="R31" s="24">
        <v>2.0000000000000001E-4</v>
      </c>
      <c r="S31" s="24">
        <f t="shared" si="19"/>
        <v>2.8685763492592904</v>
      </c>
      <c r="T31" s="24">
        <v>2.0000000000000001E-4</v>
      </c>
      <c r="U31" s="23">
        <f t="shared" si="13"/>
        <v>503.26383715826319</v>
      </c>
      <c r="V31" s="24">
        <f t="shared" si="14"/>
        <v>75.353528641690644</v>
      </c>
      <c r="W31" s="24">
        <f t="shared" si="15"/>
        <v>-84.135317797273672</v>
      </c>
      <c r="X31" s="24">
        <f t="shared" si="16"/>
        <v>76.047101712643567</v>
      </c>
      <c r="Y31" s="24">
        <f t="shared" si="17"/>
        <v>886.72931482758349</v>
      </c>
      <c r="Z31" s="24">
        <f t="shared" si="18"/>
        <v>75.221975734216599</v>
      </c>
      <c r="AA31" s="23">
        <f>0.001*(2*Ref_Data!$B$5*Stress_Calculation!U31+Ref_Data!$B$4*(Stress_Calculation!$U31+Stress_Calculation!$W31+Stress_Calculation!$Y31))</f>
        <v>239.50616514456576</v>
      </c>
      <c r="AB31" s="24">
        <f>0.001*(SQRT((2*Ref_Data!$B$5+Ref_Data!$B$4)^2 *Stress_Calculation!V31^2 + Ref_Data!$B$4^2 *(Stress_Calculation!$X31^2+Stress_Calculation!$Z31^2)))</f>
        <v>24.934127590175663</v>
      </c>
      <c r="AC31" s="24">
        <f>0.001*(2*Ref_Data!$B$5*Stress_Calculation!W31+Ref_Data!$B$4*(Stress_Calculation!$U31+Stress_Calculation!$W31+Stress_Calculation!$Y31))</f>
        <v>144.61860934405595</v>
      </c>
      <c r="AD31" s="24">
        <f>0.001*(SQRT((2*Ref_Data!$B$5+Ref_Data!$B$4)^2 *Stress_Calculation!X31^2 + Ref_Data!$B$4^2 *(Stress_Calculation!$V31^2+Stress_Calculation!$Z31^2)))</f>
        <v>25.071119909463889</v>
      </c>
      <c r="AE31" s="24">
        <f>0.001*(2*Ref_Data!$B$5*Stress_Calculation!Y31+Ref_Data!$B$4*(Stress_Calculation!$U31+Stress_Calculation!$W31+Stress_Calculation!$Y31))</f>
        <v>301.45058846037904</v>
      </c>
      <c r="AF31" s="25">
        <f>0.001*(SQRT((2*Ref_Data!$B$5+Ref_Data!$B$4)^2 *Stress_Calculation!V31^2 + Ref_Data!$B$4^2 *(Stress_Calculation!$X31^2+Stress_Calculation!$Z31^2)))</f>
        <v>24.934127590175663</v>
      </c>
    </row>
    <row r="32" spans="2:32">
      <c r="B32" s="23">
        <v>184511</v>
      </c>
      <c r="C32" s="24">
        <v>184779</v>
      </c>
      <c r="D32" s="24">
        <v>7.5</v>
      </c>
      <c r="E32" s="36">
        <f t="shared" si="0"/>
        <v>0</v>
      </c>
      <c r="F32" s="23">
        <f>VLOOKUP($B32,Run_No!$A$2:$O$1641,4,FALSE)</f>
        <v>188.28100000000001</v>
      </c>
      <c r="G32" s="24">
        <f>VLOOKUP($B32,Run_No!$A$2:$O$1641,5,FALSE)</f>
        <v>-157.68700000000001</v>
      </c>
      <c r="H32" s="24">
        <f>VLOOKUP($B32,Run_No!$A$2:$O$1641,6,FALSE)</f>
        <v>431.23700000000002</v>
      </c>
      <c r="I32" s="23">
        <f>VLOOKUP($B32,Run_No!$A$2:$O$1641,8,FALSE)</f>
        <v>2.8719199999999998</v>
      </c>
      <c r="J32" s="24">
        <f>VLOOKUP($B32,Run_No!$A$2:$O$1641,9,FALSE)</f>
        <v>6.7999999999999999E-5</v>
      </c>
      <c r="K32" s="24">
        <f>VLOOKUP($B32,Run_No!$A$2:$O$1641,10,FALSE)</f>
        <v>2.8717299999999999</v>
      </c>
      <c r="L32" s="24">
        <f>VLOOKUP($B32,Run_No!$A$2:$O$1641,11,FALSE)</f>
        <v>1.01E-4</v>
      </c>
      <c r="M32" s="24">
        <f>VLOOKUP($C32,Run_No!$A$2:$O$1641,8,FALSE)</f>
        <v>2.8679700000000001</v>
      </c>
      <c r="N32" s="24">
        <f>VLOOKUP($C32,Run_No!$A$2:$O$1641,9,FALSE)</f>
        <v>9.2E-5</v>
      </c>
      <c r="O32" s="23">
        <f>d0_values!$X$45/2/d0_values!$X$41 * (ERF(0,(2*(Stress_Calculation!$E32-d0_values!$X$43)+d0_values!$X$41)/(2*SQRT(2)*d0_values!$X$42))+ERF(0,(2*(d0_values!$X$43-Stress_Calculation!$E32)+d0_values!$X$41)/(2*SQRT(2)*d0_values!$X$42)))+d0_values!$X$44</f>
        <v>2.8715290639613995</v>
      </c>
      <c r="P32" s="24">
        <v>2.0000000000000001E-4</v>
      </c>
      <c r="Q32" s="24">
        <f>d0_values!$Y$45/2/d0_values!$Y$41 * (ERF(0,(2*(Stress_Calculation!$E32-d0_values!$Y$43)+d0_values!$Y$41)/(2*SQRT(2)*d0_values!$Y$42))+ERF(0,(2*(d0_values!$Y$43-Stress_Calculation!$E32)+d0_values!$Y$41)/(2*SQRT(2)*d0_values!$Y$42)))+d0_values!$Y$44</f>
        <v>2.871142681691726</v>
      </c>
      <c r="R32" s="24">
        <v>2.0000000000000001E-4</v>
      </c>
      <c r="S32" s="24">
        <f t="shared" si="19"/>
        <v>2.8715290639613995</v>
      </c>
      <c r="T32" s="24">
        <v>2.0000000000000001E-4</v>
      </c>
      <c r="U32" s="23">
        <f t="shared" si="13"/>
        <v>136.14211449453074</v>
      </c>
      <c r="V32" s="24">
        <f t="shared" si="14"/>
        <v>73.564964908540432</v>
      </c>
      <c r="W32" s="24">
        <f t="shared" si="15"/>
        <v>204.55908096073117</v>
      </c>
      <c r="X32" s="24">
        <f t="shared" si="16"/>
        <v>78.037151567181326</v>
      </c>
      <c r="Y32" s="24">
        <f t="shared" si="17"/>
        <v>-1239.4316345485379</v>
      </c>
      <c r="Z32" s="24">
        <f t="shared" si="18"/>
        <v>76.664871428942476</v>
      </c>
      <c r="AA32" s="23">
        <f>0.001*(2*Ref_Data!$B$5*Stress_Calculation!U32+Ref_Data!$B$4*(Stress_Calculation!$U32+Stress_Calculation!$W32+Stress_Calculation!$Y32))</f>
        <v>-86.89246162564578</v>
      </c>
      <c r="AB32" s="24">
        <f>0.001*(SQRT((2*Ref_Data!$B$5+Ref_Data!$B$4)^2 *Stress_Calculation!V32^2 + Ref_Data!$B$4^2 *(Stress_Calculation!$X32^2+Stress_Calculation!$Z32^2)))</f>
        <v>24.660556946506372</v>
      </c>
      <c r="AC32" s="24">
        <f>0.001*(2*Ref_Data!$B$5*Stress_Calculation!W32+Ref_Data!$B$4*(Stress_Calculation!$U32+Stress_Calculation!$W32+Stress_Calculation!$Y32))</f>
        <v>-75.840490119567249</v>
      </c>
      <c r="AD32" s="24">
        <f>0.001*(SQRT((2*Ref_Data!$B$5+Ref_Data!$B$4)^2 *Stress_Calculation!X32^2 + Ref_Data!$B$4^2 *(Stress_Calculation!$V32^2+Stress_Calculation!$Z32^2)))</f>
        <v>25.541595157627221</v>
      </c>
      <c r="AE32" s="24">
        <f>0.001*(2*Ref_Data!$B$5*Stress_Calculation!Y32+Ref_Data!$B$4*(Stress_Calculation!$U32+Stress_Calculation!$W32+Stress_Calculation!$Y32))</f>
        <v>-309.10052877875688</v>
      </c>
      <c r="AF32" s="25">
        <f>0.001*(SQRT((2*Ref_Data!$B$5+Ref_Data!$B$4)^2 *Stress_Calculation!V32^2 + Ref_Data!$B$4^2 *(Stress_Calculation!$X32^2+Stress_Calculation!$Z32^2)))</f>
        <v>24.660556946506372</v>
      </c>
    </row>
    <row r="33" spans="2:32">
      <c r="B33" s="23">
        <v>184514</v>
      </c>
      <c r="C33" s="24">
        <v>184782</v>
      </c>
      <c r="D33" s="24">
        <v>7.5</v>
      </c>
      <c r="E33" s="36">
        <f t="shared" si="0"/>
        <v>3.9860000000000184</v>
      </c>
      <c r="F33" s="23">
        <f>VLOOKUP($B33,Run_No!$A$2:$O$1641,4,FALSE)</f>
        <v>188.28899999999999</v>
      </c>
      <c r="G33" s="24">
        <f>VLOOKUP($B33,Run_No!$A$2:$O$1641,5,FALSE)</f>
        <v>-153.70099999999999</v>
      </c>
      <c r="H33" s="24">
        <f>VLOOKUP($B33,Run_No!$A$2:$O$1641,6,FALSE)</f>
        <v>431.26</v>
      </c>
      <c r="I33" s="23">
        <f>VLOOKUP($B33,Run_No!$A$2:$O$1641,8,FALSE)</f>
        <v>2.86809</v>
      </c>
      <c r="J33" s="24">
        <f>VLOOKUP($B33,Run_No!$A$2:$O$1641,9,FALSE)</f>
        <v>4.8000000000000001E-5</v>
      </c>
      <c r="K33" s="24">
        <f>VLOOKUP($B33,Run_No!$A$2:$O$1641,10,FALSE)</f>
        <v>2.8675999999999999</v>
      </c>
      <c r="L33" s="24">
        <f>VLOOKUP($B33,Run_No!$A$2:$O$1641,11,FALSE)</f>
        <v>7.8999999999999996E-5</v>
      </c>
      <c r="M33" s="24">
        <f>VLOOKUP($C33,Run_No!$A$2:$O$1641,8,FALSE)</f>
        <v>2.8719399999999999</v>
      </c>
      <c r="N33" s="24">
        <f>VLOOKUP($C33,Run_No!$A$2:$O$1641,9,FALSE)</f>
        <v>7.2999999999999999E-5</v>
      </c>
      <c r="O33" s="23">
        <f>d0_values!$X$45/2/d0_values!$X$41 * (ERF(0,(2*(Stress_Calculation!$E33-d0_values!$X$43)+d0_values!$X$41)/(2*SQRT(2)*d0_values!$X$42))+ERF(0,(2*(d0_values!$X$43-Stress_Calculation!$E33)+d0_values!$X$41)/(2*SQRT(2)*d0_values!$X$42)))+d0_values!$X$44</f>
        <v>2.869672283545603</v>
      </c>
      <c r="P33" s="24">
        <v>2.0000000000000001E-4</v>
      </c>
      <c r="Q33" s="24">
        <f>d0_values!$Y$45/2/d0_values!$Y$41 * (ERF(0,(2*(Stress_Calculation!$E33-d0_values!$Y$43)+d0_values!$Y$41)/(2*SQRT(2)*d0_values!$Y$42))+ERF(0,(2*(d0_values!$Y$43-Stress_Calculation!$E33)+d0_values!$Y$41)/(2*SQRT(2)*d0_values!$Y$42)))+d0_values!$Y$44</f>
        <v>2.8690604222038045</v>
      </c>
      <c r="R33" s="24">
        <v>2.0000000000000001E-4</v>
      </c>
      <c r="S33" s="24">
        <f t="shared" si="19"/>
        <v>2.869672283545603</v>
      </c>
      <c r="T33" s="24">
        <v>2.0000000000000001E-4</v>
      </c>
      <c r="U33" s="23">
        <f t="shared" si="13"/>
        <v>-551.38126910014853</v>
      </c>
      <c r="V33" s="24">
        <f t="shared" si="14"/>
        <v>71.673467139179195</v>
      </c>
      <c r="W33" s="24">
        <f t="shared" si="15"/>
        <v>-509.02455469470362</v>
      </c>
      <c r="X33" s="24">
        <f t="shared" si="16"/>
        <v>74.950392964489893</v>
      </c>
      <c r="Y33" s="24">
        <f t="shared" si="17"/>
        <v>790.23534059952101</v>
      </c>
      <c r="Z33" s="24">
        <f t="shared" si="18"/>
        <v>74.191775765410611</v>
      </c>
      <c r="AA33" s="23">
        <f>0.001*(2*Ref_Data!$B$5*Stress_Calculation!U33+Ref_Data!$B$4*(Stress_Calculation!$U33+Stress_Calculation!$W33+Stress_Calculation!$Y33))</f>
        <v>-121.80147508791985</v>
      </c>
      <c r="AB33" s="24">
        <f>0.001*(SQRT((2*Ref_Data!$B$5+Ref_Data!$B$4)^2 *Stress_Calculation!V33^2 + Ref_Data!$B$4^2 *(Stress_Calculation!$X33^2+Stress_Calculation!$Z33^2)))</f>
        <v>23.953730022550676</v>
      </c>
      <c r="AC33" s="24">
        <f>0.001*(2*Ref_Data!$B$5*Stress_Calculation!W33+Ref_Data!$B$4*(Stress_Calculation!$U33+Stress_Calculation!$W33+Stress_Calculation!$Y33))</f>
        <v>-114.95923660704031</v>
      </c>
      <c r="AD33" s="24">
        <f>0.001*(SQRT((2*Ref_Data!$B$5+Ref_Data!$B$4)^2 *Stress_Calculation!X33^2 + Ref_Data!$B$4^2 *(Stress_Calculation!$V33^2+Stress_Calculation!$Z33^2)))</f>
        <v>24.599305120349868</v>
      </c>
      <c r="AE33" s="24">
        <f>0.001*(2*Ref_Data!$B$5*Stress_Calculation!Y33+Ref_Data!$B$4*(Stress_Calculation!$U33+Stress_Calculation!$W33+Stress_Calculation!$Y33))</f>
        <v>94.921208017411359</v>
      </c>
      <c r="AF33" s="25">
        <f>0.001*(SQRT((2*Ref_Data!$B$5+Ref_Data!$B$4)^2 *Stress_Calculation!V33^2 + Ref_Data!$B$4^2 *(Stress_Calculation!$X33^2+Stress_Calculation!$Z33^2)))</f>
        <v>23.953730022550676</v>
      </c>
    </row>
    <row r="34" spans="2:32">
      <c r="B34" s="23">
        <v>184518</v>
      </c>
      <c r="C34" s="24">
        <v>184786</v>
      </c>
      <c r="D34" s="24">
        <v>7.5</v>
      </c>
      <c r="E34" s="36">
        <f t="shared" si="0"/>
        <v>7.9000000000000057</v>
      </c>
      <c r="F34" s="23">
        <f>VLOOKUP($B34,Run_No!$A$2:$O$1641,4,FALSE)</f>
        <v>188.26300000000001</v>
      </c>
      <c r="G34" s="24">
        <f>VLOOKUP($B34,Run_No!$A$2:$O$1641,5,FALSE)</f>
        <v>-149.78700000000001</v>
      </c>
      <c r="H34" s="24">
        <f>VLOOKUP($B34,Run_No!$A$2:$O$1641,6,FALSE)</f>
        <v>431.28199999999998</v>
      </c>
      <c r="I34" s="23">
        <f>VLOOKUP($B34,Run_No!$A$2:$O$1641,8,FALSE)</f>
        <v>2.8673899999999999</v>
      </c>
      <c r="J34" s="24">
        <f>VLOOKUP($B34,Run_No!$A$2:$O$1641,9,FALSE)</f>
        <v>3.1999999999999999E-5</v>
      </c>
      <c r="K34" s="24">
        <f>VLOOKUP($B34,Run_No!$A$2:$O$1641,10,FALSE)</f>
        <v>2.8650500000000001</v>
      </c>
      <c r="L34" s="24">
        <f>VLOOKUP($B34,Run_No!$A$2:$O$1641,11,FALSE)</f>
        <v>5.1E-5</v>
      </c>
      <c r="M34" s="24">
        <f>VLOOKUP($C34,Run_No!$A$2:$O$1641,8,FALSE)</f>
        <v>2.8727800000000001</v>
      </c>
      <c r="N34" s="24">
        <f>VLOOKUP($C34,Run_No!$A$2:$O$1641,9,FALSE)</f>
        <v>6.4999999999999994E-5</v>
      </c>
      <c r="O34" s="23">
        <f>d0_values!$X$45/2/d0_values!$X$41 * (ERF(0,(2*(Stress_Calculation!$E34-d0_values!$X$43)+d0_values!$X$41)/(2*SQRT(2)*d0_values!$X$42))+ERF(0,(2*(d0_values!$X$43-Stress_Calculation!$E34)+d0_values!$X$41)/(2*SQRT(2)*d0_values!$X$42)))+d0_values!$X$44</f>
        <v>2.867541364599119</v>
      </c>
      <c r="P34" s="24">
        <v>2.0000000000000001E-4</v>
      </c>
      <c r="Q34" s="24">
        <f>d0_values!$Y$45/2/d0_values!$Y$41 * (ERF(0,(2*(Stress_Calculation!$E34-d0_values!$Y$43)+d0_values!$Y$41)/(2*SQRT(2)*d0_values!$Y$42))+ERF(0,(2*(d0_values!$Y$43-Stress_Calculation!$E34)+d0_values!$Y$41)/(2*SQRT(2)*d0_values!$Y$42)))+d0_values!$Y$44</f>
        <v>2.8671279152640792</v>
      </c>
      <c r="R34" s="24">
        <v>2.0000000000000001E-4</v>
      </c>
      <c r="S34" s="24">
        <f t="shared" si="19"/>
        <v>2.867541364599119</v>
      </c>
      <c r="T34" s="24">
        <v>2.0000000000000001E-4</v>
      </c>
      <c r="U34" s="23">
        <f t="shared" si="13"/>
        <v>-52.785498053431468</v>
      </c>
      <c r="V34" s="24">
        <f t="shared" si="14"/>
        <v>70.633269643198375</v>
      </c>
      <c r="W34" s="24">
        <f t="shared" si="15"/>
        <v>-724.73755112789638</v>
      </c>
      <c r="X34" s="24">
        <f t="shared" si="16"/>
        <v>71.98845081182624</v>
      </c>
      <c r="Y34" s="24">
        <f t="shared" si="17"/>
        <v>1826.8735250184243</v>
      </c>
      <c r="Z34" s="24">
        <f t="shared" si="18"/>
        <v>73.337183918018354</v>
      </c>
      <c r="AA34" s="23">
        <f>0.001*(2*Ref_Data!$B$5*Stress_Calculation!U34+Ref_Data!$B$4*(Stress_Calculation!$U34+Stress_Calculation!$W34+Stress_Calculation!$Y34))</f>
        <v>118.60595796394006</v>
      </c>
      <c r="AB34" s="24">
        <f>0.001*(SQRT((2*Ref_Data!$B$5+Ref_Data!$B$4)^2 *Stress_Calculation!V34^2 + Ref_Data!$B$4^2 *(Stress_Calculation!$X34^2+Stress_Calculation!$Z34^2)))</f>
        <v>23.531100258360009</v>
      </c>
      <c r="AC34" s="24">
        <f>0.001*(2*Ref_Data!$B$5*Stress_Calculation!W34+Ref_Data!$B$4*(Stress_Calculation!$U34+Stress_Calculation!$W34+Stress_Calculation!$Y34))</f>
        <v>10.059857082680349</v>
      </c>
      <c r="AD34" s="24">
        <f>0.001*(SQRT((2*Ref_Data!$B$5+Ref_Data!$B$4)^2 *Stress_Calculation!X34^2 + Ref_Data!$B$4^2 *(Stress_Calculation!$V34^2+Stress_Calculation!$Z34^2)))</f>
        <v>23.797510652206981</v>
      </c>
      <c r="AE34" s="24">
        <f>0.001*(2*Ref_Data!$B$5*Stress_Calculation!Y34+Ref_Data!$B$4*(Stress_Calculation!$U34+Stress_Calculation!$W34+Stress_Calculation!$Y34))</f>
        <v>422.24318476785515</v>
      </c>
      <c r="AF34" s="25">
        <f>0.001*(SQRT((2*Ref_Data!$B$5+Ref_Data!$B$4)^2 *Stress_Calculation!V34^2 + Ref_Data!$B$4^2 *(Stress_Calculation!$X34^2+Stress_Calculation!$Z34^2)))</f>
        <v>23.531100258360009</v>
      </c>
    </row>
    <row r="35" spans="2:32">
      <c r="B35" s="23">
        <v>184523</v>
      </c>
      <c r="C35" s="24">
        <v>184791</v>
      </c>
      <c r="D35" s="24">
        <v>7.5</v>
      </c>
      <c r="E35" s="36">
        <f t="shared" si="0"/>
        <v>11.944000000000017</v>
      </c>
      <c r="F35" s="23">
        <f>VLOOKUP($B35,Run_No!$A$2:$O$1641,4,FALSE)</f>
        <v>188.24</v>
      </c>
      <c r="G35" s="24">
        <f>VLOOKUP($B35,Run_No!$A$2:$O$1641,5,FALSE)</f>
        <v>-145.74299999999999</v>
      </c>
      <c r="H35" s="24">
        <f>VLOOKUP($B35,Run_No!$A$2:$O$1641,6,FALSE)</f>
        <v>431.30599999999998</v>
      </c>
      <c r="I35" s="23">
        <f>VLOOKUP($B35,Run_No!$A$2:$O$1641,8,FALSE)</f>
        <v>2.86774</v>
      </c>
      <c r="J35" s="24">
        <f>VLOOKUP($B35,Run_No!$A$2:$O$1641,9,FALSE)</f>
        <v>3.4999999999999997E-5</v>
      </c>
      <c r="K35" s="24">
        <f>VLOOKUP($B35,Run_No!$A$2:$O$1641,10,FALSE)</f>
        <v>2.8668499999999999</v>
      </c>
      <c r="L35" s="24">
        <f>VLOOKUP($B35,Run_No!$A$2:$O$1641,11,FALSE)</f>
        <v>4.6999999999999997E-5</v>
      </c>
      <c r="M35" s="24">
        <f>VLOOKUP($C35,Run_No!$A$2:$O$1641,8,FALSE)</f>
        <v>2.8673799999999998</v>
      </c>
      <c r="N35" s="24">
        <f>VLOOKUP($C35,Run_No!$A$2:$O$1641,9,FALSE)</f>
        <v>6.3E-5</v>
      </c>
      <c r="O35" s="23">
        <f>d0_values!$X$45/2/d0_values!$X$41 * (ERF(0,(2*(Stress_Calculation!$E35-d0_values!$X$43)+d0_values!$X$41)/(2*SQRT(2)*d0_values!$X$42))+ERF(0,(2*(d0_values!$X$43-Stress_Calculation!$E35)+d0_values!$X$41)/(2*SQRT(2)*d0_values!$X$42)))+d0_values!$X$44</f>
        <v>2.8675000036165619</v>
      </c>
      <c r="P35" s="24">
        <v>2.0000000000000001E-4</v>
      </c>
      <c r="Q35" s="24">
        <f>d0_values!$Y$45/2/d0_values!$Y$41 * (ERF(0,(2*(Stress_Calculation!$E35-d0_values!$Y$43)+d0_values!$Y$41)/(2*SQRT(2)*d0_values!$Y$42))+ERF(0,(2*(d0_values!$Y$43-Stress_Calculation!$E35)+d0_values!$Y$41)/(2*SQRT(2)*d0_values!$Y$42)))+d0_values!$Y$44</f>
        <v>2.8671000017196357</v>
      </c>
      <c r="R35" s="24">
        <v>2.0000000000000001E-4</v>
      </c>
      <c r="S35" s="24">
        <f t="shared" si="19"/>
        <v>2.8675000036165619</v>
      </c>
      <c r="T35" s="24">
        <v>2.0000000000000001E-4</v>
      </c>
      <c r="U35" s="23">
        <f t="shared" si="13"/>
        <v>83.695338495282101</v>
      </c>
      <c r="V35" s="24">
        <f t="shared" si="14"/>
        <v>70.80711588017131</v>
      </c>
      <c r="W35" s="24">
        <f t="shared" si="15"/>
        <v>-87.196721246574072</v>
      </c>
      <c r="X35" s="24">
        <f t="shared" si="16"/>
        <v>71.657176313328463</v>
      </c>
      <c r="Y35" s="24">
        <f t="shared" si="17"/>
        <v>-41.849561084772446</v>
      </c>
      <c r="Z35" s="24">
        <f t="shared" si="18"/>
        <v>73.125671490499471</v>
      </c>
      <c r="AA35" s="23">
        <f>0.001*(2*Ref_Data!$B$5*Stress_Calculation!U35+Ref_Data!$B$4*(Stress_Calculation!$U35+Stress_Calculation!$W35+Stress_Calculation!$Y35))</f>
        <v>8.0255749460223793</v>
      </c>
      <c r="AB35" s="24">
        <f>0.001*(SQRT((2*Ref_Data!$B$5+Ref_Data!$B$4)^2 *Stress_Calculation!V35^2 + Ref_Data!$B$4^2 *(Stress_Calculation!$X35^2+Stress_Calculation!$Z35^2)))</f>
        <v>23.548343961836196</v>
      </c>
      <c r="AC35" s="24">
        <f>0.001*(2*Ref_Data!$B$5*Stress_Calculation!W35+Ref_Data!$B$4*(Stress_Calculation!$U35+Stress_Calculation!$W35+Stress_Calculation!$Y35))</f>
        <v>-19.580065473815921</v>
      </c>
      <c r="AD35" s="24">
        <f>0.001*(SQRT((2*Ref_Data!$B$5+Ref_Data!$B$4)^2 *Stress_Calculation!X35^2 + Ref_Data!$B$4^2 *(Stress_Calculation!$V35^2+Stress_Calculation!$Z35^2)))</f>
        <v>23.715498700290745</v>
      </c>
      <c r="AE35" s="24">
        <f>0.001*(2*Ref_Data!$B$5*Stress_Calculation!Y35+Ref_Data!$B$4*(Stress_Calculation!$U35+Stress_Calculation!$W35+Stress_Calculation!$Y35))</f>
        <v>-12.254754986140275</v>
      </c>
      <c r="AF35" s="25">
        <f>0.001*(SQRT((2*Ref_Data!$B$5+Ref_Data!$B$4)^2 *Stress_Calculation!V35^2 + Ref_Data!$B$4^2 *(Stress_Calculation!$X35^2+Stress_Calculation!$Z35^2)))</f>
        <v>23.548343961836196</v>
      </c>
    </row>
    <row r="36" spans="2:32">
      <c r="B36" s="23">
        <v>184528</v>
      </c>
      <c r="C36" s="24">
        <v>184796</v>
      </c>
      <c r="D36" s="24">
        <v>7.5</v>
      </c>
      <c r="E36" s="36">
        <f t="shared" si="0"/>
        <v>15.906000000000006</v>
      </c>
      <c r="F36" s="23">
        <f>VLOOKUP($B36,Run_No!$A$2:$O$1641,4,FALSE)</f>
        <v>188.21700000000001</v>
      </c>
      <c r="G36" s="24">
        <f>VLOOKUP($B36,Run_No!$A$2:$O$1641,5,FALSE)</f>
        <v>-141.78100000000001</v>
      </c>
      <c r="H36" s="24">
        <f>VLOOKUP($B36,Run_No!$A$2:$O$1641,6,FALSE)</f>
        <v>431.32799999999997</v>
      </c>
      <c r="I36" s="23">
        <f>VLOOKUP($B36,Run_No!$A$2:$O$1641,8,FALSE)</f>
        <v>2.8677800000000002</v>
      </c>
      <c r="J36" s="24">
        <f>VLOOKUP($B36,Run_No!$A$2:$O$1641,9,FALSE)</f>
        <v>4.1E-5</v>
      </c>
      <c r="K36" s="24">
        <f>VLOOKUP($B36,Run_No!$A$2:$O$1641,10,FALSE)</f>
        <v>2.867</v>
      </c>
      <c r="L36" s="24">
        <f>VLOOKUP($B36,Run_No!$A$2:$O$1641,11,FALSE)</f>
        <v>4.8000000000000001E-5</v>
      </c>
      <c r="M36" s="24">
        <f>VLOOKUP($C36,Run_No!$A$2:$O$1641,8,FALSE)</f>
        <v>2.8672900000000001</v>
      </c>
      <c r="N36" s="24">
        <f>VLOOKUP($C36,Run_No!$A$2:$O$1641,9,FALSE)</f>
        <v>6.3999999999999997E-5</v>
      </c>
      <c r="O36" s="23">
        <f>d0_values!$X$45/2/d0_values!$X$41 * (ERF(0,(2*(Stress_Calculation!$E36-d0_values!$X$43)+d0_values!$X$41)/(2*SQRT(2)*d0_values!$X$42))+ERF(0,(2*(d0_values!$X$43-Stress_Calculation!$E36)+d0_values!$X$41)/(2*SQRT(2)*d0_values!$X$42)))+d0_values!$X$44</f>
        <v>2.8675000000000015</v>
      </c>
      <c r="P36" s="24">
        <v>2.0000000000000001E-4</v>
      </c>
      <c r="Q36" s="24">
        <f>d0_values!$Y$45/2/d0_values!$Y$41 * (ERF(0,(2*(Stress_Calculation!$E36-d0_values!$Y$43)+d0_values!$Y$41)/(2*SQRT(2)*d0_values!$Y$42))+ERF(0,(2*(d0_values!$Y$43-Stress_Calculation!$E36)+d0_values!$Y$41)/(2*SQRT(2)*d0_values!$Y$42)))+d0_values!$Y$44</f>
        <v>2.8671000000000006</v>
      </c>
      <c r="R36" s="24">
        <v>2.0000000000000001E-4</v>
      </c>
      <c r="S36" s="24">
        <f t="shared" si="19"/>
        <v>2.8675000000000015</v>
      </c>
      <c r="T36" s="24">
        <v>2.0000000000000001E-4</v>
      </c>
      <c r="U36" s="23">
        <f t="shared" si="13"/>
        <v>97.646033129450416</v>
      </c>
      <c r="V36" s="24">
        <f t="shared" si="14"/>
        <v>71.197646579259342</v>
      </c>
      <c r="W36" s="24">
        <f t="shared" si="15"/>
        <v>-34.878448606834311</v>
      </c>
      <c r="X36" s="24">
        <f t="shared" si="16"/>
        <v>71.737770609647043</v>
      </c>
      <c r="Y36" s="24">
        <f t="shared" si="17"/>
        <v>-73.234524847864975</v>
      </c>
      <c r="Z36" s="24">
        <f t="shared" si="18"/>
        <v>73.231203478467961</v>
      </c>
      <c r="AA36" s="23">
        <f>0.001*(2*Ref_Data!$B$5*Stress_Calculation!U36+Ref_Data!$B$4*(Stress_Calculation!$U36+Stress_Calculation!$W36+Stress_Calculation!$Y36))</f>
        <v>14.505479889198376</v>
      </c>
      <c r="AB36" s="24">
        <f>0.001*(SQRT((2*Ref_Data!$B$5+Ref_Data!$B$4)^2 *Stress_Calculation!V36^2 + Ref_Data!$B$4^2 *(Stress_Calculation!$X36^2+Stress_Calculation!$Z36^2)))</f>
        <v>23.650638640714536</v>
      </c>
      <c r="AC36" s="24">
        <f>0.001*(2*Ref_Data!$B$5*Stress_Calculation!W36+Ref_Data!$B$4*(Stress_Calculation!$U36+Stress_Calculation!$W36+Stress_Calculation!$Y36))</f>
        <v>-6.9023210066630023</v>
      </c>
      <c r="AD36" s="24">
        <f>0.001*(SQRT((2*Ref_Data!$B$5+Ref_Data!$B$4)^2 *Stress_Calculation!X36^2 + Ref_Data!$B$4^2 *(Stress_Calculation!$V36^2+Stress_Calculation!$Z36^2)))</f>
        <v>23.756876193294861</v>
      </c>
      <c r="AE36" s="24">
        <f>0.001*(2*Ref_Data!$B$5*Stress_Calculation!Y36+Ref_Data!$B$4*(Stress_Calculation!$U36+Stress_Calculation!$W36+Stress_Calculation!$Y36))</f>
        <v>-13.098302553291031</v>
      </c>
      <c r="AF36" s="25">
        <f>0.001*(SQRT((2*Ref_Data!$B$5+Ref_Data!$B$4)^2 *Stress_Calculation!V36^2 + Ref_Data!$B$4^2 *(Stress_Calculation!$X36^2+Stress_Calculation!$Z36^2)))</f>
        <v>23.650638640714536</v>
      </c>
    </row>
    <row r="37" spans="2:32">
      <c r="B37" s="23">
        <v>184532</v>
      </c>
      <c r="C37" s="24">
        <v>184800</v>
      </c>
      <c r="D37" s="24">
        <v>7.5</v>
      </c>
      <c r="E37" s="36">
        <f t="shared" si="0"/>
        <v>23.913000000000011</v>
      </c>
      <c r="F37" s="23">
        <f>VLOOKUP($B37,Run_No!$A$2:$O$1641,4,FALSE)</f>
        <v>188.172</v>
      </c>
      <c r="G37" s="24">
        <f>VLOOKUP($B37,Run_No!$A$2:$O$1641,5,FALSE)</f>
        <v>-133.774</v>
      </c>
      <c r="H37" s="24">
        <f>VLOOKUP($B37,Run_No!$A$2:$O$1641,6,FALSE)</f>
        <v>431.37400000000002</v>
      </c>
      <c r="I37" s="23">
        <f>VLOOKUP($B37,Run_No!$A$2:$O$1641,8,FALSE)</f>
        <v>2.86815</v>
      </c>
      <c r="J37" s="24">
        <f>VLOOKUP($B37,Run_No!$A$2:$O$1641,9,FALSE)</f>
        <v>4.5000000000000003E-5</v>
      </c>
      <c r="K37" s="24">
        <f>VLOOKUP($B37,Run_No!$A$2:$O$1641,10,FALSE)</f>
        <v>2.8670900000000001</v>
      </c>
      <c r="L37" s="24">
        <f>VLOOKUP($B37,Run_No!$A$2:$O$1641,11,FALSE)</f>
        <v>4.8999999999999998E-5</v>
      </c>
      <c r="M37" s="24">
        <f>VLOOKUP($C37,Run_No!$A$2:$O$1641,8,FALSE)</f>
        <v>2.8674599999999999</v>
      </c>
      <c r="N37" s="24">
        <f>VLOOKUP($C37,Run_No!$A$2:$O$1641,9,FALSE)</f>
        <v>6.4999999999999994E-5</v>
      </c>
      <c r="O37" s="23">
        <f>d0_values!$X$45/2/d0_values!$X$41 * (ERF(0,(2*(Stress_Calculation!$E37-d0_values!$X$43)+d0_values!$X$41)/(2*SQRT(2)*d0_values!$X$42))+ERF(0,(2*(d0_values!$X$43-Stress_Calculation!$E37)+d0_values!$X$41)/(2*SQRT(2)*d0_values!$X$42)))+d0_values!$X$44</f>
        <v>2.8675000000000002</v>
      </c>
      <c r="P37" s="24">
        <v>2.0000000000000001E-4</v>
      </c>
      <c r="Q37" s="24">
        <f>d0_values!$Y$45/2/d0_values!$Y$41 * (ERF(0,(2*(Stress_Calculation!$E37-d0_values!$Y$43)+d0_values!$Y$41)/(2*SQRT(2)*d0_values!$Y$42))+ERF(0,(2*(d0_values!$Y$43-Stress_Calculation!$E37)+d0_values!$Y$41)/(2*SQRT(2)*d0_values!$Y$42)))+d0_values!$Y$44</f>
        <v>2.8671000000000002</v>
      </c>
      <c r="R37" s="24">
        <v>2.0000000000000001E-4</v>
      </c>
      <c r="S37" s="24">
        <f t="shared" si="19"/>
        <v>2.8675000000000002</v>
      </c>
      <c r="T37" s="24">
        <v>2.0000000000000001E-4</v>
      </c>
      <c r="U37" s="23">
        <f t="shared" si="13"/>
        <v>226.6782911943821</v>
      </c>
      <c r="V37" s="24">
        <f t="shared" si="14"/>
        <v>71.49084568439406</v>
      </c>
      <c r="W37" s="24">
        <f t="shared" si="15"/>
        <v>-3.4878448607056356</v>
      </c>
      <c r="X37" s="24">
        <f t="shared" si="16"/>
        <v>71.819968267614925</v>
      </c>
      <c r="Y37" s="24">
        <f t="shared" si="17"/>
        <v>-13.949433304349945</v>
      </c>
      <c r="Z37" s="24">
        <f t="shared" si="18"/>
        <v>73.338241830211288</v>
      </c>
      <c r="AA37" s="23">
        <f>0.001*(2*Ref_Data!$B$5*Stress_Calculation!U37+Ref_Data!$B$4*(Stress_Calculation!$U37+Stress_Calculation!$W37+Stress_Calculation!$Y37))</f>
        <v>61.967615925337817</v>
      </c>
      <c r="AB37" s="24">
        <f>0.001*(SQRT((2*Ref_Data!$B$5+Ref_Data!$B$4)^2 *Stress_Calculation!V37^2 + Ref_Data!$B$4^2 *(Stress_Calculation!$X37^2+Stress_Calculation!$Z37^2)))</f>
        <v>23.729718207291356</v>
      </c>
      <c r="AC37" s="24">
        <f>0.001*(2*Ref_Data!$B$5*Stress_Calculation!W37+Ref_Data!$B$4*(Stress_Calculation!$U37+Stress_Calculation!$W37+Stress_Calculation!$Y37))</f>
        <v>24.786932408746722</v>
      </c>
      <c r="AD37" s="24">
        <f>0.001*(SQRT((2*Ref_Data!$B$5+Ref_Data!$B$4)^2 *Stress_Calculation!X37^2 + Ref_Data!$B$4^2 *(Stress_Calculation!$V37^2+Stress_Calculation!$Z37^2)))</f>
        <v>23.79446434755414</v>
      </c>
      <c r="AE37" s="24">
        <f>0.001*(2*Ref_Data!$B$5*Stress_Calculation!Y37+Ref_Data!$B$4*(Stress_Calculation!$U37+Stress_Calculation!$W37+Stress_Calculation!$Y37))</f>
        <v>23.096983506311872</v>
      </c>
      <c r="AF37" s="25">
        <f>0.001*(SQRT((2*Ref_Data!$B$5+Ref_Data!$B$4)^2 *Stress_Calculation!V37^2 + Ref_Data!$B$4^2 *(Stress_Calculation!$X37^2+Stress_Calculation!$Z37^2)))</f>
        <v>23.729718207291356</v>
      </c>
    </row>
    <row r="38" spans="2:32">
      <c r="B38" s="26">
        <v>184535</v>
      </c>
      <c r="C38" s="27">
        <v>184803</v>
      </c>
      <c r="D38" s="27">
        <v>7.5</v>
      </c>
      <c r="E38" s="37">
        <f t="shared" si="0"/>
        <v>39.833000000000013</v>
      </c>
      <c r="F38" s="26">
        <f>VLOOKUP($B38,Run_No!$A$2:$O$1641,4,FALSE)</f>
        <v>188.13800000000001</v>
      </c>
      <c r="G38" s="27">
        <f>VLOOKUP($B38,Run_No!$A$2:$O$1641,5,FALSE)</f>
        <v>-117.854</v>
      </c>
      <c r="H38" s="27">
        <f>VLOOKUP($B38,Run_No!$A$2:$O$1641,6,FALSE)</f>
        <v>431.46699999999998</v>
      </c>
      <c r="I38" s="26">
        <f>VLOOKUP($B38,Run_No!$A$2:$O$1641,8,FALSE)</f>
        <v>2.86808</v>
      </c>
      <c r="J38" s="27">
        <f>VLOOKUP($B38,Run_No!$A$2:$O$1641,9,FALSE)</f>
        <v>4.3000000000000002E-5</v>
      </c>
      <c r="K38" s="27">
        <f>VLOOKUP($B38,Run_No!$A$2:$O$1641,10,FALSE)</f>
        <v>2.8668300000000002</v>
      </c>
      <c r="L38" s="27">
        <f>VLOOKUP($B38,Run_No!$A$2:$O$1641,11,FALSE)</f>
        <v>4.8999999999999998E-5</v>
      </c>
      <c r="M38" s="27">
        <f>VLOOKUP($C38,Run_No!$A$2:$O$1641,8,FALSE)</f>
        <v>2.86755</v>
      </c>
      <c r="N38" s="27">
        <f>VLOOKUP($C38,Run_No!$A$2:$O$1641,9,FALSE)</f>
        <v>6.4999999999999994E-5</v>
      </c>
      <c r="O38" s="26">
        <f>d0_values!$X$45/2/d0_values!$X$41 * (ERF(0,(2*(Stress_Calculation!$E38-d0_values!$X$43)+d0_values!$X$41)/(2*SQRT(2)*d0_values!$X$42))+ERF(0,(2*(d0_values!$X$43-Stress_Calculation!$E38)+d0_values!$X$41)/(2*SQRT(2)*d0_values!$X$42)))+d0_values!$X$44</f>
        <v>2.8675000000000002</v>
      </c>
      <c r="P38" s="27">
        <v>2.0000000000000001E-4</v>
      </c>
      <c r="Q38" s="27">
        <f>d0_values!$Y$45/2/d0_values!$Y$41 * (ERF(0,(2*(Stress_Calculation!$E38-d0_values!$Y$43)+d0_values!$Y$41)/(2*SQRT(2)*d0_values!$Y$42))+ERF(0,(2*(d0_values!$Y$43-Stress_Calculation!$E38)+d0_values!$Y$41)/(2*SQRT(2)*d0_values!$Y$42)))+d0_values!$Y$44</f>
        <v>2.8671000000000002</v>
      </c>
      <c r="R38" s="27">
        <v>2.0000000000000001E-4</v>
      </c>
      <c r="S38" s="27">
        <f t="shared" si="19"/>
        <v>2.8675000000000002</v>
      </c>
      <c r="T38" s="27">
        <v>2.0000000000000001E-4</v>
      </c>
      <c r="U38" s="26">
        <f t="shared" si="13"/>
        <v>202.26678291179746</v>
      </c>
      <c r="V38" s="27">
        <f t="shared" si="14"/>
        <v>71.340987383296763</v>
      </c>
      <c r="W38" s="27">
        <f t="shared" si="15"/>
        <v>-94.171811237830923</v>
      </c>
      <c r="X38" s="27">
        <f t="shared" si="16"/>
        <v>71.819968267614925</v>
      </c>
      <c r="Y38" s="27">
        <f t="shared" si="17"/>
        <v>17.436791630354165</v>
      </c>
      <c r="Z38" s="27">
        <f t="shared" si="18"/>
        <v>73.338241830211288</v>
      </c>
      <c r="AA38" s="26">
        <f>0.001*(2*Ref_Data!$B$5*Stress_Calculation!U38+Ref_Data!$B$4*(Stress_Calculation!$U38+Stress_Calculation!$W38+Stress_Calculation!$Y38))</f>
        <v>47.882520870698443</v>
      </c>
      <c r="AB38" s="27">
        <f>0.001*(SQRT((2*Ref_Data!$B$5+Ref_Data!$B$4)^2 *Stress_Calculation!V38^2 + Ref_Data!$B$4^2 *(Stress_Calculation!$X38^2+Stress_Calculation!$Z38^2)))</f>
        <v>23.693648600033121</v>
      </c>
      <c r="AC38" s="27">
        <f>0.001*(2*Ref_Data!$B$5*Stress_Calculation!W38+Ref_Data!$B$4*(Stress_Calculation!$U38+Stress_Calculation!$W38+Stress_Calculation!$Y38))</f>
        <v>-3.7135688569105698E-3</v>
      </c>
      <c r="AD38" s="27">
        <f>0.001*(SQRT((2*Ref_Data!$B$5+Ref_Data!$B$4)^2 *Stress_Calculation!X38^2 + Ref_Data!$B$4^2 *(Stress_Calculation!$V38^2+Stress_Calculation!$Z38^2)))</f>
        <v>23.787861449986437</v>
      </c>
      <c r="AE38" s="27">
        <f>0.001*(2*Ref_Data!$B$5*Stress_Calculation!Y38+Ref_Data!$B$4*(Stress_Calculation!$U38+Stress_Calculation!$W38+Stress_Calculation!$Y38))</f>
        <v>18.025368432926832</v>
      </c>
      <c r="AF38" s="28">
        <f>0.001*(SQRT((2*Ref_Data!$B$5+Ref_Data!$B$4)^2 *Stress_Calculation!V38^2 + Ref_Data!$B$4^2 *(Stress_Calculation!$X38^2+Stress_Calculation!$Z38^2)))</f>
        <v>23.693648600033121</v>
      </c>
    </row>
    <row r="39" spans="2:32">
      <c r="B39" s="24"/>
      <c r="C39" s="24"/>
      <c r="D39" s="24"/>
      <c r="E39" s="36"/>
      <c r="G39" s="24"/>
      <c r="H39" s="24"/>
      <c r="J39" s="24"/>
      <c r="K39" s="24"/>
      <c r="L39" s="24"/>
      <c r="M39" s="24"/>
      <c r="N39" s="24"/>
      <c r="P39" s="24"/>
      <c r="Q39" s="24"/>
      <c r="R39" s="24"/>
      <c r="S39" s="24"/>
      <c r="T39" s="24"/>
      <c r="V39" s="24"/>
      <c r="W39" s="24"/>
      <c r="X39" s="24"/>
      <c r="Y39" s="24"/>
      <c r="Z39" s="24"/>
      <c r="AB39" s="24"/>
      <c r="AC39" s="24"/>
      <c r="AD39" s="24"/>
      <c r="AE39" s="24"/>
      <c r="AF39" s="24"/>
    </row>
    <row r="40" spans="2:32">
      <c r="B40" s="24"/>
      <c r="C40" s="24"/>
      <c r="D40" s="24"/>
      <c r="E40" s="36"/>
      <c r="G40" s="24"/>
      <c r="H40" s="24"/>
      <c r="J40" s="24"/>
      <c r="K40" s="24"/>
      <c r="L40" s="24"/>
      <c r="M40" s="24"/>
      <c r="N40" s="24"/>
      <c r="P40" s="24"/>
      <c r="Q40" s="24"/>
      <c r="R40" s="24"/>
      <c r="S40" s="24"/>
      <c r="T40" s="24"/>
      <c r="V40" s="24"/>
      <c r="W40" s="24"/>
      <c r="X40" s="24"/>
      <c r="Y40" s="24"/>
      <c r="Z40" s="24"/>
      <c r="AB40" s="24"/>
      <c r="AC40" s="24"/>
      <c r="AD40" s="24"/>
      <c r="AE40" s="24"/>
      <c r="AF40" s="24"/>
    </row>
    <row r="41" spans="2:32">
      <c r="B41" s="24" t="s">
        <v>44</v>
      </c>
      <c r="E41" s="18"/>
    </row>
    <row r="42" spans="2:32">
      <c r="B42" s="20">
        <v>184552</v>
      </c>
      <c r="C42" s="21">
        <v>184820</v>
      </c>
      <c r="D42" s="21">
        <v>10</v>
      </c>
      <c r="E42" s="35">
        <f t="shared" si="0"/>
        <v>-16.09099999999998</v>
      </c>
      <c r="F42" s="20">
        <f>VLOOKUP($B42,Run_No!$A$2:$O$1641,4,FALSE)</f>
        <v>190.553</v>
      </c>
      <c r="G42" s="21">
        <f>VLOOKUP($B42,Run_No!$A$2:$O$1641,5,FALSE)</f>
        <v>-173.77799999999999</v>
      </c>
      <c r="H42" s="21">
        <f>VLOOKUP($B42,Run_No!$A$2:$O$1641,6,FALSE)</f>
        <v>431.17700000000002</v>
      </c>
      <c r="I42" s="20">
        <f>VLOOKUP($B42,Run_No!$A$2:$O$1641,8,FALSE)</f>
        <v>2.8683100000000001</v>
      </c>
      <c r="J42" s="21">
        <f>VLOOKUP($B42,Run_No!$A$2:$O$1641,9,FALSE)</f>
        <v>4.6999999999999997E-5</v>
      </c>
      <c r="K42" s="21">
        <f>VLOOKUP($B42,Run_No!$A$2:$O$1641,10,FALSE)</f>
        <v>2.8669799999999999</v>
      </c>
      <c r="L42" s="21">
        <f>VLOOKUP($B42,Run_No!$A$2:$O$1641,11,FALSE)</f>
        <v>2.9E-5</v>
      </c>
      <c r="M42" s="21">
        <f>VLOOKUP($C42,Run_No!$A$2:$O$1641,8,FALSE)</f>
        <v>2.8667799999999999</v>
      </c>
      <c r="N42" s="21">
        <f>VLOOKUP($C42,Run_No!$A$2:$O$1641,9,FALSE)</f>
        <v>6.4999999999999994E-5</v>
      </c>
      <c r="O42" s="20">
        <f>d0_values!$X$64/2/d0_values!$X$60 * (ERF(0,(2*(Stress_Calculation!$E42-d0_values!$X$62)+d0_values!$X$60)/(2*SQRT(2)*d0_values!$X$61))+ERF(0,(2*(d0_values!$X$62-Stress_Calculation!$E42)+d0_values!$X$60)/(2*SQRT(2)*d0_values!$X$61)))+d0_values!$X$63</f>
        <v>2.8675000000000002</v>
      </c>
      <c r="P42" s="21">
        <v>2.0000000000000001E-4</v>
      </c>
      <c r="Q42" s="21">
        <f>d0_values!$Y$64/2/d0_values!$Y$60 * (ERF(0,(2*(Stress_Calculation!$E42-d0_values!$Y$62)+d0_values!$Y$60)/(2*SQRT(2)*d0_values!$Y$61))+ERF(0,(2*(d0_values!$Y$62-Stress_Calculation!$E42)+d0_values!$Y$60)/(2*SQRT(2)*d0_values!$Y$61)))+d0_values!$Y$63</f>
        <v>2.867</v>
      </c>
      <c r="R42" s="21">
        <v>2.0000000000000001E-4</v>
      </c>
      <c r="S42" s="21">
        <f>O42</f>
        <v>2.8675000000000002</v>
      </c>
      <c r="T42" s="21">
        <v>2.0000000000000001E-4</v>
      </c>
      <c r="U42" s="20">
        <f t="shared" ref="U42:U50" si="20">1000000*(I42/O42 -1)</f>
        <v>282.47602441155982</v>
      </c>
      <c r="V42" s="21">
        <f t="shared" ref="V42:V50" si="21">1000000*(SQRT((J42/O42)^2+(P42/O42)^2))</f>
        <v>71.647180586283596</v>
      </c>
      <c r="W42" s="21">
        <f t="shared" ref="W42:W50" si="22">1000000*(K42/Q42 -1)</f>
        <v>-6.9759330311169876</v>
      </c>
      <c r="X42" s="21">
        <f t="shared" ref="X42:X50" si="23">1000000*(SQRT((L42/Q42)^2+(R42/Q42)^2))</f>
        <v>70.488860623053242</v>
      </c>
      <c r="Y42" s="21">
        <f t="shared" ref="Y42:Y50" si="24">1000000*(M42/S42 -1)</f>
        <v>-251.08979947696673</v>
      </c>
      <c r="Z42" s="21">
        <f t="shared" ref="Z42:Z50" si="25">1000000*(SQRT((N42/S42)^2+(T42/S42)^2))</f>
        <v>73.338241830211288</v>
      </c>
      <c r="AA42" s="20">
        <f>0.001*(2*Ref_Data!$B$5*Stress_Calculation!U42+Ref_Data!$B$4*(Stress_Calculation!$U42+Stress_Calculation!$W42+Stress_Calculation!$Y42))</f>
        <v>48.58814315478849</v>
      </c>
      <c r="AB42" s="21">
        <f>0.001*(SQRT((2*Ref_Data!$B$5+Ref_Data!$B$4)^2 *Stress_Calculation!V42^2 + Ref_Data!$B$4^2 *(Stress_Calculation!$X42^2+Stress_Calculation!$Z42^2)))</f>
        <v>23.70880305960155</v>
      </c>
      <c r="AC42" s="21">
        <f>0.001*(2*Ref_Data!$B$5*Stress_Calculation!W42+Ref_Data!$B$4*(Stress_Calculation!$U42+Stress_Calculation!$W42+Stress_Calculation!$Y42))</f>
        <v>1.830519260202244</v>
      </c>
      <c r="AD42" s="21">
        <f>0.001*(SQRT((2*Ref_Data!$B$5+Ref_Data!$B$4)^2 *Stress_Calculation!X42^2 + Ref_Data!$B$4^2 *(Stress_Calculation!$V42^2+Stress_Calculation!$Z42^2)))</f>
        <v>23.481201817479992</v>
      </c>
      <c r="AE42" s="21">
        <f>0.001*(2*Ref_Data!$B$5*Stress_Calculation!Y42+Ref_Data!$B$4*(Stress_Calculation!$U42+Stress_Calculation!$W42+Stress_Calculation!$Y42))</f>
        <v>-37.60325916566579</v>
      </c>
      <c r="AF42" s="22">
        <f>0.001*(SQRT((2*Ref_Data!$B$5+Ref_Data!$B$4)^2 *Stress_Calculation!V42^2 + Ref_Data!$B$4^2 *(Stress_Calculation!$X42^2+Stress_Calculation!$Z42^2)))</f>
        <v>23.70880305960155</v>
      </c>
    </row>
    <row r="43" spans="2:32">
      <c r="B43" s="23">
        <v>184547</v>
      </c>
      <c r="C43" s="24">
        <v>184815</v>
      </c>
      <c r="D43" s="24">
        <v>10</v>
      </c>
      <c r="E43" s="36">
        <f t="shared" si="0"/>
        <v>-12.085999999999984</v>
      </c>
      <c r="F43" s="23">
        <f>VLOOKUP($B43,Run_No!$A$2:$O$1641,4,FALSE)</f>
        <v>190.619</v>
      </c>
      <c r="G43" s="24">
        <f>VLOOKUP($B43,Run_No!$A$2:$O$1641,5,FALSE)</f>
        <v>-169.773</v>
      </c>
      <c r="H43" s="24">
        <f>VLOOKUP($B43,Run_No!$A$2:$O$1641,6,FALSE)</f>
        <v>431.20100000000002</v>
      </c>
      <c r="I43" s="23">
        <f>VLOOKUP($B43,Run_No!$A$2:$O$1641,8,FALSE)</f>
        <v>2.8685</v>
      </c>
      <c r="J43" s="24">
        <f>VLOOKUP($B43,Run_No!$A$2:$O$1641,9,FALSE)</f>
        <v>4.5000000000000003E-5</v>
      </c>
      <c r="K43" s="24">
        <f>VLOOKUP($B43,Run_No!$A$2:$O$1641,10,FALSE)</f>
        <v>2.8666499999999999</v>
      </c>
      <c r="L43" s="24">
        <f>VLOOKUP($B43,Run_No!$A$2:$O$1641,11,FALSE)</f>
        <v>3.0000000000000001E-5</v>
      </c>
      <c r="M43" s="24">
        <f>VLOOKUP($C43,Run_No!$A$2:$O$1641,8,FALSE)</f>
        <v>2.8671199999999999</v>
      </c>
      <c r="N43" s="24">
        <f>VLOOKUP($C43,Run_No!$A$2:$O$1641,9,FALSE)</f>
        <v>6.3999999999999997E-5</v>
      </c>
      <c r="O43" s="23">
        <f>d0_values!$X$64/2/d0_values!$X$60 * (ERF(0,(2*(Stress_Calculation!$E43-d0_values!$X$62)+d0_values!$X$60)/(2*SQRT(2)*d0_values!$X$61))+ERF(0,(2*(d0_values!$X$62-Stress_Calculation!$E43)+d0_values!$X$60)/(2*SQRT(2)*d0_values!$X$61)))+d0_values!$X$63</f>
        <v>2.8675000000002235</v>
      </c>
      <c r="P43" s="24">
        <v>2.0000000000000001E-4</v>
      </c>
      <c r="Q43" s="24">
        <f>d0_values!$Y$64/2/d0_values!$Y$60 * (ERF(0,(2*(Stress_Calculation!$E43-d0_values!$Y$62)+d0_values!$Y$60)/(2*SQRT(2)*d0_values!$Y$61))+ERF(0,(2*(d0_values!$Y$62-Stress_Calculation!$E43)+d0_values!$Y$60)/(2*SQRT(2)*d0_values!$Y$61)))+d0_values!$Y$63</f>
        <v>2.867000000000425</v>
      </c>
      <c r="R43" s="24">
        <v>2.0000000000000001E-4</v>
      </c>
      <c r="S43" s="24">
        <f t="shared" ref="S43:S50" si="26">O43</f>
        <v>2.8675000000002235</v>
      </c>
      <c r="T43" s="24">
        <v>2.0000000000000001E-4</v>
      </c>
      <c r="U43" s="23">
        <f t="shared" si="20"/>
        <v>348.73583252892359</v>
      </c>
      <c r="V43" s="24">
        <f t="shared" si="21"/>
        <v>71.490845684388489</v>
      </c>
      <c r="W43" s="24">
        <f t="shared" si="22"/>
        <v>-122.0788281914853</v>
      </c>
      <c r="X43" s="24">
        <f t="shared" si="23"/>
        <v>70.539757293874047</v>
      </c>
      <c r="Y43" s="24">
        <f t="shared" si="24"/>
        <v>-132.51961646854051</v>
      </c>
      <c r="Z43" s="24">
        <f t="shared" si="25"/>
        <v>73.231203478462291</v>
      </c>
      <c r="AA43" s="23">
        <f>0.001*(2*Ref_Data!$B$5*Stress_Calculation!U43+Ref_Data!$B$4*(Stress_Calculation!$U43+Stress_Calculation!$W43+Stress_Calculation!$Y43))</f>
        <v>67.739356477250269</v>
      </c>
      <c r="AB43" s="24">
        <f>0.001*(SQRT((2*Ref_Data!$B$5+Ref_Data!$B$4)^2 *Stress_Calculation!V43^2 + Ref_Data!$B$4^2 *(Stress_Calculation!$X43^2+Stress_Calculation!$Z43^2)))</f>
        <v>23.668420451785728</v>
      </c>
      <c r="AC43" s="24">
        <f>0.001*(2*Ref_Data!$B$5*Stress_Calculation!W43+Ref_Data!$B$4*(Stress_Calculation!$U43+Stress_Calculation!$W43+Stress_Calculation!$Y43))</f>
        <v>-8.315319485277314</v>
      </c>
      <c r="AD43" s="24">
        <f>0.001*(SQRT((2*Ref_Data!$B$5+Ref_Data!$B$4)^2 *Stress_Calculation!X43^2 + Ref_Data!$B$4^2 *(Stress_Calculation!$V43^2+Stress_Calculation!$Z43^2)))</f>
        <v>23.481518615196045</v>
      </c>
      <c r="AE43" s="24">
        <f>0.001*(2*Ref_Data!$B$5*Stress_Calculation!Y43+Ref_Data!$B$4*(Stress_Calculation!$U43+Stress_Calculation!$W43+Stress_Calculation!$Y43))</f>
        <v>-10.001908360801615</v>
      </c>
      <c r="AF43" s="25">
        <f>0.001*(SQRT((2*Ref_Data!$B$5+Ref_Data!$B$4)^2 *Stress_Calculation!V43^2 + Ref_Data!$B$4^2 *(Stress_Calculation!$X43^2+Stress_Calculation!$Z43^2)))</f>
        <v>23.668420451785728</v>
      </c>
    </row>
    <row r="44" spans="2:32">
      <c r="B44" s="23">
        <v>184542</v>
      </c>
      <c r="C44" s="24">
        <v>184810</v>
      </c>
      <c r="D44" s="24">
        <v>10</v>
      </c>
      <c r="E44" s="36">
        <f t="shared" si="0"/>
        <v>-8.0819999999999936</v>
      </c>
      <c r="F44" s="23">
        <f>VLOOKUP($B44,Run_No!$A$2:$O$1641,4,FALSE)</f>
        <v>190.68600000000001</v>
      </c>
      <c r="G44" s="24">
        <f>VLOOKUP($B44,Run_No!$A$2:$O$1641,5,FALSE)</f>
        <v>-165.76900000000001</v>
      </c>
      <c r="H44" s="24">
        <f>VLOOKUP($B44,Run_No!$A$2:$O$1641,6,FALSE)</f>
        <v>431.226</v>
      </c>
      <c r="I44" s="23">
        <f>VLOOKUP($B44,Run_No!$A$2:$O$1641,8,FALSE)</f>
        <v>2.8678300000000001</v>
      </c>
      <c r="J44" s="24">
        <f>VLOOKUP($B44,Run_No!$A$2:$O$1641,9,FALSE)</f>
        <v>4.6E-5</v>
      </c>
      <c r="K44" s="24">
        <f>VLOOKUP($B44,Run_No!$A$2:$O$1641,10,FALSE)</f>
        <v>2.8654500000000001</v>
      </c>
      <c r="L44" s="24">
        <f>VLOOKUP($B44,Run_No!$A$2:$O$1641,11,FALSE)</f>
        <v>3.1000000000000001E-5</v>
      </c>
      <c r="M44" s="24">
        <f>VLOOKUP($C44,Run_No!$A$2:$O$1641,8,FALSE)</f>
        <v>2.87182</v>
      </c>
      <c r="N44" s="24">
        <f>VLOOKUP($C44,Run_No!$A$2:$O$1641,9,FALSE)</f>
        <v>6.6000000000000005E-5</v>
      </c>
      <c r="O44" s="23">
        <f>d0_values!$X$64/2/d0_values!$X$60 * (ERF(0,(2*(Stress_Calculation!$E44-d0_values!$X$62)+d0_values!$X$60)/(2*SQRT(2)*d0_values!$X$61))+ERF(0,(2*(d0_values!$X$62-Stress_Calculation!$E44)+d0_values!$X$60)/(2*SQRT(2)*d0_values!$X$61)))+d0_values!$X$63</f>
        <v>2.8675002071833169</v>
      </c>
      <c r="P44" s="24">
        <v>2.0000000000000001E-4</v>
      </c>
      <c r="Q44" s="24">
        <f>d0_values!$Y$64/2/d0_values!$Y$60 * (ERF(0,(2*(Stress_Calculation!$E44-d0_values!$Y$62)+d0_values!$Y$60)/(2*SQRT(2)*d0_values!$Y$61))+ERF(0,(2*(d0_values!$Y$62-Stress_Calculation!$E44)+d0_values!$Y$60)/(2*SQRT(2)*d0_values!$Y$61)))+d0_values!$Y$63</f>
        <v>2.8670002678693285</v>
      </c>
      <c r="R44" s="24">
        <v>2.0000000000000001E-4</v>
      </c>
      <c r="S44" s="24">
        <f t="shared" si="26"/>
        <v>2.8675002071833169</v>
      </c>
      <c r="T44" s="24">
        <v>2.0000000000000001E-4</v>
      </c>
      <c r="U44" s="23">
        <f t="shared" si="20"/>
        <v>115.01056420404332</v>
      </c>
      <c r="V44" s="24">
        <f t="shared" si="21"/>
        <v>71.568201000742221</v>
      </c>
      <c r="W44" s="24">
        <f t="shared" si="22"/>
        <v>-540.72819130934761</v>
      </c>
      <c r="X44" s="24">
        <f t="shared" si="23"/>
        <v>70.592334096825411</v>
      </c>
      <c r="Y44" s="24">
        <f t="shared" si="24"/>
        <v>1506.4664357693491</v>
      </c>
      <c r="Z44" s="24">
        <f t="shared" si="25"/>
        <v>73.446774744919864</v>
      </c>
      <c r="AA44" s="23">
        <f>0.001*(2*Ref_Data!$B$5*Stress_Calculation!U44+Ref_Data!$B$4*(Stress_Calculation!$U44+Stress_Calculation!$W44+Stress_Calculation!$Y44))</f>
        <v>149.51550449802781</v>
      </c>
      <c r="AB44" s="24">
        <f>0.001*(SQRT((2*Ref_Data!$B$5+Ref_Data!$B$4)^2 *Stress_Calculation!V44^2 + Ref_Data!$B$4^2 *(Stress_Calculation!$X44^2+Stress_Calculation!$Z44^2)))</f>
        <v>23.699188429002557</v>
      </c>
      <c r="AC44" s="24">
        <f>0.001*(2*Ref_Data!$B$5*Stress_Calculation!W44+Ref_Data!$B$4*(Stress_Calculation!$U44+Stress_Calculation!$W44+Stress_Calculation!$Y44))</f>
        <v>43.588474761249294</v>
      </c>
      <c r="AD44" s="24">
        <f>0.001*(SQRT((2*Ref_Data!$B$5+Ref_Data!$B$4)^2 *Stress_Calculation!X44^2 + Ref_Data!$B$4^2 *(Stress_Calculation!$V44^2+Stress_Calculation!$Z44^2)))</f>
        <v>23.507472477193438</v>
      </c>
      <c r="AE44" s="24">
        <f>0.001*(2*Ref_Data!$B$5*Stress_Calculation!Y44+Ref_Data!$B$4*(Stress_Calculation!$U44+Stress_Calculation!$W44+Stress_Calculation!$Y44))</f>
        <v>374.28914528934644</v>
      </c>
      <c r="AF44" s="25">
        <f>0.001*(SQRT((2*Ref_Data!$B$5+Ref_Data!$B$4)^2 *Stress_Calculation!V44^2 + Ref_Data!$B$4^2 *(Stress_Calculation!$X44^2+Stress_Calculation!$Z44^2)))</f>
        <v>23.699188429002557</v>
      </c>
    </row>
    <row r="45" spans="2:32">
      <c r="B45" s="23">
        <v>184538</v>
      </c>
      <c r="C45" s="24">
        <v>184806</v>
      </c>
      <c r="D45" s="24">
        <v>10</v>
      </c>
      <c r="E45" s="36">
        <f t="shared" si="0"/>
        <v>-4.0349999999999966</v>
      </c>
      <c r="F45" s="23">
        <f>VLOOKUP($B45,Run_No!$A$2:$O$1641,4,FALSE)</f>
        <v>190.75299999999999</v>
      </c>
      <c r="G45" s="24">
        <f>VLOOKUP($B45,Run_No!$A$2:$O$1641,5,FALSE)</f>
        <v>-161.72200000000001</v>
      </c>
      <c r="H45" s="24">
        <f>VLOOKUP($B45,Run_No!$A$2:$O$1641,6,FALSE)</f>
        <v>431.25</v>
      </c>
      <c r="I45" s="23">
        <f>VLOOKUP($B45,Run_No!$A$2:$O$1641,8,FALSE)</f>
        <v>2.8685399999999999</v>
      </c>
      <c r="J45" s="24">
        <f>VLOOKUP($B45,Run_No!$A$2:$O$1641,9,FALSE)</f>
        <v>6.2000000000000003E-5</v>
      </c>
      <c r="K45" s="24">
        <f>VLOOKUP($B45,Run_No!$A$2:$O$1641,10,FALSE)</f>
        <v>2.86483</v>
      </c>
      <c r="L45" s="24">
        <f>VLOOKUP($B45,Run_No!$A$2:$O$1641,11,FALSE)</f>
        <v>3.6000000000000001E-5</v>
      </c>
      <c r="M45" s="24">
        <f>VLOOKUP($C45,Run_No!$A$2:$O$1641,8,FALSE)</f>
        <v>2.8748</v>
      </c>
      <c r="N45" s="24">
        <f>VLOOKUP($C45,Run_No!$A$2:$O$1641,9,FALSE)</f>
        <v>6.3E-5</v>
      </c>
      <c r="O45" s="23">
        <f>d0_values!$X$64/2/d0_values!$X$60 * (ERF(0,(2*(Stress_Calculation!$E45-d0_values!$X$62)+d0_values!$X$60)/(2*SQRT(2)*d0_values!$X$61))+ERF(0,(2*(d0_values!$X$62-Stress_Calculation!$E45)+d0_values!$X$60)/(2*SQRT(2)*d0_values!$X$61)))+d0_values!$X$63</f>
        <v>2.8677515363106978</v>
      </c>
      <c r="P45" s="24">
        <v>2.0000000000000001E-4</v>
      </c>
      <c r="Q45" s="24">
        <f>d0_values!$Y$64/2/d0_values!$Y$60 * (ERF(0,(2*(Stress_Calculation!$E45-d0_values!$Y$62)+d0_values!$Y$60)/(2*SQRT(2)*d0_values!$Y$61))+ERF(0,(2*(d0_values!$Y$62-Stress_Calculation!$E45)+d0_values!$Y$60)/(2*SQRT(2)*d0_values!$Y$61)))+d0_values!$Y$63</f>
        <v>2.8672272353358164</v>
      </c>
      <c r="R45" s="24">
        <v>2.0000000000000001E-4</v>
      </c>
      <c r="S45" s="24">
        <f t="shared" si="26"/>
        <v>2.8677515363106978</v>
      </c>
      <c r="T45" s="24">
        <v>2.0000000000000001E-4</v>
      </c>
      <c r="U45" s="23">
        <f t="shared" si="20"/>
        <v>274.94142338291283</v>
      </c>
      <c r="V45" s="24">
        <f t="shared" si="21"/>
        <v>73.015247797003724</v>
      </c>
      <c r="W45" s="24">
        <f t="shared" si="22"/>
        <v>-836.08139120361352</v>
      </c>
      <c r="X45" s="24">
        <f t="shared" si="23"/>
        <v>70.874805536746265</v>
      </c>
      <c r="Y45" s="24">
        <f t="shared" si="24"/>
        <v>2457.8362525680132</v>
      </c>
      <c r="Z45" s="24">
        <f t="shared" si="25"/>
        <v>73.119257581578978</v>
      </c>
      <c r="AA45" s="23">
        <f>0.001*(2*Ref_Data!$B$5*Stress_Calculation!U45+Ref_Data!$B$4*(Stress_Calculation!$U45+Stress_Calculation!$W45+Stress_Calculation!$Y45))</f>
        <v>274.20566442931801</v>
      </c>
      <c r="AB45" s="24">
        <f>0.001*(SQRT((2*Ref_Data!$B$5+Ref_Data!$B$4)^2 *Stress_Calculation!V45^2 + Ref_Data!$B$4^2 *(Stress_Calculation!$X45^2+Stress_Calculation!$Z45^2)))</f>
        <v>24.046896019376355</v>
      </c>
      <c r="AC45" s="24">
        <f>0.001*(2*Ref_Data!$B$5*Stress_Calculation!W45+Ref_Data!$B$4*(Stress_Calculation!$U45+Stress_Calculation!$W45+Stress_Calculation!$Y45))</f>
        <v>94.73274822687911</v>
      </c>
      <c r="AD45" s="24">
        <f>0.001*(SQRT((2*Ref_Data!$B$5+Ref_Data!$B$4)^2 *Stress_Calculation!X45^2 + Ref_Data!$B$4^2 *(Stress_Calculation!$V45^2+Stress_Calculation!$Z45^2)))</f>
        <v>23.625432666968674</v>
      </c>
      <c r="AE45" s="24">
        <f>0.001*(2*Ref_Data!$B$5*Stress_Calculation!Y45+Ref_Data!$B$4*(Stress_Calculation!$U45+Stress_Calculation!$W45+Stress_Calculation!$Y45))</f>
        <v>626.82713683614179</v>
      </c>
      <c r="AF45" s="25">
        <f>0.001*(SQRT((2*Ref_Data!$B$5+Ref_Data!$B$4)^2 *Stress_Calculation!V45^2 + Ref_Data!$B$4^2 *(Stress_Calculation!$X45^2+Stress_Calculation!$Z45^2)))</f>
        <v>24.046896019376355</v>
      </c>
    </row>
    <row r="46" spans="2:32">
      <c r="B46" s="23">
        <v>184512</v>
      </c>
      <c r="C46" s="24">
        <v>184780</v>
      </c>
      <c r="D46" s="24">
        <v>10</v>
      </c>
      <c r="E46" s="36">
        <f t="shared" si="0"/>
        <v>-4.9999999999954525E-3</v>
      </c>
      <c r="F46" s="23">
        <f>VLOOKUP($B46,Run_No!$A$2:$O$1641,4,FALSE)</f>
        <v>190.77199999999999</v>
      </c>
      <c r="G46" s="24">
        <f>VLOOKUP($B46,Run_No!$A$2:$O$1641,5,FALSE)</f>
        <v>-157.69200000000001</v>
      </c>
      <c r="H46" s="24">
        <f>VLOOKUP($B46,Run_No!$A$2:$O$1641,6,FALSE)</f>
        <v>431.274</v>
      </c>
      <c r="I46" s="23">
        <f>VLOOKUP($B46,Run_No!$A$2:$O$1641,8,FALSE)</f>
        <v>2.8719800000000002</v>
      </c>
      <c r="J46" s="24">
        <f>VLOOKUP($B46,Run_No!$A$2:$O$1641,9,FALSE)</f>
        <v>6.0000000000000002E-5</v>
      </c>
      <c r="K46" s="24">
        <f>VLOOKUP($B46,Run_No!$A$2:$O$1641,10,FALSE)</f>
        <v>2.8641999999999999</v>
      </c>
      <c r="L46" s="24">
        <f>VLOOKUP($B46,Run_No!$A$2:$O$1641,11,FALSE)</f>
        <v>5.1999999999999997E-5</v>
      </c>
      <c r="M46" s="24">
        <f>VLOOKUP($C46,Run_No!$A$2:$O$1641,8,FALSE)</f>
        <v>2.8709899999999999</v>
      </c>
      <c r="N46" s="24">
        <f>VLOOKUP($C46,Run_No!$A$2:$O$1641,9,FALSE)</f>
        <v>7.1000000000000005E-5</v>
      </c>
      <c r="O46" s="23">
        <f>d0_values!$X$64/2/d0_values!$X$60 * (ERF(0,(2*(Stress_Calculation!$E46-d0_values!$X$62)+d0_values!$X$60)/(2*SQRT(2)*d0_values!$X$61))+ERF(0,(2*(d0_values!$X$62-Stress_Calculation!$E46)+d0_values!$X$60)/(2*SQRT(2)*d0_values!$X$61)))+d0_values!$X$63</f>
        <v>2.8688337152060179</v>
      </c>
      <c r="P46" s="24">
        <v>2.0000000000000001E-4</v>
      </c>
      <c r="Q46" s="24">
        <f>d0_values!$Y$64/2/d0_values!$Y$60 * (ERF(0,(2*(Stress_Calculation!$E46-d0_values!$Y$62)+d0_values!$Y$60)/(2*SQRT(2)*d0_values!$Y$61))+ERF(0,(2*(d0_values!$Y$62-Stress_Calculation!$E46)+d0_values!$Y$60)/(2*SQRT(2)*d0_values!$Y$61)))+d0_values!$Y$63</f>
        <v>2.867979404050077</v>
      </c>
      <c r="R46" s="24">
        <v>2.0000000000000001E-4</v>
      </c>
      <c r="S46" s="24">
        <f t="shared" si="26"/>
        <v>2.8688337152060179</v>
      </c>
      <c r="T46" s="24">
        <v>2.0000000000000001E-4</v>
      </c>
      <c r="U46" s="23">
        <f t="shared" si="20"/>
        <v>1096.7121507621248</v>
      </c>
      <c r="V46" s="24">
        <f t="shared" si="21"/>
        <v>72.78432663121994</v>
      </c>
      <c r="W46" s="24">
        <f t="shared" si="22"/>
        <v>-1317.7933023995613</v>
      </c>
      <c r="X46" s="24">
        <f t="shared" si="23"/>
        <v>72.05402568707693</v>
      </c>
      <c r="Y46" s="24">
        <f t="shared" si="24"/>
        <v>751.62418182439512</v>
      </c>
      <c r="Z46" s="24">
        <f t="shared" si="25"/>
        <v>73.977327147222098</v>
      </c>
      <c r="AA46" s="23">
        <f>0.001*(2*Ref_Data!$B$5*Stress_Calculation!U46+Ref_Data!$B$4*(Stress_Calculation!$U46+Stress_Calculation!$W46+Stress_Calculation!$Y46))</f>
        <v>241.43852224191704</v>
      </c>
      <c r="AB46" s="24">
        <f>0.001*(SQRT((2*Ref_Data!$B$5+Ref_Data!$B$4)^2 *Stress_Calculation!V46^2 + Ref_Data!$B$4^2 *(Stress_Calculation!$X46^2+Stress_Calculation!$Z46^2)))</f>
        <v>24.080889338794027</v>
      </c>
      <c r="AC46" s="24">
        <f>0.001*(2*Ref_Data!$B$5*Stress_Calculation!W46+Ref_Data!$B$4*(Stress_Calculation!$U46+Stress_Calculation!$W46+Stress_Calculation!$Y46))</f>
        <v>-148.59697403804759</v>
      </c>
      <c r="AD46" s="24">
        <f>0.001*(SQRT((2*Ref_Data!$B$5+Ref_Data!$B$4)^2 *Stress_Calculation!X46^2 + Ref_Data!$B$4^2 *(Stress_Calculation!$V46^2+Stress_Calculation!$Z46^2)))</f>
        <v>23.937184100301295</v>
      </c>
      <c r="AE46" s="24">
        <f>0.001*(2*Ref_Data!$B$5*Stress_Calculation!Y46+Ref_Data!$B$4*(Stress_Calculation!$U46+Stress_Calculation!$W46+Stress_Calculation!$Y46))</f>
        <v>185.69354264428381</v>
      </c>
      <c r="AF46" s="25">
        <f>0.001*(SQRT((2*Ref_Data!$B$5+Ref_Data!$B$4)^2 *Stress_Calculation!V46^2 + Ref_Data!$B$4^2 *(Stress_Calculation!$X46^2+Stress_Calculation!$Z46^2)))</f>
        <v>24.080889338794027</v>
      </c>
    </row>
    <row r="47" spans="2:32">
      <c r="B47" s="23">
        <v>184515</v>
      </c>
      <c r="C47" s="24">
        <v>184783</v>
      </c>
      <c r="D47" s="24">
        <v>10</v>
      </c>
      <c r="E47" s="36">
        <f t="shared" si="0"/>
        <v>3.981000000000023</v>
      </c>
      <c r="F47" s="23">
        <f>VLOOKUP($B47,Run_No!$A$2:$O$1641,4,FALSE)</f>
        <v>190.78</v>
      </c>
      <c r="G47" s="24">
        <f>VLOOKUP($B47,Run_No!$A$2:$O$1641,5,FALSE)</f>
        <v>-153.70599999999999</v>
      </c>
      <c r="H47" s="24">
        <f>VLOOKUP($B47,Run_No!$A$2:$O$1641,6,FALSE)</f>
        <v>431.298</v>
      </c>
      <c r="I47" s="23">
        <f>VLOOKUP($B47,Run_No!$A$2:$O$1641,8,FALSE)</f>
        <v>2.8679800000000002</v>
      </c>
      <c r="J47" s="24">
        <f>VLOOKUP($B47,Run_No!$A$2:$O$1641,9,FALSE)</f>
        <v>3.6999999999999998E-5</v>
      </c>
      <c r="K47" s="24">
        <f>VLOOKUP($B47,Run_No!$A$2:$O$1641,10,FALSE)</f>
        <v>2.8649300000000002</v>
      </c>
      <c r="L47" s="24">
        <f>VLOOKUP($B47,Run_No!$A$2:$O$1641,11,FALSE)</f>
        <v>3.4E-5</v>
      </c>
      <c r="M47" s="24">
        <f>VLOOKUP($C47,Run_No!$A$2:$O$1641,8,FALSE)</f>
        <v>2.8753199999999999</v>
      </c>
      <c r="N47" s="24">
        <f>VLOOKUP($C47,Run_No!$A$2:$O$1641,9,FALSE)</f>
        <v>5.8999999999999998E-5</v>
      </c>
      <c r="O47" s="23">
        <f>d0_values!$X$64/2/d0_values!$X$60 * (ERF(0,(2*(Stress_Calculation!$E47-d0_values!$X$62)+d0_values!$X$60)/(2*SQRT(2)*d0_values!$X$61))+ERF(0,(2*(d0_values!$X$62-Stress_Calculation!$E47)+d0_values!$X$60)/(2*SQRT(2)*d0_values!$X$61)))+d0_values!$X$63</f>
        <v>2.8679096953318624</v>
      </c>
      <c r="P47" s="24">
        <v>2.0000000000000001E-4</v>
      </c>
      <c r="Q47" s="24">
        <f>d0_values!$Y$64/2/d0_values!$Y$60 * (ERF(0,(2*(Stress_Calculation!$E47-d0_values!$Y$62)+d0_values!$Y$60)/(2*SQRT(2)*d0_values!$Y$61))+ERF(0,(2*(d0_values!$Y$62-Stress_Calculation!$E47)+d0_values!$Y$60)/(2*SQRT(2)*d0_values!$Y$61)))+d0_values!$Y$63</f>
        <v>2.8672490144371681</v>
      </c>
      <c r="R47" s="24">
        <v>2.0000000000000001E-4</v>
      </c>
      <c r="S47" s="24">
        <f t="shared" si="26"/>
        <v>2.8679096953318624</v>
      </c>
      <c r="T47" s="24">
        <v>2.0000000000000001E-4</v>
      </c>
      <c r="U47" s="23">
        <f t="shared" si="20"/>
        <v>24.514254494123477</v>
      </c>
      <c r="V47" s="24">
        <f t="shared" si="21"/>
        <v>70.92054091348524</v>
      </c>
      <c r="W47" s="24">
        <f t="shared" si="22"/>
        <v>-808.79422243795852</v>
      </c>
      <c r="X47" s="24">
        <f t="shared" si="23"/>
        <v>70.754027678177664</v>
      </c>
      <c r="Y47" s="24">
        <f t="shared" si="24"/>
        <v>2583.86959680057</v>
      </c>
      <c r="Z47" s="24">
        <f t="shared" si="25"/>
        <v>72.708350091038156</v>
      </c>
      <c r="AA47" s="23">
        <f>0.001*(2*Ref_Data!$B$5*Stress_Calculation!U47+Ref_Data!$B$4*(Stress_Calculation!$U47+Stress_Calculation!$W47+Stress_Calculation!$Y47))</f>
        <v>221.98719999130901</v>
      </c>
      <c r="AB47" s="24">
        <f>0.001*(SQRT((2*Ref_Data!$B$5+Ref_Data!$B$4)^2 *Stress_Calculation!V47^2 + Ref_Data!$B$4^2 *(Stress_Calculation!$X47^2+Stress_Calculation!$Z47^2)))</f>
        <v>23.516546615709842</v>
      </c>
      <c r="AC47" s="24">
        <f>0.001*(2*Ref_Data!$B$5*Stress_Calculation!W47+Ref_Data!$B$4*(Stress_Calculation!$U47+Stress_Calculation!$W47+Stress_Calculation!$Y47))</f>
        <v>87.37583064074191</v>
      </c>
      <c r="AD47" s="24">
        <f>0.001*(SQRT((2*Ref_Data!$B$5+Ref_Data!$B$4)^2 *Stress_Calculation!X47^2 + Ref_Data!$B$4^2 *(Stress_Calculation!$V47^2+Stress_Calculation!$Z47^2)))</f>
        <v>23.483802635708273</v>
      </c>
      <c r="AE47" s="24">
        <f>0.001*(2*Ref_Data!$B$5*Stress_Calculation!Y47+Ref_Data!$B$4*(Stress_Calculation!$U47+Stress_Calculation!$W47+Stress_Calculation!$Y47))</f>
        <v>635.42152451773495</v>
      </c>
      <c r="AF47" s="25">
        <f>0.001*(SQRT((2*Ref_Data!$B$5+Ref_Data!$B$4)^2 *Stress_Calculation!V47^2 + Ref_Data!$B$4^2 *(Stress_Calculation!$X47^2+Stress_Calculation!$Z47^2)))</f>
        <v>23.516546615709842</v>
      </c>
    </row>
    <row r="48" spans="2:32">
      <c r="B48" s="23">
        <v>184519</v>
      </c>
      <c r="C48" s="24">
        <v>184787</v>
      </c>
      <c r="D48" s="24">
        <v>10</v>
      </c>
      <c r="E48" s="36">
        <f t="shared" si="0"/>
        <v>7.9140000000000157</v>
      </c>
      <c r="F48" s="23">
        <f>VLOOKUP($B48,Run_No!$A$2:$O$1641,4,FALSE)</f>
        <v>190.77</v>
      </c>
      <c r="G48" s="24">
        <f>VLOOKUP($B48,Run_No!$A$2:$O$1641,5,FALSE)</f>
        <v>-149.773</v>
      </c>
      <c r="H48" s="24">
        <f>VLOOKUP($B48,Run_No!$A$2:$O$1641,6,FALSE)</f>
        <v>431.32</v>
      </c>
      <c r="I48" s="23">
        <f>VLOOKUP($B48,Run_No!$A$2:$O$1641,8,FALSE)</f>
        <v>2.8684799999999999</v>
      </c>
      <c r="J48" s="24">
        <f>VLOOKUP($B48,Run_No!$A$2:$O$1641,9,FALSE)</f>
        <v>3.1999999999999999E-5</v>
      </c>
      <c r="K48" s="24">
        <f>VLOOKUP($B48,Run_No!$A$2:$O$1641,10,FALSE)</f>
        <v>2.8654299999999999</v>
      </c>
      <c r="L48" s="24">
        <f>VLOOKUP($B48,Run_No!$A$2:$O$1641,11,FALSE)</f>
        <v>3.1999999999999999E-5</v>
      </c>
      <c r="M48" s="24">
        <f>VLOOKUP($C48,Run_No!$A$2:$O$1641,8,FALSE)</f>
        <v>2.8710800000000001</v>
      </c>
      <c r="N48" s="24">
        <f>VLOOKUP($C48,Run_No!$A$2:$O$1641,9,FALSE)</f>
        <v>6.3E-5</v>
      </c>
      <c r="O48" s="23">
        <f>d0_values!$X$64/2/d0_values!$X$60 * (ERF(0,(2*(Stress_Calculation!$E48-d0_values!$X$62)+d0_values!$X$60)/(2*SQRT(2)*d0_values!$X$61))+ERF(0,(2*(d0_values!$X$62-Stress_Calculation!$E48)+d0_values!$X$60)/(2*SQRT(2)*d0_values!$X$61)))+d0_values!$X$63</f>
        <v>2.8675010555446541</v>
      </c>
      <c r="P48" s="24">
        <v>2.0000000000000001E-4</v>
      </c>
      <c r="Q48" s="24">
        <f>d0_values!$Y$64/2/d0_values!$Y$60 * (ERF(0,(2*(Stress_Calculation!$E48-d0_values!$Y$62)+d0_values!$Y$60)/(2*SQRT(2)*d0_values!$Y$61))+ERF(0,(2*(d0_values!$Y$62-Stress_Calculation!$E48)+d0_values!$Y$60)/(2*SQRT(2)*d0_values!$Y$61)))+d0_values!$Y$63</f>
        <v>2.8670004556996305</v>
      </c>
      <c r="R48" s="24">
        <v>2.0000000000000001E-4</v>
      </c>
      <c r="S48" s="24">
        <f t="shared" si="26"/>
        <v>2.8675010555446541</v>
      </c>
      <c r="T48" s="24">
        <v>2.0000000000000001E-4</v>
      </c>
      <c r="U48" s="23">
        <f t="shared" si="20"/>
        <v>341.39288404189119</v>
      </c>
      <c r="V48" s="24">
        <f t="shared" si="21"/>
        <v>70.634262549655233</v>
      </c>
      <c r="W48" s="24">
        <f t="shared" si="22"/>
        <v>-547.76960237601372</v>
      </c>
      <c r="X48" s="24">
        <f t="shared" si="23"/>
        <v>70.646595823204407</v>
      </c>
      <c r="Y48" s="24">
        <f t="shared" si="24"/>
        <v>1248.1057150530717</v>
      </c>
      <c r="Z48" s="24">
        <f t="shared" si="25"/>
        <v>73.125644664720994</v>
      </c>
      <c r="AA48" s="23">
        <f>0.001*(2*Ref_Data!$B$5*Stress_Calculation!U48+Ref_Data!$B$4*(Stress_Calculation!$U48+Stress_Calculation!$W48+Stress_Calculation!$Y48))</f>
        <v>181.35755587079353</v>
      </c>
      <c r="AB48" s="24">
        <f>0.001*(SQRT((2*Ref_Data!$B$5+Ref_Data!$B$4)^2 *Stress_Calculation!V48^2 + Ref_Data!$B$4^2 *(Stress_Calculation!$X48^2+Stress_Calculation!$Z48^2)))</f>
        <v>23.461878975780241</v>
      </c>
      <c r="AC48" s="24">
        <f>0.001*(2*Ref_Data!$B$5*Stress_Calculation!W48+Ref_Data!$B$4*(Stress_Calculation!$U48+Stress_Calculation!$W48+Stress_Calculation!$Y48))</f>
        <v>37.723615757131995</v>
      </c>
      <c r="AD48" s="24">
        <f>0.001*(SQRT((2*Ref_Data!$B$5+Ref_Data!$B$4)^2 *Stress_Calculation!X48^2 + Ref_Data!$B$4^2 *(Stress_Calculation!$V48^2+Stress_Calculation!$Z48^2)))</f>
        <v>23.464301334057186</v>
      </c>
      <c r="AE48" s="24">
        <f>0.001*(2*Ref_Data!$B$5*Stress_Calculation!Y48+Ref_Data!$B$4*(Stress_Calculation!$U48+Stress_Calculation!$W48+Stress_Calculation!$Y48))</f>
        <v>327.82655164952268</v>
      </c>
      <c r="AF48" s="25">
        <f>0.001*(SQRT((2*Ref_Data!$B$5+Ref_Data!$B$4)^2 *Stress_Calculation!V48^2 + Ref_Data!$B$4^2 *(Stress_Calculation!$X48^2+Stress_Calculation!$Z48^2)))</f>
        <v>23.461878975780241</v>
      </c>
    </row>
    <row r="49" spans="2:32">
      <c r="B49" s="23">
        <v>184524</v>
      </c>
      <c r="C49" s="24">
        <v>184792</v>
      </c>
      <c r="D49" s="24">
        <v>10</v>
      </c>
      <c r="E49" s="36">
        <f t="shared" si="0"/>
        <v>11.957999999999998</v>
      </c>
      <c r="F49" s="23">
        <f>VLOOKUP($B49,Run_No!$A$2:$O$1641,4,FALSE)</f>
        <v>190.74700000000001</v>
      </c>
      <c r="G49" s="24">
        <f>VLOOKUP($B49,Run_No!$A$2:$O$1641,5,FALSE)</f>
        <v>-145.72900000000001</v>
      </c>
      <c r="H49" s="24">
        <f>VLOOKUP($B49,Run_No!$A$2:$O$1641,6,FALSE)</f>
        <v>431.34399999999999</v>
      </c>
      <c r="I49" s="23">
        <f>VLOOKUP($B49,Run_No!$A$2:$O$1641,8,FALSE)</f>
        <v>2.86815</v>
      </c>
      <c r="J49" s="24">
        <f>VLOOKUP($B49,Run_No!$A$2:$O$1641,9,FALSE)</f>
        <v>3.1999999999999999E-5</v>
      </c>
      <c r="K49" s="24">
        <f>VLOOKUP($B49,Run_No!$A$2:$O$1641,10,FALSE)</f>
        <v>2.8667500000000001</v>
      </c>
      <c r="L49" s="24">
        <f>VLOOKUP($B49,Run_No!$A$2:$O$1641,11,FALSE)</f>
        <v>3.0000000000000001E-5</v>
      </c>
      <c r="M49" s="24">
        <f>VLOOKUP($C49,Run_No!$A$2:$O$1641,8,FALSE)</f>
        <v>2.8672399999999998</v>
      </c>
      <c r="N49" s="24">
        <f>VLOOKUP($C49,Run_No!$A$2:$O$1641,9,FALSE)</f>
        <v>6.4999999999999994E-5</v>
      </c>
      <c r="O49" s="23">
        <f>d0_values!$X$64/2/d0_values!$X$60 * (ERF(0,(2*(Stress_Calculation!$E49-d0_values!$X$62)+d0_values!$X$60)/(2*SQRT(2)*d0_values!$X$61))+ERF(0,(2*(d0_values!$X$62-Stress_Calculation!$E49)+d0_values!$X$60)/(2*SQRT(2)*d0_values!$X$61)))+d0_values!$X$63</f>
        <v>2.8675000000030439</v>
      </c>
      <c r="P49" s="24">
        <v>2.0000000000000001E-4</v>
      </c>
      <c r="Q49" s="24">
        <f>d0_values!$Y$64/2/d0_values!$Y$60 * (ERF(0,(2*(Stress_Calculation!$E49-d0_values!$Y$62)+d0_values!$Y$60)/(2*SQRT(2)*d0_values!$Y$61))+ERF(0,(2*(d0_values!$Y$62-Stress_Calculation!$E49)+d0_values!$Y$60)/(2*SQRT(2)*d0_values!$Y$61)))+d0_values!$Y$63</f>
        <v>2.8670000000008913</v>
      </c>
      <c r="R49" s="24">
        <v>2.0000000000000001E-4</v>
      </c>
      <c r="S49" s="24">
        <f t="shared" si="26"/>
        <v>2.8675000000030439</v>
      </c>
      <c r="T49" s="24">
        <v>2.0000000000000001E-4</v>
      </c>
      <c r="U49" s="23">
        <f t="shared" si="20"/>
        <v>226.6782901325648</v>
      </c>
      <c r="V49" s="24">
        <f t="shared" si="21"/>
        <v>70.634288550493324</v>
      </c>
      <c r="W49" s="24">
        <f t="shared" si="22"/>
        <v>-87.199163198881109</v>
      </c>
      <c r="X49" s="24">
        <f t="shared" si="23"/>
        <v>70.539757293862564</v>
      </c>
      <c r="Y49" s="24">
        <f t="shared" si="24"/>
        <v>-90.671317539259277</v>
      </c>
      <c r="Z49" s="24">
        <f t="shared" si="25"/>
        <v>73.338241830133455</v>
      </c>
      <c r="AA49" s="23">
        <f>0.001*(2*Ref_Data!$B$5*Stress_Calculation!U49+Ref_Data!$B$4*(Stress_Calculation!$U49+Stress_Calculation!$W49+Stress_Calculation!$Y49))</f>
        <v>42.530516082661883</v>
      </c>
      <c r="AB49" s="24">
        <f>0.001*(SQRT((2*Ref_Data!$B$5+Ref_Data!$B$4)^2 *Stress_Calculation!V49^2 + Ref_Data!$B$4^2 *(Stress_Calculation!$X49^2+Stress_Calculation!$Z49^2)))</f>
        <v>23.466906451128107</v>
      </c>
      <c r="AC49" s="24">
        <f>0.001*(2*Ref_Data!$B$5*Stress_Calculation!W49+Ref_Data!$B$4*(Stress_Calculation!$U49+Stress_Calculation!$W49+Stress_Calculation!$Y49))</f>
        <v>-8.1727648401101423</v>
      </c>
      <c r="AD49" s="24">
        <f>0.001*(SQRT((2*Ref_Data!$B$5+Ref_Data!$B$4)^2 *Stress_Calculation!X49^2 + Ref_Data!$B$4^2 *(Stress_Calculation!$V49^2+Stress_Calculation!$Z49^2)))</f>
        <v>23.448349437086051</v>
      </c>
      <c r="AE49" s="24">
        <f>0.001*(2*Ref_Data!$B$5*Stress_Calculation!Y49+Ref_Data!$B$4*(Stress_Calculation!$U49+Stress_Calculation!$W49+Stress_Calculation!$Y49))</f>
        <v>-8.7336513104789226</v>
      </c>
      <c r="AF49" s="25">
        <f>0.001*(SQRT((2*Ref_Data!$B$5+Ref_Data!$B$4)^2 *Stress_Calculation!V49^2 + Ref_Data!$B$4^2 *(Stress_Calculation!$X49^2+Stress_Calculation!$Z49^2)))</f>
        <v>23.466906451128107</v>
      </c>
    </row>
    <row r="50" spans="2:32">
      <c r="B50" s="26">
        <v>184529</v>
      </c>
      <c r="C50" s="27">
        <v>184797</v>
      </c>
      <c r="D50" s="27">
        <v>10</v>
      </c>
      <c r="E50" s="37">
        <f t="shared" si="0"/>
        <v>15.920000000000016</v>
      </c>
      <c r="F50" s="26">
        <f>VLOOKUP($B50,Run_No!$A$2:$O$1641,4,FALSE)</f>
        <v>190.72399999999999</v>
      </c>
      <c r="G50" s="27">
        <f>VLOOKUP($B50,Run_No!$A$2:$O$1641,5,FALSE)</f>
        <v>-141.767</v>
      </c>
      <c r="H50" s="27">
        <f>VLOOKUP($B50,Run_No!$A$2:$O$1641,6,FALSE)</f>
        <v>431.36599999999999</v>
      </c>
      <c r="I50" s="26">
        <f>VLOOKUP($B50,Run_No!$A$2:$O$1641,8,FALSE)</f>
        <v>2.86774</v>
      </c>
      <c r="J50" s="27">
        <f>VLOOKUP($B50,Run_No!$A$2:$O$1641,9,FALSE)</f>
        <v>3.8999999999999999E-5</v>
      </c>
      <c r="K50" s="27">
        <f>VLOOKUP($B50,Run_No!$A$2:$O$1641,10,FALSE)</f>
        <v>2.8670300000000002</v>
      </c>
      <c r="L50" s="27">
        <f>VLOOKUP($B50,Run_No!$A$2:$O$1641,11,FALSE)</f>
        <v>3.0000000000000001E-5</v>
      </c>
      <c r="M50" s="27">
        <f>VLOOKUP($C50,Run_No!$A$2:$O$1641,8,FALSE)</f>
        <v>2.8673299999999999</v>
      </c>
      <c r="N50" s="27">
        <f>VLOOKUP($C50,Run_No!$A$2:$O$1641,9,FALSE)</f>
        <v>6.6000000000000005E-5</v>
      </c>
      <c r="O50" s="26">
        <f>d0_values!$X$64/2/d0_values!$X$60 * (ERF(0,(2*(Stress_Calculation!$E50-d0_values!$X$62)+d0_values!$X$60)/(2*SQRT(2)*d0_values!$X$61))+ERF(0,(2*(d0_values!$X$62-Stress_Calculation!$E50)+d0_values!$X$60)/(2*SQRT(2)*d0_values!$X$61)))+d0_values!$X$63</f>
        <v>2.8675000000000002</v>
      </c>
      <c r="P50" s="27">
        <v>2.0000000000000001E-4</v>
      </c>
      <c r="Q50" s="27">
        <f>d0_values!$Y$64/2/d0_values!$Y$60 * (ERF(0,(2*(Stress_Calculation!$E50-d0_values!$Y$62)+d0_values!$Y$60)/(2*SQRT(2)*d0_values!$Y$61))+ERF(0,(2*(d0_values!$Y$62-Stress_Calculation!$E50)+d0_values!$Y$60)/(2*SQRT(2)*d0_values!$Y$61)))+d0_values!$Y$63</f>
        <v>2.867</v>
      </c>
      <c r="R50" s="27">
        <v>2.0000000000000001E-4</v>
      </c>
      <c r="S50" s="27">
        <f t="shared" si="26"/>
        <v>2.8675000000000002</v>
      </c>
      <c r="T50" s="27">
        <v>2.0000000000000001E-4</v>
      </c>
      <c r="U50" s="26">
        <f t="shared" si="20"/>
        <v>83.696599825655582</v>
      </c>
      <c r="V50" s="27">
        <f t="shared" si="21"/>
        <v>71.060862712706282</v>
      </c>
      <c r="W50" s="27">
        <f t="shared" si="22"/>
        <v>10.46389954661997</v>
      </c>
      <c r="X50" s="27">
        <f t="shared" si="23"/>
        <v>70.539757293884506</v>
      </c>
      <c r="Y50" s="27">
        <f t="shared" si="24"/>
        <v>-59.285091543181956</v>
      </c>
      <c r="Z50" s="27">
        <f t="shared" si="25"/>
        <v>73.446780051614326</v>
      </c>
      <c r="AA50" s="26">
        <f>0.001*(2*Ref_Data!$B$5*Stress_Calculation!U50+Ref_Data!$B$4*(Stress_Calculation!$U50+Stress_Calculation!$W50+Stress_Calculation!$Y50))</f>
        <v>17.745509766515315</v>
      </c>
      <c r="AB50" s="27">
        <f>0.001*(SQRT((2*Ref_Data!$B$5+Ref_Data!$B$4)^2 *Stress_Calculation!V50^2 + Ref_Data!$B$4^2 *(Stress_Calculation!$X50^2+Stress_Calculation!$Z50^2)))</f>
        <v>23.574560168644364</v>
      </c>
      <c r="AC50" s="27">
        <f>0.001*(2*Ref_Data!$B$5*Stress_Calculation!W50+Ref_Data!$B$4*(Stress_Calculation!$U50+Stress_Calculation!$W50+Stress_Calculation!$Y50))</f>
        <v>5.9156120291326424</v>
      </c>
      <c r="AD50" s="27">
        <f>0.001*(SQRT((2*Ref_Data!$B$5+Ref_Data!$B$4)^2 *Stress_Calculation!X50^2 + Ref_Data!$B$4^2 *(Stress_Calculation!$V50^2+Stress_Calculation!$Z50^2)))</f>
        <v>23.472242054238553</v>
      </c>
      <c r="AE50" s="27">
        <f>0.001*(2*Ref_Data!$B$5*Stress_Calculation!Y50+Ref_Data!$B$4*(Stress_Calculation!$U50+Stress_Calculation!$W50+Stress_Calculation!$Y50))</f>
        <v>-5.3515326853738223</v>
      </c>
      <c r="AF50" s="28">
        <f>0.001*(SQRT((2*Ref_Data!$B$5+Ref_Data!$B$4)^2 *Stress_Calculation!V50^2 + Ref_Data!$B$4^2 *(Stress_Calculation!$X50^2+Stress_Calculation!$Z50^2)))</f>
        <v>23.574560168644364</v>
      </c>
    </row>
    <row r="51" spans="2:32">
      <c r="B51" s="24"/>
      <c r="C51" s="24"/>
      <c r="D51" s="24"/>
      <c r="E51" s="36"/>
      <c r="G51" s="24"/>
      <c r="H51" s="24"/>
      <c r="J51" s="24"/>
      <c r="K51" s="24"/>
      <c r="L51" s="24"/>
      <c r="M51" s="24"/>
      <c r="N51" s="24"/>
      <c r="P51" s="24"/>
      <c r="Q51" s="24"/>
      <c r="R51" s="24"/>
      <c r="S51" s="24"/>
      <c r="T51" s="24"/>
      <c r="V51" s="24"/>
      <c r="W51" s="24"/>
      <c r="X51" s="24"/>
      <c r="Y51" s="24"/>
      <c r="Z51" s="24"/>
      <c r="AB51" s="24"/>
      <c r="AC51" s="24"/>
      <c r="AD51" s="24"/>
      <c r="AE51" s="24"/>
      <c r="AF51" s="24"/>
    </row>
    <row r="52" spans="2:32">
      <c r="B52" s="24"/>
      <c r="C52" s="24"/>
      <c r="D52" s="24"/>
      <c r="E52" s="36"/>
      <c r="G52" s="24"/>
      <c r="H52" s="24"/>
      <c r="J52" s="24"/>
      <c r="K52" s="24"/>
      <c r="L52" s="24"/>
      <c r="M52" s="24"/>
      <c r="N52" s="24"/>
      <c r="P52" s="24"/>
      <c r="Q52" s="24"/>
      <c r="R52" s="24"/>
      <c r="S52" s="24"/>
      <c r="T52" s="24"/>
      <c r="V52" s="24"/>
      <c r="W52" s="24"/>
      <c r="X52" s="24"/>
      <c r="Y52" s="24"/>
      <c r="Z52" s="24"/>
      <c r="AB52" s="24"/>
      <c r="AC52" s="24"/>
      <c r="AD52" s="24"/>
      <c r="AE52" s="24"/>
      <c r="AF52" s="24"/>
    </row>
    <row r="53" spans="2:32">
      <c r="B53" s="24" t="s">
        <v>45</v>
      </c>
      <c r="E53" s="18"/>
    </row>
    <row r="54" spans="2:32">
      <c r="B54" s="20">
        <v>184559</v>
      </c>
      <c r="C54" s="21">
        <v>184827</v>
      </c>
      <c r="D54" s="21">
        <v>12.5</v>
      </c>
      <c r="E54" s="35">
        <f t="shared" si="0"/>
        <v>-40.195999999999998</v>
      </c>
      <c r="F54" s="20">
        <f>VLOOKUP($B54,Run_No!$A$2:$O$1641,4,FALSE)</f>
        <v>192.68</v>
      </c>
      <c r="G54" s="21">
        <f>VLOOKUP($B54,Run_No!$A$2:$O$1641,5,FALSE)</f>
        <v>-197.88300000000001</v>
      </c>
      <c r="H54" s="21">
        <f>VLOOKUP($B54,Run_No!$A$2:$O$1641,6,FALSE)</f>
        <v>431.06900000000002</v>
      </c>
      <c r="I54" s="20">
        <f>VLOOKUP($B54,Run_No!$A$2:$O$1641,8,FALSE)</f>
        <v>2.8682799999999999</v>
      </c>
      <c r="J54" s="21">
        <f>VLOOKUP($B54,Run_No!$A$2:$O$1641,9,FALSE)</f>
        <v>4.6999999999999997E-5</v>
      </c>
      <c r="K54" s="21">
        <f>VLOOKUP($B54,Run_No!$A$2:$O$1641,10,FALSE)</f>
        <v>2.8674599999999999</v>
      </c>
      <c r="L54" s="21">
        <f>VLOOKUP($B54,Run_No!$A$2:$O$1641,11,FALSE)</f>
        <v>2.0000000000000002E-5</v>
      </c>
      <c r="M54" s="21">
        <f>VLOOKUP($C54,Run_No!$A$2:$O$1641,8,FALSE)</f>
        <v>2.8664900000000002</v>
      </c>
      <c r="N54" s="21">
        <f>VLOOKUP($C54,Run_No!$A$2:$O$1641,9,FALSE)</f>
        <v>7.6000000000000004E-5</v>
      </c>
      <c r="O54" s="20">
        <f>d0_values!$X$82</f>
        <v>2.8674900000000001</v>
      </c>
      <c r="P54" s="21">
        <v>2.0000000000000001E-4</v>
      </c>
      <c r="Q54" s="21">
        <f>d0_values!$Y$82</f>
        <v>2.86707</v>
      </c>
      <c r="R54" s="21">
        <v>2.0000000000000001E-4</v>
      </c>
      <c r="S54" s="21">
        <f>O54</f>
        <v>2.8674900000000001</v>
      </c>
      <c r="T54" s="21">
        <v>2.0000000000000001E-4</v>
      </c>
      <c r="U54" s="20">
        <f t="shared" ref="U54:U66" si="27">1000000*(I54/O54 -1)</f>
        <v>275.50226853434447</v>
      </c>
      <c r="V54" s="21">
        <f t="shared" ref="V54:V66" si="28">1000000*(SQRT((J54/O54)^2+(P54/O54)^2))</f>
        <v>71.647430446546721</v>
      </c>
      <c r="W54" s="21">
        <f t="shared" ref="W54:W66" si="29">1000000*(K54/Q54 -1)</f>
        <v>136.02737289275524</v>
      </c>
      <c r="X54" s="21">
        <f t="shared" ref="X54:X66" si="30">1000000*(SQRT((L54/Q54)^2+(R54/Q54)^2))</f>
        <v>70.105547622631406</v>
      </c>
      <c r="Y54" s="21">
        <f t="shared" ref="Y54:Y66" si="31">1000000*(M54/S54 -1)</f>
        <v>-348.73704877780301</v>
      </c>
      <c r="Z54" s="21">
        <f t="shared" ref="Z54:Z66" si="32">1000000*(SQRT((N54/S54)^2+(T54/S54)^2))</f>
        <v>74.613430535088639</v>
      </c>
      <c r="AA54" s="20">
        <f>0.001*(2*Ref_Data!$B$5*Stress_Calculation!U54+Ref_Data!$B$4*(Stress_Calculation!$U54+Stress_Calculation!$W54+Stress_Calculation!$Y54))</f>
        <v>52.111776718828132</v>
      </c>
      <c r="AB54" s="21">
        <f>0.001*(SQRT((2*Ref_Data!$B$5+Ref_Data!$B$4)^2 *Stress_Calculation!V54^2 + Ref_Data!$B$4^2 *(Stress_Calculation!$X54^2+Stress_Calculation!$Z54^2)))</f>
        <v>23.750546523765525</v>
      </c>
      <c r="AC54" s="21">
        <f>0.001*(2*Ref_Data!$B$5*Stress_Calculation!W54+Ref_Data!$B$4*(Stress_Calculation!$U54+Stress_Calculation!$W54+Stress_Calculation!$Y54))</f>
        <v>29.58121665364833</v>
      </c>
      <c r="AD54" s="21">
        <f>0.001*(SQRT((2*Ref_Data!$B$5+Ref_Data!$B$4)^2 *Stress_Calculation!X54^2 + Ref_Data!$B$4^2 *(Stress_Calculation!$V54^2+Stress_Calculation!$Z54^2)))</f>
        <v>23.448452126478713</v>
      </c>
      <c r="AE54" s="21">
        <f>0.001*(2*Ref_Data!$B$5*Stress_Calculation!Y54+Ref_Data!$B$4*(Stress_Calculation!$U54+Stress_Calculation!$W54+Stress_Calculation!$Y54))</f>
        <v>-48.726882231595688</v>
      </c>
      <c r="AF54" s="22">
        <f>0.001*(SQRT((2*Ref_Data!$B$5+Ref_Data!$B$4)^2 *Stress_Calculation!V54^2 + Ref_Data!$B$4^2 *(Stress_Calculation!$X54^2+Stress_Calculation!$Z54^2)))</f>
        <v>23.750546523765525</v>
      </c>
    </row>
    <row r="55" spans="2:32">
      <c r="B55" s="23">
        <v>184556</v>
      </c>
      <c r="C55" s="24">
        <v>184824</v>
      </c>
      <c r="D55" s="24">
        <v>12.5</v>
      </c>
      <c r="E55" s="36">
        <f t="shared" si="0"/>
        <v>-24.141999999999996</v>
      </c>
      <c r="F55" s="23">
        <f>VLOOKUP($B55,Run_No!$A$2:$O$1641,4,FALSE)</f>
        <v>192.922</v>
      </c>
      <c r="G55" s="24">
        <f>VLOOKUP($B55,Run_No!$A$2:$O$1641,5,FALSE)</f>
        <v>-181.82900000000001</v>
      </c>
      <c r="H55" s="24">
        <f>VLOOKUP($B55,Run_No!$A$2:$O$1641,6,FALSE)</f>
        <v>431.166</v>
      </c>
      <c r="I55" s="23">
        <f>VLOOKUP($B55,Run_No!$A$2:$O$1641,8,FALSE)</f>
        <v>2.8682099999999999</v>
      </c>
      <c r="J55" s="24">
        <f>VLOOKUP($B55,Run_No!$A$2:$O$1641,9,FALSE)</f>
        <v>4.8000000000000001E-5</v>
      </c>
      <c r="K55" s="24">
        <f>VLOOKUP($B55,Run_No!$A$2:$O$1641,10,FALSE)</f>
        <v>2.8673999999999999</v>
      </c>
      <c r="L55" s="24">
        <f>VLOOKUP($B55,Run_No!$A$2:$O$1641,11,FALSE)</f>
        <v>2.0000000000000002E-5</v>
      </c>
      <c r="M55" s="24">
        <f>VLOOKUP($C55,Run_No!$A$2:$O$1641,8,FALSE)</f>
        <v>2.8665400000000001</v>
      </c>
      <c r="N55" s="24">
        <f>VLOOKUP($C55,Run_No!$A$2:$O$1641,9,FALSE)</f>
        <v>7.1000000000000005E-5</v>
      </c>
      <c r="O55" s="23">
        <f>d0_values!$X$82</f>
        <v>2.8674900000000001</v>
      </c>
      <c r="P55" s="24">
        <v>2.0000000000000001E-4</v>
      </c>
      <c r="Q55" s="24">
        <f>d0_values!$Y$82</f>
        <v>2.86707</v>
      </c>
      <c r="R55" s="24">
        <v>2.0000000000000001E-4</v>
      </c>
      <c r="S55" s="24">
        <f t="shared" ref="S55:S66" si="33">O55</f>
        <v>2.8674900000000001</v>
      </c>
      <c r="T55" s="24">
        <v>2.0000000000000001E-4</v>
      </c>
      <c r="U55" s="23">
        <f t="shared" si="27"/>
        <v>251.09067512008033</v>
      </c>
      <c r="V55" s="24">
        <f t="shared" si="28"/>
        <v>71.728013738467823</v>
      </c>
      <c r="W55" s="24">
        <f t="shared" si="29"/>
        <v>115.10008475545952</v>
      </c>
      <c r="X55" s="24">
        <f t="shared" si="30"/>
        <v>70.105547622631406</v>
      </c>
      <c r="Y55" s="24">
        <f t="shared" si="31"/>
        <v>-331.30019633897945</v>
      </c>
      <c r="Z55" s="24">
        <f t="shared" si="32"/>
        <v>74.011993165024535</v>
      </c>
      <c r="AA55" s="23">
        <f>0.001*(2*Ref_Data!$B$5*Stress_Calculation!U55+Ref_Data!$B$4*(Stress_Calculation!$U55+Stress_Calculation!$W55+Stress_Calculation!$Y55))</f>
        <v>44.787927332480876</v>
      </c>
      <c r="AB55" s="24">
        <f>0.001*(SQRT((2*Ref_Data!$B$5+Ref_Data!$B$4)^2 *Stress_Calculation!V55^2 + Ref_Data!$B$4^2 *(Stress_Calculation!$X55^2+Stress_Calculation!$Z55^2)))</f>
        <v>23.742360831888501</v>
      </c>
      <c r="AC55" s="24">
        <f>0.001*(2*Ref_Data!$B$5*Stress_Calculation!W55+Ref_Data!$B$4*(Stress_Calculation!$U55+Stress_Calculation!$W55+Stress_Calculation!$Y55))</f>
        <v>22.820216581272891</v>
      </c>
      <c r="AD55" s="24">
        <f>0.001*(SQRT((2*Ref_Data!$B$5+Ref_Data!$B$4)^2 *Stress_Calculation!X55^2 + Ref_Data!$B$4^2 *(Stress_Calculation!$V55^2+Stress_Calculation!$Z55^2)))</f>
        <v>23.424077825684535</v>
      </c>
      <c r="AE55" s="24">
        <f>0.001*(2*Ref_Data!$B$5*Stress_Calculation!Y55+Ref_Data!$B$4*(Stress_Calculation!$U55+Stress_Calculation!$W55+Stress_Calculation!$Y55))</f>
        <v>-49.29059805705954</v>
      </c>
      <c r="AF55" s="25">
        <f>0.001*(SQRT((2*Ref_Data!$B$5+Ref_Data!$B$4)^2 *Stress_Calculation!V55^2 + Ref_Data!$B$4^2 *(Stress_Calculation!$X55^2+Stress_Calculation!$Z55^2)))</f>
        <v>23.742360831888501</v>
      </c>
    </row>
    <row r="56" spans="2:32">
      <c r="B56" s="23">
        <v>184553</v>
      </c>
      <c r="C56" s="24">
        <v>184821</v>
      </c>
      <c r="D56" s="24">
        <v>12.5</v>
      </c>
      <c r="E56" s="36">
        <f t="shared" si="0"/>
        <v>-16.132999999999981</v>
      </c>
      <c r="F56" s="23">
        <f>VLOOKUP($B56,Run_No!$A$2:$O$1641,4,FALSE)</f>
        <v>193.05500000000001</v>
      </c>
      <c r="G56" s="24">
        <f>VLOOKUP($B56,Run_No!$A$2:$O$1641,5,FALSE)</f>
        <v>-173.82</v>
      </c>
      <c r="H56" s="24">
        <f>VLOOKUP($B56,Run_No!$A$2:$O$1641,6,FALSE)</f>
        <v>431.21499999999997</v>
      </c>
      <c r="I56" s="23">
        <f>VLOOKUP($B56,Run_No!$A$2:$O$1641,8,FALSE)</f>
        <v>2.8681800000000002</v>
      </c>
      <c r="J56" s="24">
        <f>VLOOKUP($B56,Run_No!$A$2:$O$1641,9,FALSE)</f>
        <v>4.6999999999999997E-5</v>
      </c>
      <c r="K56" s="24">
        <f>VLOOKUP($B56,Run_No!$A$2:$O$1641,10,FALSE)</f>
        <v>2.8673600000000001</v>
      </c>
      <c r="L56" s="24">
        <f>VLOOKUP($B56,Run_No!$A$2:$O$1641,11,FALSE)</f>
        <v>2.0000000000000002E-5</v>
      </c>
      <c r="M56" s="24">
        <f>VLOOKUP($C56,Run_No!$A$2:$O$1641,8,FALSE)</f>
        <v>2.8667500000000001</v>
      </c>
      <c r="N56" s="24">
        <f>VLOOKUP($C56,Run_No!$A$2:$O$1641,9,FALSE)</f>
        <v>7.2999999999999999E-5</v>
      </c>
      <c r="O56" s="23">
        <f>d0_values!$X$82</f>
        <v>2.8674900000000001</v>
      </c>
      <c r="P56" s="24">
        <v>2.0000000000000001E-4</v>
      </c>
      <c r="Q56" s="24">
        <f>d0_values!$Y$82</f>
        <v>2.86707</v>
      </c>
      <c r="R56" s="24">
        <v>2.0000000000000001E-4</v>
      </c>
      <c r="S56" s="24">
        <f t="shared" si="33"/>
        <v>2.8674900000000001</v>
      </c>
      <c r="T56" s="24">
        <v>2.0000000000000001E-4</v>
      </c>
      <c r="U56" s="23">
        <f t="shared" si="27"/>
        <v>240.62856365669739</v>
      </c>
      <c r="V56" s="24">
        <f t="shared" si="28"/>
        <v>71.647430446546721</v>
      </c>
      <c r="W56" s="24">
        <f t="shared" si="29"/>
        <v>101.14855933074374</v>
      </c>
      <c r="X56" s="24">
        <f t="shared" si="30"/>
        <v>70.105547622631406</v>
      </c>
      <c r="Y56" s="24">
        <f t="shared" si="31"/>
        <v>-258.06541609563192</v>
      </c>
      <c r="Z56" s="24">
        <f t="shared" si="32"/>
        <v>74.248238906161546</v>
      </c>
      <c r="AA56" s="23">
        <f>0.001*(2*Ref_Data!$B$5*Stress_Calculation!U56+Ref_Data!$B$4*(Stress_Calculation!$U56+Stress_Calculation!$W56+Stress_Calculation!$Y56))</f>
        <v>49.012763233358768</v>
      </c>
      <c r="AB56" s="24">
        <f>0.001*(SQRT((2*Ref_Data!$B$5+Ref_Data!$B$4)^2 *Stress_Calculation!V56^2 + Ref_Data!$B$4^2 *(Stress_Calculation!$X56^2+Stress_Calculation!$Z56^2)))</f>
        <v>23.733741923888896</v>
      </c>
      <c r="AC56" s="24">
        <f>0.001*(2*Ref_Data!$B$5*Stress_Calculation!W56+Ref_Data!$B$4*(Stress_Calculation!$U56+Stress_Calculation!$W56+Stress_Calculation!$Y56))</f>
        <v>26.48137791916626</v>
      </c>
      <c r="AD56" s="24">
        <f>0.001*(SQRT((2*Ref_Data!$B$5+Ref_Data!$B$4)^2 *Stress_Calculation!X56^2 + Ref_Data!$B$4^2 *(Stress_Calculation!$V56^2+Stress_Calculation!$Z56^2)))</f>
        <v>23.431430870947146</v>
      </c>
      <c r="AE56" s="24">
        <f>0.001*(2*Ref_Data!$B$5*Stress_Calculation!Y56+Ref_Data!$B$4*(Stress_Calculation!$U56+Stress_Calculation!$W56+Stress_Calculation!$Y56))</f>
        <v>-31.545495034325185</v>
      </c>
      <c r="AF56" s="25">
        <f>0.001*(SQRT((2*Ref_Data!$B$5+Ref_Data!$B$4)^2 *Stress_Calculation!V56^2 + Ref_Data!$B$4^2 *(Stress_Calculation!$X56^2+Stress_Calculation!$Z56^2)))</f>
        <v>23.733741923888896</v>
      </c>
    </row>
    <row r="57" spans="2:32">
      <c r="B57" s="23">
        <v>184548</v>
      </c>
      <c r="C57" s="24">
        <v>184816</v>
      </c>
      <c r="D57" s="24">
        <v>12.5</v>
      </c>
      <c r="E57" s="36">
        <f t="shared" si="0"/>
        <v>-12.127999999999986</v>
      </c>
      <c r="F57" s="23">
        <f>VLOOKUP($B57,Run_No!$A$2:$O$1641,4,FALSE)</f>
        <v>193.12200000000001</v>
      </c>
      <c r="G57" s="24">
        <f>VLOOKUP($B57,Run_No!$A$2:$O$1641,5,FALSE)</f>
        <v>-169.815</v>
      </c>
      <c r="H57" s="24">
        <f>VLOOKUP($B57,Run_No!$A$2:$O$1641,6,FALSE)</f>
        <v>431.23899999999998</v>
      </c>
      <c r="I57" s="23">
        <f>VLOOKUP($B57,Run_No!$A$2:$O$1641,8,FALSE)</f>
        <v>2.8681199999999998</v>
      </c>
      <c r="J57" s="24">
        <f>VLOOKUP($B57,Run_No!$A$2:$O$1641,9,FALSE)</f>
        <v>4.6E-5</v>
      </c>
      <c r="K57" s="24">
        <f>VLOOKUP($B57,Run_No!$A$2:$O$1641,10,FALSE)</f>
        <v>2.86721</v>
      </c>
      <c r="L57" s="24">
        <f>VLOOKUP($B57,Run_No!$A$2:$O$1641,11,FALSE)</f>
        <v>2.0000000000000002E-5</v>
      </c>
      <c r="M57" s="24">
        <f>VLOOKUP($C57,Run_No!$A$2:$O$1641,8,FALSE)</f>
        <v>2.8666800000000001</v>
      </c>
      <c r="N57" s="24">
        <f>VLOOKUP($C57,Run_No!$A$2:$O$1641,9,FALSE)</f>
        <v>6.8999999999999997E-5</v>
      </c>
      <c r="O57" s="23">
        <f>d0_values!$X$82</f>
        <v>2.8674900000000001</v>
      </c>
      <c r="P57" s="24">
        <v>2.0000000000000001E-4</v>
      </c>
      <c r="Q57" s="24">
        <f>d0_values!$Y$82</f>
        <v>2.86707</v>
      </c>
      <c r="R57" s="24">
        <v>2.0000000000000001E-4</v>
      </c>
      <c r="S57" s="24">
        <f t="shared" si="33"/>
        <v>2.8674900000000001</v>
      </c>
      <c r="T57" s="24">
        <v>2.0000000000000001E-4</v>
      </c>
      <c r="U57" s="23">
        <f t="shared" si="27"/>
        <v>219.70434072993152</v>
      </c>
      <c r="V57" s="24">
        <f t="shared" si="28"/>
        <v>71.568455756555579</v>
      </c>
      <c r="W57" s="24">
        <f t="shared" si="29"/>
        <v>48.830338987171373</v>
      </c>
      <c r="X57" s="24">
        <f t="shared" si="30"/>
        <v>70.105547622631406</v>
      </c>
      <c r="Y57" s="24">
        <f t="shared" si="31"/>
        <v>-282.47700951000706</v>
      </c>
      <c r="Z57" s="24">
        <f t="shared" si="32"/>
        <v>73.78158458644242</v>
      </c>
      <c r="AA57" s="23">
        <f>0.001*(2*Ref_Data!$B$5*Stress_Calculation!U57+Ref_Data!$B$4*(Stress_Calculation!$U57+Stress_Calculation!$W57+Stress_Calculation!$Y57))</f>
        <v>33.801534316079383</v>
      </c>
      <c r="AB57" s="24">
        <f>0.001*(SQRT((2*Ref_Data!$B$5+Ref_Data!$B$4)^2 *Stress_Calculation!V57^2 + Ref_Data!$B$4^2 *(Stress_Calculation!$X57^2+Stress_Calculation!$Z57^2)))</f>
        <v>23.693304492684764</v>
      </c>
      <c r="AC57" s="24">
        <f>0.001*(2*Ref_Data!$B$5*Stress_Calculation!W57+Ref_Data!$B$4*(Stress_Calculation!$U57+Stress_Calculation!$W57+Stress_Calculation!$Y57))</f>
        <v>6.1988109576335244</v>
      </c>
      <c r="AD57" s="24">
        <f>0.001*(SQRT((2*Ref_Data!$B$5+Ref_Data!$B$4)^2 *Stress_Calculation!X57^2 + Ref_Data!$B$4^2 *(Stress_Calculation!$V57^2+Stress_Calculation!$Z57^2)))</f>
        <v>23.406238051471401</v>
      </c>
      <c r="AE57" s="24">
        <f>0.001*(2*Ref_Data!$B$5*Stress_Calculation!Y57+Ref_Data!$B$4*(Stress_Calculation!$U57+Stress_Calculation!$W57+Stress_Calculation!$Y57))</f>
        <v>-47.320068414987603</v>
      </c>
      <c r="AF57" s="25">
        <f>0.001*(SQRT((2*Ref_Data!$B$5+Ref_Data!$B$4)^2 *Stress_Calculation!V57^2 + Ref_Data!$B$4^2 *(Stress_Calculation!$X57^2+Stress_Calculation!$Z57^2)))</f>
        <v>23.693304492684764</v>
      </c>
    </row>
    <row r="58" spans="2:32">
      <c r="B58" s="23">
        <v>184543</v>
      </c>
      <c r="C58" s="24">
        <v>184811</v>
      </c>
      <c r="D58" s="24">
        <v>12.5</v>
      </c>
      <c r="E58" s="36">
        <f t="shared" si="0"/>
        <v>-8.1239999999999952</v>
      </c>
      <c r="F58" s="23">
        <f>VLOOKUP($B58,Run_No!$A$2:$O$1641,4,FALSE)</f>
        <v>193.18799999999999</v>
      </c>
      <c r="G58" s="24">
        <f>VLOOKUP($B58,Run_No!$A$2:$O$1641,5,FALSE)</f>
        <v>-165.81100000000001</v>
      </c>
      <c r="H58" s="24">
        <f>VLOOKUP($B58,Run_No!$A$2:$O$1641,6,FALSE)</f>
        <v>431.26299999999998</v>
      </c>
      <c r="I58" s="23">
        <f>VLOOKUP($B58,Run_No!$A$2:$O$1641,8,FALSE)</f>
        <v>2.8670300000000002</v>
      </c>
      <c r="J58" s="24">
        <f>VLOOKUP($B58,Run_No!$A$2:$O$1641,9,FALSE)</f>
        <v>4.6E-5</v>
      </c>
      <c r="K58" s="24">
        <f>VLOOKUP($B58,Run_No!$A$2:$O$1641,10,FALSE)</f>
        <v>2.8664999999999998</v>
      </c>
      <c r="L58" s="24">
        <f>VLOOKUP($B58,Run_No!$A$2:$O$1641,11,FALSE)</f>
        <v>2.0000000000000002E-5</v>
      </c>
      <c r="M58" s="24">
        <f>VLOOKUP($C58,Run_No!$A$2:$O$1641,8,FALSE)</f>
        <v>2.8701500000000002</v>
      </c>
      <c r="N58" s="24">
        <f>VLOOKUP($C58,Run_No!$A$2:$O$1641,9,FALSE)</f>
        <v>6.7999999999999999E-5</v>
      </c>
      <c r="O58" s="23">
        <f>d0_values!$X$82</f>
        <v>2.8674900000000001</v>
      </c>
      <c r="P58" s="24">
        <v>2.0000000000000001E-4</v>
      </c>
      <c r="Q58" s="24">
        <f>d0_values!$Y$82</f>
        <v>2.86707</v>
      </c>
      <c r="R58" s="24">
        <v>2.0000000000000001E-4</v>
      </c>
      <c r="S58" s="24">
        <f t="shared" si="33"/>
        <v>2.8674900000000001</v>
      </c>
      <c r="T58" s="24">
        <v>2.0000000000000001E-4</v>
      </c>
      <c r="U58" s="23">
        <f t="shared" si="27"/>
        <v>-160.41904243779825</v>
      </c>
      <c r="V58" s="24">
        <f t="shared" si="28"/>
        <v>71.568455756555579</v>
      </c>
      <c r="W58" s="24">
        <f t="shared" si="29"/>
        <v>-198.80923730508647</v>
      </c>
      <c r="X58" s="24">
        <f t="shared" si="30"/>
        <v>70.105547622631406</v>
      </c>
      <c r="Y58" s="24">
        <f t="shared" si="31"/>
        <v>927.64054974914245</v>
      </c>
      <c r="Z58" s="24">
        <f t="shared" si="32"/>
        <v>73.668586402803271</v>
      </c>
      <c r="AA58" s="23">
        <f>0.001*(2*Ref_Data!$B$5*Stress_Calculation!U58+Ref_Data!$B$4*(Stress_Calculation!$U58+Stress_Calculation!$W58+Stress_Calculation!$Y58))</f>
        <v>42.951487395421502</v>
      </c>
      <c r="AB58" s="24">
        <f>0.001*(SQRT((2*Ref_Data!$B$5+Ref_Data!$B$4)^2 *Stress_Calculation!V58^2 + Ref_Data!$B$4^2 *(Stress_Calculation!$X58^2+Stress_Calculation!$Z58^2)))</f>
        <v>23.688142910682767</v>
      </c>
      <c r="AC58" s="24">
        <f>0.001*(2*Ref_Data!$B$5*Stress_Calculation!W58+Ref_Data!$B$4*(Stress_Calculation!$U58+Stress_Calculation!$W58+Stress_Calculation!$Y58))</f>
        <v>36.749994378398021</v>
      </c>
      <c r="AD58" s="24">
        <f>0.001*(SQRT((2*Ref_Data!$B$5+Ref_Data!$B$4)^2 *Stress_Calculation!X58^2 + Ref_Data!$B$4^2 *(Stress_Calculation!$V58^2+Stress_Calculation!$Z58^2)))</f>
        <v>23.401013151058269</v>
      </c>
      <c r="AE58" s="24">
        <f>0.001*(2*Ref_Data!$B$5*Stress_Calculation!Y58+Ref_Data!$B$4*(Stress_Calculation!$U58+Stress_Calculation!$W58+Stress_Calculation!$Y58))</f>
        <v>218.71495997946576</v>
      </c>
      <c r="AF58" s="25">
        <f>0.001*(SQRT((2*Ref_Data!$B$5+Ref_Data!$B$4)^2 *Stress_Calculation!V58^2 + Ref_Data!$B$4^2 *(Stress_Calculation!$X58^2+Stress_Calculation!$Z58^2)))</f>
        <v>23.688142910682767</v>
      </c>
    </row>
    <row r="59" spans="2:32">
      <c r="B59" s="23">
        <v>184539</v>
      </c>
      <c r="C59" s="24">
        <v>184807</v>
      </c>
      <c r="D59" s="24">
        <v>12.5</v>
      </c>
      <c r="E59" s="36">
        <f t="shared" si="0"/>
        <v>-4.0360000000000014</v>
      </c>
      <c r="F59" s="23">
        <f>VLOOKUP($B59,Run_No!$A$2:$O$1641,4,FALSE)</f>
        <v>193.256</v>
      </c>
      <c r="G59" s="24">
        <f>VLOOKUP($B59,Run_No!$A$2:$O$1641,5,FALSE)</f>
        <v>-161.72300000000001</v>
      </c>
      <c r="H59" s="24">
        <f>VLOOKUP($B59,Run_No!$A$2:$O$1641,6,FALSE)</f>
        <v>431.28800000000001</v>
      </c>
      <c r="I59" s="23">
        <f>VLOOKUP($B59,Run_No!$A$2:$O$1641,8,FALSE)</f>
        <v>2.8660399999999999</v>
      </c>
      <c r="J59" s="24">
        <f>VLOOKUP($B59,Run_No!$A$2:$O$1641,9,FALSE)</f>
        <v>5.5000000000000002E-5</v>
      </c>
      <c r="K59" s="24">
        <f>VLOOKUP($B59,Run_No!$A$2:$O$1641,10,FALSE)</f>
        <v>2.86517</v>
      </c>
      <c r="L59" s="24">
        <f>VLOOKUP($B59,Run_No!$A$2:$O$1641,11,FALSE)</f>
        <v>2.1999999999999999E-5</v>
      </c>
      <c r="M59" s="24">
        <f>VLOOKUP($C59,Run_No!$A$2:$O$1641,8,FALSE)</f>
        <v>2.8765700000000001</v>
      </c>
      <c r="N59" s="24">
        <f>VLOOKUP($C59,Run_No!$A$2:$O$1641,9,FALSE)</f>
        <v>6.0000000000000002E-5</v>
      </c>
      <c r="O59" s="23">
        <f>d0_values!$X$82</f>
        <v>2.8674900000000001</v>
      </c>
      <c r="P59" s="24">
        <v>2.0000000000000001E-4</v>
      </c>
      <c r="Q59" s="24">
        <f>d0_values!$Y$82</f>
        <v>2.86707</v>
      </c>
      <c r="R59" s="24">
        <v>2.0000000000000001E-4</v>
      </c>
      <c r="S59" s="24">
        <f t="shared" si="33"/>
        <v>2.8674900000000001</v>
      </c>
      <c r="T59" s="24">
        <v>2.0000000000000001E-4</v>
      </c>
      <c r="U59" s="23">
        <f t="shared" si="27"/>
        <v>-505.66872072799197</v>
      </c>
      <c r="V59" s="24">
        <f t="shared" si="28"/>
        <v>72.336672534835486</v>
      </c>
      <c r="W59" s="24">
        <f t="shared" si="29"/>
        <v>-662.69745768332552</v>
      </c>
      <c r="X59" s="24">
        <f t="shared" si="30"/>
        <v>70.178391782708601</v>
      </c>
      <c r="Y59" s="24">
        <f t="shared" si="31"/>
        <v>3166.5324029028775</v>
      </c>
      <c r="Z59" s="24">
        <f t="shared" si="32"/>
        <v>72.818433605073096</v>
      </c>
      <c r="AA59" s="23">
        <f>0.001*(2*Ref_Data!$B$5*Stress_Calculation!U59+Ref_Data!$B$4*(Stress_Calculation!$U59+Stress_Calculation!$W59+Stress_Calculation!$Y59))</f>
        <v>160.40057615734031</v>
      </c>
      <c r="AB59" s="24">
        <f>0.001*(SQRT((2*Ref_Data!$B$5+Ref_Data!$B$4)^2 *Stress_Calculation!V59^2 + Ref_Data!$B$4^2 *(Stress_Calculation!$X59^2+Stress_Calculation!$Z59^2)))</f>
        <v>23.838723892874942</v>
      </c>
      <c r="AC59" s="24">
        <f>0.001*(2*Ref_Data!$B$5*Stress_Calculation!W59+Ref_Data!$B$4*(Stress_Calculation!$U59+Stress_Calculation!$W59+Stress_Calculation!$Y59))</f>
        <v>135.03439557224797</v>
      </c>
      <c r="AD59" s="24">
        <f>0.001*(SQRT((2*Ref_Data!$B$5+Ref_Data!$B$4)^2 *Stress_Calculation!X59^2 + Ref_Data!$B$4^2 *(Stress_Calculation!$V59^2+Stress_Calculation!$Z59^2)))</f>
        <v>23.414071970665258</v>
      </c>
      <c r="AE59" s="24">
        <f>0.001*(2*Ref_Data!$B$5*Stress_Calculation!Y59+Ref_Data!$B$4*(Stress_Calculation!$U59+Stress_Calculation!$W59+Stress_Calculation!$Y59))</f>
        <v>753.6022961284807</v>
      </c>
      <c r="AF59" s="25">
        <f>0.001*(SQRT((2*Ref_Data!$B$5+Ref_Data!$B$4)^2 *Stress_Calculation!V59^2 + Ref_Data!$B$4^2 *(Stress_Calculation!$X59^2+Stress_Calculation!$Z59^2)))</f>
        <v>23.838723892874942</v>
      </c>
    </row>
    <row r="60" spans="2:32">
      <c r="B60" s="23">
        <v>184513</v>
      </c>
      <c r="C60" s="24">
        <v>184781</v>
      </c>
      <c r="D60" s="24">
        <v>12.5</v>
      </c>
      <c r="E60" s="36">
        <f t="shared" si="0"/>
        <v>-1.099999999999568E-2</v>
      </c>
      <c r="F60" s="23">
        <f>VLOOKUP($B60,Run_No!$A$2:$O$1641,4,FALSE)</f>
        <v>193.26300000000001</v>
      </c>
      <c r="G60" s="24">
        <f>VLOOKUP($B60,Run_No!$A$2:$O$1641,5,FALSE)</f>
        <v>-157.69800000000001</v>
      </c>
      <c r="H60" s="24">
        <f>VLOOKUP($B60,Run_No!$A$2:$O$1641,6,FALSE)</f>
        <v>431.31200000000001</v>
      </c>
      <c r="I60" s="23">
        <f>VLOOKUP($B60,Run_No!$A$2:$O$1641,8,FALSE)</f>
        <v>2.8682500000000002</v>
      </c>
      <c r="J60" s="24">
        <f>VLOOKUP($B60,Run_No!$A$2:$O$1641,9,FALSE)</f>
        <v>5.1E-5</v>
      </c>
      <c r="K60" s="24">
        <f>VLOOKUP($B60,Run_No!$A$2:$O$1641,10,FALSE)</f>
        <v>2.8647800000000001</v>
      </c>
      <c r="L60" s="24">
        <f>VLOOKUP($B60,Run_No!$A$2:$O$1641,11,FALSE)</f>
        <v>2.0999999999999999E-5</v>
      </c>
      <c r="M60" s="24">
        <f>VLOOKUP($C60,Run_No!$A$2:$O$1641,8,FALSE)</f>
        <v>2.8759100000000002</v>
      </c>
      <c r="N60" s="24">
        <f>VLOOKUP($C60,Run_No!$A$2:$O$1641,9,FALSE)</f>
        <v>5.3999999999999998E-5</v>
      </c>
      <c r="O60" s="23">
        <f>d0_values!$X$82</f>
        <v>2.8674900000000001</v>
      </c>
      <c r="P60" s="24">
        <v>2.0000000000000001E-4</v>
      </c>
      <c r="Q60" s="24">
        <f>d0_values!$Y$82</f>
        <v>2.86707</v>
      </c>
      <c r="R60" s="24">
        <v>2.0000000000000001E-4</v>
      </c>
      <c r="S60" s="24">
        <f t="shared" si="33"/>
        <v>2.8674900000000001</v>
      </c>
      <c r="T60" s="24">
        <v>2.0000000000000001E-4</v>
      </c>
      <c r="U60" s="23">
        <f t="shared" si="27"/>
        <v>265.04015707118356</v>
      </c>
      <c r="V60" s="24">
        <f t="shared" si="28"/>
        <v>71.979360660090208</v>
      </c>
      <c r="W60" s="24">
        <f t="shared" si="29"/>
        <v>-798.72483057608076</v>
      </c>
      <c r="X60" s="24">
        <f t="shared" si="30"/>
        <v>70.14111196135002</v>
      </c>
      <c r="Y60" s="24">
        <f t="shared" si="31"/>
        <v>2936.3659507095631</v>
      </c>
      <c r="Z60" s="24">
        <f t="shared" si="32"/>
        <v>72.244985173576467</v>
      </c>
      <c r="AA60" s="23">
        <f>0.001*(2*Ref_Data!$B$5*Stress_Calculation!U60+Ref_Data!$B$4*(Stress_Calculation!$U60+Stress_Calculation!$W60+Stress_Calculation!$Y60))</f>
        <v>333.90825703437184</v>
      </c>
      <c r="AB60" s="24">
        <f>0.001*(SQRT((2*Ref_Data!$B$5+Ref_Data!$B$4)^2 *Stress_Calculation!V60^2 + Ref_Data!$B$4^2 *(Stress_Calculation!$X60^2+Stress_Calculation!$Z60^2)))</f>
        <v>23.724798464646891</v>
      </c>
      <c r="AC60" s="24">
        <f>0.001*(2*Ref_Data!$B$5*Stress_Calculation!W60+Ref_Data!$B$4*(Stress_Calculation!$U60+Stress_Calculation!$W60+Stress_Calculation!$Y60))</f>
        <v>162.06929749135224</v>
      </c>
      <c r="AD60" s="24">
        <f>0.001*(SQRT((2*Ref_Data!$B$5+Ref_Data!$B$4)^2 *Stress_Calculation!X60^2 + Ref_Data!$B$4^2 *(Stress_Calculation!$V60^2+Stress_Calculation!$Z60^2)))</f>
        <v>23.36285078733124</v>
      </c>
      <c r="AE60" s="24">
        <f>0.001*(2*Ref_Data!$B$5*Stress_Calculation!Y60+Ref_Data!$B$4*(Stress_Calculation!$U60+Stress_Calculation!$W60+Stress_Calculation!$Y60))</f>
        <v>765.43011600672548</v>
      </c>
      <c r="AF60" s="25">
        <f>0.001*(SQRT((2*Ref_Data!$B$5+Ref_Data!$B$4)^2 *Stress_Calculation!V60^2 + Ref_Data!$B$4^2 *(Stress_Calculation!$X60^2+Stress_Calculation!$Z60^2)))</f>
        <v>23.724798464646891</v>
      </c>
    </row>
    <row r="61" spans="2:32">
      <c r="B61" s="23">
        <v>184516</v>
      </c>
      <c r="C61" s="24">
        <v>184784</v>
      </c>
      <c r="D61" s="24">
        <v>12.5</v>
      </c>
      <c r="E61" s="36">
        <f t="shared" si="0"/>
        <v>3.9750000000000227</v>
      </c>
      <c r="F61" s="23">
        <f>VLOOKUP($B61,Run_No!$A$2:$O$1641,4,FALSE)</f>
        <v>193.27099999999999</v>
      </c>
      <c r="G61" s="24">
        <f>VLOOKUP($B61,Run_No!$A$2:$O$1641,5,FALSE)</f>
        <v>-153.71199999999999</v>
      </c>
      <c r="H61" s="24">
        <f>VLOOKUP($B61,Run_No!$A$2:$O$1641,6,FALSE)</f>
        <v>431.33499999999998</v>
      </c>
      <c r="I61" s="23">
        <f>VLOOKUP($B61,Run_No!$A$2:$O$1641,8,FALSE)</f>
        <v>2.8660600000000001</v>
      </c>
      <c r="J61" s="24">
        <f>VLOOKUP($B61,Run_No!$A$2:$O$1641,9,FALSE)</f>
        <v>4.0000000000000003E-5</v>
      </c>
      <c r="K61" s="24">
        <f>VLOOKUP($B61,Run_No!$A$2:$O$1641,10,FALSE)</f>
        <v>2.8654000000000002</v>
      </c>
      <c r="L61" s="24">
        <f>VLOOKUP($B61,Run_No!$A$2:$O$1641,11,FALSE)</f>
        <v>2.1999999999999999E-5</v>
      </c>
      <c r="M61" s="24">
        <f>VLOOKUP($C61,Run_No!$A$2:$O$1641,8,FALSE)</f>
        <v>2.8763899999999998</v>
      </c>
      <c r="N61" s="24">
        <f>VLOOKUP($C61,Run_No!$A$2:$O$1641,9,FALSE)</f>
        <v>5.7000000000000003E-5</v>
      </c>
      <c r="O61" s="23">
        <f>d0_values!$X$82</f>
        <v>2.8674900000000001</v>
      </c>
      <c r="P61" s="24">
        <v>2.0000000000000001E-4</v>
      </c>
      <c r="Q61" s="24">
        <f>d0_values!$Y$82</f>
        <v>2.86707</v>
      </c>
      <c r="R61" s="24">
        <v>2.0000000000000001E-4</v>
      </c>
      <c r="S61" s="24">
        <f t="shared" si="33"/>
        <v>2.8674900000000001</v>
      </c>
      <c r="T61" s="24">
        <v>2.0000000000000001E-4</v>
      </c>
      <c r="U61" s="23">
        <f t="shared" si="27"/>
        <v>-498.69397975232931</v>
      </c>
      <c r="V61" s="24">
        <f t="shared" si="28"/>
        <v>71.128680673240851</v>
      </c>
      <c r="W61" s="24">
        <f t="shared" si="29"/>
        <v>-582.47618648998855</v>
      </c>
      <c r="X61" s="24">
        <f t="shared" si="30"/>
        <v>70.178391782708601</v>
      </c>
      <c r="Y61" s="24">
        <f t="shared" si="31"/>
        <v>3103.759734122802</v>
      </c>
      <c r="Z61" s="24">
        <f t="shared" si="32"/>
        <v>72.524730402467867</v>
      </c>
      <c r="AA61" s="23">
        <f>0.001*(2*Ref_Data!$B$5*Stress_Calculation!U61+Ref_Data!$B$4*(Stress_Calculation!$U61+Stress_Calculation!$W61+Stress_Calculation!$Y61))</f>
        <v>164.48624707168236</v>
      </c>
      <c r="AB61" s="24">
        <f>0.001*(SQRT((2*Ref_Data!$B$5+Ref_Data!$B$4)^2 *Stress_Calculation!V61^2 + Ref_Data!$B$4^2 *(Stress_Calculation!$X61^2+Stress_Calculation!$Z61^2)))</f>
        <v>23.533136594912424</v>
      </c>
      <c r="AC61" s="24">
        <f>0.001*(2*Ref_Data!$B$5*Stress_Calculation!W61+Ref_Data!$B$4*(Stress_Calculation!$U61+Stress_Calculation!$W61+Stress_Calculation!$Y61))</f>
        <v>150.95219829098357</v>
      </c>
      <c r="AD61" s="24">
        <f>0.001*(SQRT((2*Ref_Data!$B$5+Ref_Data!$B$4)^2 *Stress_Calculation!X61^2 + Ref_Data!$B$4^2 *(Stress_Calculation!$V61^2+Stress_Calculation!$Z61^2)))</f>
        <v>23.346271007867312</v>
      </c>
      <c r="AE61" s="24">
        <f>0.001*(2*Ref_Data!$B$5*Stress_Calculation!Y61+Ref_Data!$B$4*(Stress_Calculation!$U61+Stress_Calculation!$W61+Stress_Calculation!$Y61))</f>
        <v>746.42107777458818</v>
      </c>
      <c r="AF61" s="25">
        <f>0.001*(SQRT((2*Ref_Data!$B$5+Ref_Data!$B$4)^2 *Stress_Calculation!V61^2 + Ref_Data!$B$4^2 *(Stress_Calculation!$X61^2+Stress_Calculation!$Z61^2)))</f>
        <v>23.533136594912424</v>
      </c>
    </row>
    <row r="62" spans="2:32">
      <c r="B62" s="23">
        <v>184520</v>
      </c>
      <c r="C62" s="24">
        <v>184788</v>
      </c>
      <c r="D62" s="24">
        <v>12.5</v>
      </c>
      <c r="E62" s="36">
        <f t="shared" si="0"/>
        <v>7.9280000000000257</v>
      </c>
      <c r="F62" s="23">
        <f>VLOOKUP($B62,Run_No!$A$2:$O$1641,4,FALSE)</f>
        <v>193.27699999999999</v>
      </c>
      <c r="G62" s="24">
        <f>VLOOKUP($B62,Run_No!$A$2:$O$1641,5,FALSE)</f>
        <v>-149.75899999999999</v>
      </c>
      <c r="H62" s="24">
        <f>VLOOKUP($B62,Run_No!$A$2:$O$1641,6,FALSE)</f>
        <v>431.358</v>
      </c>
      <c r="I62" s="23">
        <f>VLOOKUP($B62,Run_No!$A$2:$O$1641,8,FALSE)</f>
        <v>2.8678599999999999</v>
      </c>
      <c r="J62" s="24">
        <f>VLOOKUP($B62,Run_No!$A$2:$O$1641,9,FALSE)</f>
        <v>3.4E-5</v>
      </c>
      <c r="K62" s="24">
        <f>VLOOKUP($B62,Run_No!$A$2:$O$1641,10,FALSE)</f>
        <v>2.8666800000000001</v>
      </c>
      <c r="L62" s="24">
        <f>VLOOKUP($B62,Run_No!$A$2:$O$1641,11,FALSE)</f>
        <v>2.0000000000000002E-5</v>
      </c>
      <c r="M62" s="24">
        <f>VLOOKUP($C62,Run_No!$A$2:$O$1641,8,FALSE)</f>
        <v>2.86931</v>
      </c>
      <c r="N62" s="24">
        <f>VLOOKUP($C62,Run_No!$A$2:$O$1641,9,FALSE)</f>
        <v>6.3999999999999997E-5</v>
      </c>
      <c r="O62" s="23">
        <f>d0_values!$X$82</f>
        <v>2.8674900000000001</v>
      </c>
      <c r="P62" s="24">
        <v>2.0000000000000001E-4</v>
      </c>
      <c r="Q62" s="24">
        <f>d0_values!$Y$82</f>
        <v>2.86707</v>
      </c>
      <c r="R62" s="24">
        <v>2.0000000000000001E-4</v>
      </c>
      <c r="S62" s="24">
        <f t="shared" si="33"/>
        <v>2.8674900000000001</v>
      </c>
      <c r="T62" s="24">
        <v>2.0000000000000001E-4</v>
      </c>
      <c r="U62" s="23">
        <f t="shared" si="27"/>
        <v>129.03270804764944</v>
      </c>
      <c r="V62" s="24">
        <f t="shared" si="28"/>
        <v>70.748081467665116</v>
      </c>
      <c r="W62" s="24">
        <f t="shared" si="29"/>
        <v>-136.02737289286625</v>
      </c>
      <c r="X62" s="24">
        <f t="shared" si="30"/>
        <v>70.105547622631406</v>
      </c>
      <c r="Y62" s="24">
        <f t="shared" si="31"/>
        <v>634.70142877575245</v>
      </c>
      <c r="Z62" s="24">
        <f t="shared" si="32"/>
        <v>73.231458862805809</v>
      </c>
      <c r="AA62" s="23">
        <f>0.001*(2*Ref_Data!$B$5*Stress_Calculation!U62+Ref_Data!$B$4*(Stress_Calculation!$U62+Stress_Calculation!$W62+Stress_Calculation!$Y62))</f>
        <v>96.892833853127499</v>
      </c>
      <c r="AB62" s="24">
        <f>0.001*(SQRT((2*Ref_Data!$B$5+Ref_Data!$B$4)^2 *Stress_Calculation!V62^2 + Ref_Data!$B$4^2 *(Stress_Calculation!$X62^2+Stress_Calculation!$Z62^2)))</f>
        <v>23.470306111555466</v>
      </c>
      <c r="AC62" s="24">
        <f>0.001*(2*Ref_Data!$B$5*Stress_Calculation!W62+Ref_Data!$B$4*(Stress_Calculation!$U62+Stress_Calculation!$W62+Stress_Calculation!$Y62))</f>
        <v>54.075436162736509</v>
      </c>
      <c r="AD62" s="24">
        <f>0.001*(SQRT((2*Ref_Data!$B$5+Ref_Data!$B$4)^2 *Stress_Calculation!X62^2 + Ref_Data!$B$4^2 *(Stress_Calculation!$V62^2+Stress_Calculation!$Z62^2)))</f>
        <v>23.344188538822944</v>
      </c>
      <c r="AE62" s="24">
        <f>0.001*(2*Ref_Data!$B$5*Stress_Calculation!Y62+Ref_Data!$B$4*(Stress_Calculation!$U62+Stress_Calculation!$W62+Stress_Calculation!$Y62))</f>
        <v>178.5777810476672</v>
      </c>
      <c r="AF62" s="25">
        <f>0.001*(SQRT((2*Ref_Data!$B$5+Ref_Data!$B$4)^2 *Stress_Calculation!V62^2 + Ref_Data!$B$4^2 *(Stress_Calculation!$X62^2+Stress_Calculation!$Z62^2)))</f>
        <v>23.470306111555466</v>
      </c>
    </row>
    <row r="63" spans="2:32">
      <c r="B63" s="23">
        <v>184525</v>
      </c>
      <c r="C63" s="24">
        <v>184793</v>
      </c>
      <c r="D63" s="24">
        <v>12.5</v>
      </c>
      <c r="E63" s="36">
        <f t="shared" si="0"/>
        <v>11.972000000000008</v>
      </c>
      <c r="F63" s="23">
        <f>VLOOKUP($B63,Run_No!$A$2:$O$1641,4,FALSE)</f>
        <v>193.25399999999999</v>
      </c>
      <c r="G63" s="24">
        <f>VLOOKUP($B63,Run_No!$A$2:$O$1641,5,FALSE)</f>
        <v>-145.715</v>
      </c>
      <c r="H63" s="24">
        <f>VLOOKUP($B63,Run_No!$A$2:$O$1641,6,FALSE)</f>
        <v>431.38200000000001</v>
      </c>
      <c r="I63" s="23">
        <f>VLOOKUP($B63,Run_No!$A$2:$O$1641,8,FALSE)</f>
        <v>2.8679100000000002</v>
      </c>
      <c r="J63" s="24">
        <f>VLOOKUP($B63,Run_No!$A$2:$O$1641,9,FALSE)</f>
        <v>3.1999999999999999E-5</v>
      </c>
      <c r="K63" s="24">
        <f>VLOOKUP($B63,Run_No!$A$2:$O$1641,10,FALSE)</f>
        <v>2.8672200000000001</v>
      </c>
      <c r="L63" s="24">
        <f>VLOOKUP($B63,Run_No!$A$2:$O$1641,11,FALSE)</f>
        <v>1.9000000000000001E-5</v>
      </c>
      <c r="M63" s="24">
        <f>VLOOKUP($C63,Run_No!$A$2:$O$1641,8,FALSE)</f>
        <v>2.8669099999999998</v>
      </c>
      <c r="N63" s="24">
        <f>VLOOKUP($C63,Run_No!$A$2:$O$1641,9,FALSE)</f>
        <v>6.7999999999999999E-5</v>
      </c>
      <c r="O63" s="23">
        <f>d0_values!$X$82</f>
        <v>2.8674900000000001</v>
      </c>
      <c r="P63" s="24">
        <v>2.0000000000000001E-4</v>
      </c>
      <c r="Q63" s="24">
        <f>d0_values!$Y$82</f>
        <v>2.86707</v>
      </c>
      <c r="R63" s="24">
        <v>2.0000000000000001E-4</v>
      </c>
      <c r="S63" s="24">
        <f t="shared" si="33"/>
        <v>2.8674900000000001</v>
      </c>
      <c r="T63" s="24">
        <v>2.0000000000000001E-4</v>
      </c>
      <c r="U63" s="23">
        <f t="shared" si="27"/>
        <v>146.469560486695</v>
      </c>
      <c r="V63" s="24">
        <f t="shared" si="28"/>
        <v>70.634534878501626</v>
      </c>
      <c r="W63" s="24">
        <f t="shared" si="29"/>
        <v>52.318220343350319</v>
      </c>
      <c r="X63" s="24">
        <f t="shared" si="30"/>
        <v>70.071701378591783</v>
      </c>
      <c r="Y63" s="24">
        <f t="shared" si="31"/>
        <v>-202.267488291219</v>
      </c>
      <c r="Z63" s="24">
        <f t="shared" si="32"/>
        <v>73.668586402803271</v>
      </c>
      <c r="AA63" s="23">
        <f>0.001*(2*Ref_Data!$B$5*Stress_Calculation!U63+Ref_Data!$B$4*(Stress_Calculation!$U63+Stress_Calculation!$W63+Stress_Calculation!$Y63))</f>
        <v>23.238887520823923</v>
      </c>
      <c r="AB63" s="24">
        <f>0.001*(SQRT((2*Ref_Data!$B$5+Ref_Data!$B$4)^2 *Stress_Calculation!V63^2 + Ref_Data!$B$4^2 *(Stress_Calculation!$X63^2+Stress_Calculation!$Z63^2)))</f>
        <v>23.461569917992843</v>
      </c>
      <c r="AC63" s="24">
        <f>0.001*(2*Ref_Data!$B$5*Stress_Calculation!W63+Ref_Data!$B$4*(Stress_Calculation!$U63+Stress_Calculation!$W63+Stress_Calculation!$Y63))</f>
        <v>8.0298248822836253</v>
      </c>
      <c r="AD63" s="24">
        <f>0.001*(SQRT((2*Ref_Data!$B$5+Ref_Data!$B$4)^2 *Stress_Calculation!X63^2 + Ref_Data!$B$4^2 *(Stress_Calculation!$V63^2+Stress_Calculation!$Z63^2)))</f>
        <v>23.351207611378086</v>
      </c>
      <c r="AE63" s="24">
        <f>0.001*(2*Ref_Data!$B$5*Stress_Calculation!Y63+Ref_Data!$B$4*(Stress_Calculation!$U63+Stress_Calculation!$W63+Stress_Calculation!$Y63))</f>
        <v>-33.095558820223722</v>
      </c>
      <c r="AF63" s="25">
        <f>0.001*(SQRT((2*Ref_Data!$B$5+Ref_Data!$B$4)^2 *Stress_Calculation!V63^2 + Ref_Data!$B$4^2 *(Stress_Calculation!$X63^2+Stress_Calculation!$Z63^2)))</f>
        <v>23.461569917992843</v>
      </c>
    </row>
    <row r="64" spans="2:32">
      <c r="B64" s="23">
        <v>184530</v>
      </c>
      <c r="C64" s="24">
        <v>184798</v>
      </c>
      <c r="D64" s="24">
        <v>12.5</v>
      </c>
      <c r="E64" s="36">
        <f t="shared" si="0"/>
        <v>15.935000000000002</v>
      </c>
      <c r="F64" s="23">
        <f>VLOOKUP($B64,Run_No!$A$2:$O$1641,4,FALSE)</f>
        <v>193.23099999999999</v>
      </c>
      <c r="G64" s="24">
        <f>VLOOKUP($B64,Run_No!$A$2:$O$1641,5,FALSE)</f>
        <v>-141.75200000000001</v>
      </c>
      <c r="H64" s="24">
        <f>VLOOKUP($B64,Run_No!$A$2:$O$1641,6,FALSE)</f>
        <v>431.404</v>
      </c>
      <c r="I64" s="23">
        <f>VLOOKUP($B64,Run_No!$A$2:$O$1641,8,FALSE)</f>
        <v>2.8676499999999998</v>
      </c>
      <c r="J64" s="24">
        <f>VLOOKUP($B64,Run_No!$A$2:$O$1641,9,FALSE)</f>
        <v>3.4999999999999997E-5</v>
      </c>
      <c r="K64" s="24">
        <f>VLOOKUP($B64,Run_No!$A$2:$O$1641,10,FALSE)</f>
        <v>2.86734</v>
      </c>
      <c r="L64" s="24">
        <f>VLOOKUP($B64,Run_No!$A$2:$O$1641,11,FALSE)</f>
        <v>2.0000000000000002E-5</v>
      </c>
      <c r="M64" s="24">
        <f>VLOOKUP($C64,Run_No!$A$2:$O$1641,8,FALSE)</f>
        <v>2.8669799999999999</v>
      </c>
      <c r="N64" s="24">
        <f>VLOOKUP($C64,Run_No!$A$2:$O$1641,9,FALSE)</f>
        <v>7.2000000000000002E-5</v>
      </c>
      <c r="O64" s="23">
        <f>d0_values!$X$82</f>
        <v>2.8674900000000001</v>
      </c>
      <c r="P64" s="24">
        <v>2.0000000000000001E-4</v>
      </c>
      <c r="Q64" s="24">
        <f>d0_values!$Y$82</f>
        <v>2.86707</v>
      </c>
      <c r="R64" s="24">
        <v>2.0000000000000001E-4</v>
      </c>
      <c r="S64" s="24">
        <f t="shared" si="33"/>
        <v>2.8674900000000001</v>
      </c>
      <c r="T64" s="24">
        <v>2.0000000000000001E-4</v>
      </c>
      <c r="U64" s="23">
        <f t="shared" si="27"/>
        <v>55.79792780441295</v>
      </c>
      <c r="V64" s="24">
        <f t="shared" si="28"/>
        <v>70.807362900121547</v>
      </c>
      <c r="W64" s="24">
        <f t="shared" si="29"/>
        <v>94.172796618163801</v>
      </c>
      <c r="X64" s="24">
        <f t="shared" si="30"/>
        <v>70.105547622631406</v>
      </c>
      <c r="Y64" s="24">
        <f t="shared" si="31"/>
        <v>-177.8558948767328</v>
      </c>
      <c r="Z64" s="24">
        <f t="shared" si="32"/>
        <v>74.129389845956851</v>
      </c>
      <c r="AA64" s="23">
        <f>0.001*(2*Ref_Data!$B$5*Stress_Calculation!U64+Ref_Data!$B$4*(Stress_Calculation!$U64+Stress_Calculation!$W64+Stress_Calculation!$Y64))</f>
        <v>5.6351157633824149</v>
      </c>
      <c r="AB64" s="24">
        <f>0.001*(SQRT((2*Ref_Data!$B$5+Ref_Data!$B$4)^2 *Stress_Calculation!V64^2 + Ref_Data!$B$4^2 *(Stress_Calculation!$X64^2+Stress_Calculation!$Z64^2)))</f>
        <v>23.525902930445834</v>
      </c>
      <c r="AC64" s="24">
        <f>0.001*(2*Ref_Data!$B$5*Stress_Calculation!W64+Ref_Data!$B$4*(Stress_Calculation!$U64+Stress_Calculation!$W64+Stress_Calculation!$Y64))</f>
        <v>11.834133033296014</v>
      </c>
      <c r="AD64" s="24">
        <f>0.001*(SQRT((2*Ref_Data!$B$5+Ref_Data!$B$4)^2 *Stress_Calculation!X64^2 + Ref_Data!$B$4^2 *(Stress_Calculation!$V64^2+Stress_Calculation!$Z64^2)))</f>
        <v>23.388384669757968</v>
      </c>
      <c r="AE64" s="24">
        <f>0.001*(2*Ref_Data!$B$5*Stress_Calculation!Y64+Ref_Data!$B$4*(Stress_Calculation!$U64+Stress_Calculation!$W64+Stress_Calculation!$Y64))</f>
        <v>-32.108963285110356</v>
      </c>
      <c r="AF64" s="25">
        <f>0.001*(SQRT((2*Ref_Data!$B$5+Ref_Data!$B$4)^2 *Stress_Calculation!V64^2 + Ref_Data!$B$4^2 *(Stress_Calculation!$X64^2+Stress_Calculation!$Z64^2)))</f>
        <v>23.525902930445834</v>
      </c>
    </row>
    <row r="65" spans="2:32">
      <c r="B65" s="23">
        <v>184533</v>
      </c>
      <c r="C65" s="24">
        <v>184801</v>
      </c>
      <c r="D65" s="24">
        <v>12.5</v>
      </c>
      <c r="E65" s="36">
        <f t="shared" si="0"/>
        <v>23.941000000000003</v>
      </c>
      <c r="F65" s="23">
        <f>VLOOKUP($B65,Run_No!$A$2:$O$1641,4,FALSE)</f>
        <v>193.18600000000001</v>
      </c>
      <c r="G65" s="24">
        <f>VLOOKUP($B65,Run_No!$A$2:$O$1641,5,FALSE)</f>
        <v>-133.74600000000001</v>
      </c>
      <c r="H65" s="24">
        <f>VLOOKUP($B65,Run_No!$A$2:$O$1641,6,FALSE)</f>
        <v>431.45</v>
      </c>
      <c r="I65" s="23">
        <f>VLOOKUP($B65,Run_No!$A$2:$O$1641,8,FALSE)</f>
        <v>2.8680500000000002</v>
      </c>
      <c r="J65" s="24">
        <f>VLOOKUP($B65,Run_No!$A$2:$O$1641,9,FALSE)</f>
        <v>4.5000000000000003E-5</v>
      </c>
      <c r="K65" s="24">
        <f>VLOOKUP($B65,Run_No!$A$2:$O$1641,10,FALSE)</f>
        <v>2.8673199999999999</v>
      </c>
      <c r="L65" s="24">
        <f>VLOOKUP($B65,Run_No!$A$2:$O$1641,11,FALSE)</f>
        <v>2.0000000000000002E-5</v>
      </c>
      <c r="M65" s="24">
        <f>VLOOKUP($C65,Run_No!$A$2:$O$1641,8,FALSE)</f>
        <v>2.8671600000000002</v>
      </c>
      <c r="N65" s="24">
        <f>VLOOKUP($C65,Run_No!$A$2:$O$1641,9,FALSE)</f>
        <v>7.2999999999999999E-5</v>
      </c>
      <c r="O65" s="23">
        <f>d0_values!$X$82</f>
        <v>2.8674900000000001</v>
      </c>
      <c r="P65" s="24">
        <v>2.0000000000000001E-4</v>
      </c>
      <c r="Q65" s="24">
        <f>d0_values!$Y$82</f>
        <v>2.86707</v>
      </c>
      <c r="R65" s="24">
        <v>2.0000000000000001E-4</v>
      </c>
      <c r="S65" s="24">
        <f t="shared" si="33"/>
        <v>2.8674900000000001</v>
      </c>
      <c r="T65" s="24">
        <v>2.0000000000000001E-4</v>
      </c>
      <c r="U65" s="23">
        <f t="shared" si="27"/>
        <v>195.29274731566738</v>
      </c>
      <c r="V65" s="24">
        <f t="shared" si="28"/>
        <v>71.491094999459463</v>
      </c>
      <c r="W65" s="24">
        <f t="shared" si="29"/>
        <v>87.197033905583865</v>
      </c>
      <c r="X65" s="24">
        <f t="shared" si="30"/>
        <v>70.105547622631406</v>
      </c>
      <c r="Y65" s="24">
        <f t="shared" si="31"/>
        <v>-115.08322609665723</v>
      </c>
      <c r="Z65" s="24">
        <f t="shared" si="32"/>
        <v>74.248238906161546</v>
      </c>
      <c r="AA65" s="23">
        <f>0.001*(2*Ref_Data!$B$5*Stress_Calculation!U65+Ref_Data!$B$4*(Stress_Calculation!$U65+Stress_Calculation!$W65+Stress_Calculation!$Y65))</f>
        <v>51.829237975702846</v>
      </c>
      <c r="AB65" s="24">
        <f>0.001*(SQRT((2*Ref_Data!$B$5+Ref_Data!$B$4)^2 *Stress_Calculation!V65^2 + Ref_Data!$B$4^2 *(Stress_Calculation!$X65^2+Stress_Calculation!$Z65^2)))</f>
        <v>23.696037624513444</v>
      </c>
      <c r="AC65" s="24">
        <f>0.001*(2*Ref_Data!$B$5*Stress_Calculation!W65+Ref_Data!$B$4*(Stress_Calculation!$U65+Stress_Calculation!$W65+Stress_Calculation!$Y65))</f>
        <v>34.367622732535516</v>
      </c>
      <c r="AD65" s="24">
        <f>0.001*(SQRT((2*Ref_Data!$B$5+Ref_Data!$B$4)^2 *Stress_Calculation!X65^2 + Ref_Data!$B$4^2 *(Stress_Calculation!$V65^2+Stress_Calculation!$Z65^2)))</f>
        <v>23.424420765113144</v>
      </c>
      <c r="AE65" s="24">
        <f>0.001*(2*Ref_Data!$B$5*Stress_Calculation!Y65+Ref_Data!$B$4*(Stress_Calculation!$U65+Stress_Calculation!$W65+Stress_Calculation!$Y65))</f>
        <v>1.6915807321734901</v>
      </c>
      <c r="AF65" s="25">
        <f>0.001*(SQRT((2*Ref_Data!$B$5+Ref_Data!$B$4)^2 *Stress_Calculation!V65^2 + Ref_Data!$B$4^2 *(Stress_Calculation!$X65^2+Stress_Calculation!$Z65^2)))</f>
        <v>23.696037624513444</v>
      </c>
    </row>
    <row r="66" spans="2:32">
      <c r="B66" s="26">
        <v>184536</v>
      </c>
      <c r="C66" s="27">
        <v>184804</v>
      </c>
      <c r="D66" s="27">
        <v>12.5</v>
      </c>
      <c r="E66" s="37">
        <f t="shared" si="0"/>
        <v>39.861000000000018</v>
      </c>
      <c r="F66" s="26">
        <f>VLOOKUP($B66,Run_No!$A$2:$O$1641,4,FALSE)</f>
        <v>193.15100000000001</v>
      </c>
      <c r="G66" s="27">
        <f>VLOOKUP($B66,Run_No!$A$2:$O$1641,5,FALSE)</f>
        <v>-117.82599999999999</v>
      </c>
      <c r="H66" s="27">
        <f>VLOOKUP($B66,Run_No!$A$2:$O$1641,6,FALSE)</f>
        <v>431.54199999999997</v>
      </c>
      <c r="I66" s="26">
        <f>VLOOKUP($B66,Run_No!$A$2:$O$1641,8,FALSE)</f>
        <v>2.8681999999999999</v>
      </c>
      <c r="J66" s="27">
        <f>VLOOKUP($B66,Run_No!$A$2:$O$1641,9,FALSE)</f>
        <v>4.6E-5</v>
      </c>
      <c r="K66" s="27">
        <f>VLOOKUP($B66,Run_No!$A$2:$O$1641,10,FALSE)</f>
        <v>2.8673099999999998</v>
      </c>
      <c r="L66" s="27">
        <f>VLOOKUP($B66,Run_No!$A$2:$O$1641,11,FALSE)</f>
        <v>2.0000000000000002E-5</v>
      </c>
      <c r="M66" s="27">
        <f>VLOOKUP($C66,Run_No!$A$2:$O$1641,8,FALSE)</f>
        <v>2.8672</v>
      </c>
      <c r="N66" s="27">
        <f>VLOOKUP($C66,Run_No!$A$2:$O$1641,9,FALSE)</f>
        <v>7.4999999999999993E-5</v>
      </c>
      <c r="O66" s="26">
        <f>d0_values!$X$82</f>
        <v>2.8674900000000001</v>
      </c>
      <c r="P66" s="27">
        <v>2.0000000000000001E-4</v>
      </c>
      <c r="Q66" s="27">
        <f>d0_values!$Y$82</f>
        <v>2.86707</v>
      </c>
      <c r="R66" s="27">
        <v>2.0000000000000001E-4</v>
      </c>
      <c r="S66" s="27">
        <f t="shared" si="33"/>
        <v>2.8674900000000001</v>
      </c>
      <c r="T66" s="27">
        <v>2.0000000000000001E-4</v>
      </c>
      <c r="U66" s="26">
        <f t="shared" si="27"/>
        <v>247.60330463213796</v>
      </c>
      <c r="V66" s="27">
        <f t="shared" si="28"/>
        <v>71.568455756555579</v>
      </c>
      <c r="W66" s="27">
        <f t="shared" si="29"/>
        <v>83.709152549404919</v>
      </c>
      <c r="X66" s="27">
        <f t="shared" si="30"/>
        <v>70.105547622631406</v>
      </c>
      <c r="Y66" s="27">
        <f t="shared" si="31"/>
        <v>-101.13374414566501</v>
      </c>
      <c r="Z66" s="27">
        <f t="shared" si="32"/>
        <v>74.49026627222355</v>
      </c>
      <c r="AA66" s="26">
        <f>0.001*(2*Ref_Data!$B$5*Stress_Calculation!U66+Ref_Data!$B$4*(Stress_Calculation!$U66+Stress_Calculation!$W66+Stress_Calculation!$Y66))</f>
        <v>67.884493289153653</v>
      </c>
      <c r="AB66" s="27">
        <f>0.001*(SQRT((2*Ref_Data!$B$5+Ref_Data!$B$4)^2 *Stress_Calculation!V66^2 + Ref_Data!$B$4^2 *(Stress_Calculation!$X66^2+Stress_Calculation!$Z66^2)))</f>
        <v>23.725830496054883</v>
      </c>
      <c r="AC66" s="27">
        <f>0.001*(2*Ref_Data!$B$5*Stress_Calculation!W66+Ref_Data!$B$4*(Stress_Calculation!$U66+Stress_Calculation!$W66+Stress_Calculation!$Y66))</f>
        <v>41.409284106558303</v>
      </c>
      <c r="AD66" s="27">
        <f>0.001*(SQRT((2*Ref_Data!$B$5+Ref_Data!$B$4)^2 *Stress_Calculation!X66^2 + Ref_Data!$B$4^2 *(Stress_Calculation!$V66^2+Stress_Calculation!$Z66^2)))</f>
        <v>23.43916241393023</v>
      </c>
      <c r="AE66" s="27">
        <f>0.001*(2*Ref_Data!$B$5*Stress_Calculation!Y66+Ref_Data!$B$4*(Stress_Calculation!$U66+Stress_Calculation!$W66+Stress_Calculation!$Y66))</f>
        <v>11.550046948123937</v>
      </c>
      <c r="AF66" s="28">
        <f>0.001*(SQRT((2*Ref_Data!$B$5+Ref_Data!$B$4)^2 *Stress_Calculation!V66^2 + Ref_Data!$B$4^2 *(Stress_Calculation!$X66^2+Stress_Calculation!$Z66^2)))</f>
        <v>23.725830496054883</v>
      </c>
    </row>
  </sheetData>
  <phoneticPr fontId="8" type="noConversion"/>
  <pageMargins left="0.7" right="0.7" top="0.75" bottom="0.75" header="0.3" footer="0.3"/>
  <ignoredErrors>
    <ignoredError sqref="F53:N66 F4:N12 F15:N22 F25:N38 F41:N50" emptyCellReference="1"/>
    <ignoredError sqref="V4:Z22 V26:Z66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"/>
  <sheetViews>
    <sheetView topLeftCell="A126" workbookViewId="0">
      <selection activeCell="V15" sqref="V15"/>
    </sheetView>
  </sheetViews>
  <sheetFormatPr baseColWidth="10" defaultRowHeight="14" x14ac:dyDescent="0"/>
  <sheetData/>
  <phoneticPr fontId="8" type="noConversion"/>
  <pageMargins left="0.75000000000000011" right="0.75000000000000011" top="1" bottom="1" header="0.5" footer="0.5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6" sqref="B6"/>
    </sheetView>
  </sheetViews>
  <sheetFormatPr baseColWidth="10" defaultRowHeight="14" x14ac:dyDescent="0"/>
  <sheetData>
    <row r="1" spans="1:3">
      <c r="A1" t="s">
        <v>78</v>
      </c>
      <c r="B1">
        <v>210</v>
      </c>
      <c r="C1" t="s">
        <v>80</v>
      </c>
    </row>
    <row r="2" spans="1:3">
      <c r="A2" t="s">
        <v>79</v>
      </c>
      <c r="B2">
        <v>0.3</v>
      </c>
    </row>
    <row r="4" spans="1:3">
      <c r="A4" t="s">
        <v>81</v>
      </c>
      <c r="B4">
        <f>B1*B2/(1+B2)/(1-2*B2)</f>
        <v>121.15384615384615</v>
      </c>
    </row>
    <row r="5" spans="1:3">
      <c r="A5" t="s">
        <v>82</v>
      </c>
      <c r="B5">
        <f>B1/2/(1+B2)</f>
        <v>80.769230769230759</v>
      </c>
    </row>
  </sheetData>
  <phoneticPr fontId="8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K167"/>
  <sheetViews>
    <sheetView topLeftCell="A39" zoomScale="150" zoomScaleNormal="150" zoomScalePageLayoutView="150" workbookViewId="0">
      <selection activeCell="E48" sqref="E48:E52"/>
    </sheetView>
  </sheetViews>
  <sheetFormatPr baseColWidth="10" defaultColWidth="11" defaultRowHeight="15" x14ac:dyDescent="0"/>
  <cols>
    <col min="1" max="1" width="42.33203125" style="7" bestFit="1" customWidth="1"/>
    <col min="2" max="3" width="11" style="7"/>
    <col min="4" max="5" width="11" style="8"/>
    <col min="6" max="6" width="11" style="7"/>
    <col min="7" max="7" width="14" style="7" bestFit="1" customWidth="1"/>
    <col min="8" max="8" width="12.6640625" style="7" bestFit="1" customWidth="1"/>
    <col min="9" max="16384" width="11" style="7"/>
  </cols>
  <sheetData>
    <row r="1" spans="1:11">
      <c r="A1" s="6" t="s">
        <v>163</v>
      </c>
      <c r="B1" s="6" t="s">
        <v>164</v>
      </c>
    </row>
    <row r="2" spans="1:11">
      <c r="F2" s="6" t="s">
        <v>165</v>
      </c>
    </row>
    <row r="3" spans="1:11">
      <c r="A3" s="6" t="s">
        <v>166</v>
      </c>
      <c r="B3" s="6" t="s">
        <v>31</v>
      </c>
      <c r="C3" s="6" t="s">
        <v>32</v>
      </c>
      <c r="D3" s="9" t="s">
        <v>167</v>
      </c>
      <c r="E3" s="9"/>
      <c r="F3" s="6" t="s">
        <v>168</v>
      </c>
      <c r="G3" s="6" t="s">
        <v>169</v>
      </c>
      <c r="H3" s="6" t="s">
        <v>170</v>
      </c>
      <c r="I3" s="9" t="s">
        <v>171</v>
      </c>
    </row>
    <row r="4" spans="1:11">
      <c r="A4" s="7" t="s">
        <v>172</v>
      </c>
      <c r="B4" s="7">
        <v>-223.96600000000001</v>
      </c>
      <c r="C4" s="7">
        <v>310.39999999999998</v>
      </c>
      <c r="D4" s="8">
        <f>C5-C4</f>
        <v>3.2760000000000105</v>
      </c>
      <c r="F4" s="10" t="s">
        <v>173</v>
      </c>
      <c r="G4" s="11">
        <v>209.68799999999999</v>
      </c>
      <c r="H4" s="7">
        <f>AVERAGE($B$4:$B$5)</f>
        <v>-223.99250000000001</v>
      </c>
      <c r="I4" s="8">
        <f>AVERAGE($C$4:$C$5)</f>
        <v>312.03800000000001</v>
      </c>
      <c r="K4" s="6" t="s">
        <v>174</v>
      </c>
    </row>
    <row r="5" spans="1:11">
      <c r="A5" s="7" t="s">
        <v>175</v>
      </c>
      <c r="B5" s="7">
        <v>-224.01900000000001</v>
      </c>
      <c r="C5" s="7">
        <v>313.67599999999999</v>
      </c>
      <c r="D5" s="8">
        <f>C6-C5</f>
        <v>9.9820000000000277</v>
      </c>
      <c r="F5" s="10" t="s">
        <v>176</v>
      </c>
      <c r="H5" s="7">
        <f>AVERAGE($B$6:$B$7)</f>
        <v>-224.5675</v>
      </c>
      <c r="I5" s="8">
        <f>AVERAGE($C$6:$C$7)</f>
        <v>325.286</v>
      </c>
      <c r="K5" s="7">
        <f>SLOPE(G4:G17,I4:I17)</f>
        <v>-9.3399598725788186E-4</v>
      </c>
    </row>
    <row r="6" spans="1:11">
      <c r="A6" s="7" t="s">
        <v>177</v>
      </c>
      <c r="B6" s="7">
        <v>-224.54400000000001</v>
      </c>
      <c r="C6" s="7">
        <v>323.65800000000002</v>
      </c>
      <c r="D6" s="8">
        <f t="shared" ref="D6:D45" si="0">C7-C6</f>
        <v>3.2559999999999718</v>
      </c>
      <c r="F6" s="10" t="s">
        <v>178</v>
      </c>
      <c r="H6" s="7">
        <f>AVERAGE($B$8:$B$9)</f>
        <v>-224.959</v>
      </c>
      <c r="I6" s="8">
        <f>AVERAGE($C$8:$C$9)</f>
        <v>338.36599999999999</v>
      </c>
    </row>
    <row r="7" spans="1:11">
      <c r="A7" s="7" t="s">
        <v>179</v>
      </c>
      <c r="B7" s="7">
        <v>-224.59100000000001</v>
      </c>
      <c r="C7" s="7">
        <v>326.91399999999999</v>
      </c>
      <c r="D7" s="8">
        <f t="shared" si="0"/>
        <v>9.8009999999999877</v>
      </c>
      <c r="F7" s="10" t="s">
        <v>180</v>
      </c>
      <c r="G7" s="11">
        <v>209.88900000000001</v>
      </c>
      <c r="H7" s="7">
        <f>AVERAGE($B$9:$B$10)</f>
        <v>-225.08799999999999</v>
      </c>
      <c r="I7" s="7">
        <f>AVERAGE($C$9:$C$10)</f>
        <v>341.69749999999999</v>
      </c>
      <c r="K7" s="6" t="s">
        <v>181</v>
      </c>
    </row>
    <row r="8" spans="1:11">
      <c r="A8" s="7" t="s">
        <v>182</v>
      </c>
      <c r="B8" s="7">
        <v>-224.90600000000001</v>
      </c>
      <c r="C8" s="7">
        <v>336.71499999999997</v>
      </c>
      <c r="D8" s="8">
        <f t="shared" si="0"/>
        <v>3.3020000000000209</v>
      </c>
      <c r="F8" s="10" t="s">
        <v>183</v>
      </c>
      <c r="H8" s="7">
        <f>AVERAGE($B$10,$B$20)</f>
        <v>-225.18899999999999</v>
      </c>
      <c r="I8" s="7">
        <f>AVERAGE($C$10,$C$12)</f>
        <v>344.94299999999998</v>
      </c>
      <c r="K8" s="7">
        <f>INTERCEPT(G4:G17,I4:I17)</f>
        <v>210.07996817335237</v>
      </c>
    </row>
    <row r="9" spans="1:11">
      <c r="A9" s="7" t="s">
        <v>184</v>
      </c>
      <c r="B9" s="7">
        <v>-225.012</v>
      </c>
      <c r="C9" s="7">
        <v>340.017</v>
      </c>
      <c r="D9" s="8">
        <f t="shared" si="0"/>
        <v>3.36099999999999</v>
      </c>
      <c r="F9" s="10" t="s">
        <v>185</v>
      </c>
      <c r="H9" s="7">
        <f t="shared" ref="H9:H13" si="1">AVERAGE($B$10,$B$20)</f>
        <v>-225.18899999999999</v>
      </c>
      <c r="I9" s="7">
        <f>AVERAGE($C$12,$C$14)</f>
        <v>348.22149999999999</v>
      </c>
    </row>
    <row r="10" spans="1:11">
      <c r="A10" s="7" t="s">
        <v>186</v>
      </c>
      <c r="B10" s="7">
        <v>-225.16399999999999</v>
      </c>
      <c r="C10" s="7">
        <v>343.37799999999999</v>
      </c>
      <c r="D10" s="8">
        <f t="shared" si="0"/>
        <v>1.7030000000000314</v>
      </c>
      <c r="F10" s="10" t="s">
        <v>187</v>
      </c>
      <c r="H10" s="7">
        <f>AVERAGE($B$10,$B$20)</f>
        <v>-225.18899999999999</v>
      </c>
      <c r="I10" s="7">
        <f>AVERAGE($C$14:$C$15)</f>
        <v>351.57299999999998</v>
      </c>
    </row>
    <row r="11" spans="1:11">
      <c r="A11" s="7" t="s">
        <v>188</v>
      </c>
      <c r="B11" s="7">
        <v>-225.16399999999999</v>
      </c>
      <c r="C11" s="7">
        <v>345.08100000000002</v>
      </c>
      <c r="D11" s="8">
        <f t="shared" si="0"/>
        <v>1.4269999999999641</v>
      </c>
      <c r="F11" s="10" t="s">
        <v>189</v>
      </c>
      <c r="H11" s="7">
        <f>AVERAGE($B$10,$B$20)</f>
        <v>-225.18899999999999</v>
      </c>
      <c r="I11" s="7">
        <f>AVERAGE($C$15:$C$16)</f>
        <v>354.87049999999999</v>
      </c>
    </row>
    <row r="12" spans="1:11">
      <c r="A12" s="7" t="s">
        <v>190</v>
      </c>
      <c r="B12" s="7">
        <v>-228.333</v>
      </c>
      <c r="C12" s="7">
        <v>346.50799999999998</v>
      </c>
      <c r="D12" s="8">
        <f t="shared" si="0"/>
        <v>0.875</v>
      </c>
      <c r="F12" s="10" t="s">
        <v>191</v>
      </c>
      <c r="H12" s="7">
        <f t="shared" si="1"/>
        <v>-225.18899999999999</v>
      </c>
      <c r="I12" s="7">
        <f>AVERAGE($C$16,$C$18)</f>
        <v>358.15800000000002</v>
      </c>
    </row>
    <row r="13" spans="1:11">
      <c r="A13" s="7" t="s">
        <v>192</v>
      </c>
      <c r="B13" s="7">
        <v>-229.721</v>
      </c>
      <c r="C13" s="7">
        <v>347.38299999999998</v>
      </c>
      <c r="D13" s="8">
        <f t="shared" si="0"/>
        <v>2.5520000000000209</v>
      </c>
      <c r="F13" s="10" t="s">
        <v>193</v>
      </c>
      <c r="H13" s="7">
        <f t="shared" si="1"/>
        <v>-225.18899999999999</v>
      </c>
      <c r="I13" s="7">
        <f>AVERAGE($C$18,$C$20)</f>
        <v>361.44550000000004</v>
      </c>
    </row>
    <row r="14" spans="1:11">
      <c r="A14" s="7" t="s">
        <v>194</v>
      </c>
      <c r="B14" s="7">
        <v>-230.09399999999999</v>
      </c>
      <c r="C14" s="7">
        <v>349.935</v>
      </c>
      <c r="D14" s="8">
        <f t="shared" si="0"/>
        <v>3.2760000000000105</v>
      </c>
      <c r="F14" s="10" t="s">
        <v>195</v>
      </c>
      <c r="G14" s="11">
        <v>209.79</v>
      </c>
      <c r="H14" s="7">
        <f>AVERAGE($B$20:$B$21)</f>
        <v>-225.185</v>
      </c>
      <c r="I14" s="7">
        <f>AVERAGE($C$20:$C$21)</f>
        <v>364.74549999999999</v>
      </c>
    </row>
    <row r="15" spans="1:11">
      <c r="A15" s="7" t="s">
        <v>196</v>
      </c>
      <c r="B15" s="7">
        <v>-230.416</v>
      </c>
      <c r="C15" s="7">
        <v>353.21100000000001</v>
      </c>
      <c r="D15" s="8">
        <f t="shared" si="0"/>
        <v>3.31899999999996</v>
      </c>
      <c r="F15" s="10" t="s">
        <v>197</v>
      </c>
      <c r="H15" s="7">
        <f>AVERAGE($B$21:$B$22)</f>
        <v>-225.08249999999998</v>
      </c>
      <c r="I15" s="7">
        <f>AVERAGE($C$21:$C$22)</f>
        <v>368.03300000000002</v>
      </c>
    </row>
    <row r="16" spans="1:11">
      <c r="A16" s="7" t="s">
        <v>198</v>
      </c>
      <c r="B16" s="7">
        <v>-230.416</v>
      </c>
      <c r="C16" s="7">
        <v>356.53</v>
      </c>
      <c r="D16" s="8">
        <f t="shared" si="0"/>
        <v>1.8680000000000518</v>
      </c>
      <c r="F16" s="10" t="s">
        <v>199</v>
      </c>
      <c r="H16" s="7">
        <f>AVERAGE($B$23:$B$24)</f>
        <v>-224.67599999999999</v>
      </c>
      <c r="I16" s="7">
        <f>AVERAGE($C$23:$C$24)</f>
        <v>381.23</v>
      </c>
    </row>
    <row r="17" spans="1:9">
      <c r="A17" s="7" t="s">
        <v>200</v>
      </c>
      <c r="B17" s="7">
        <v>-230.13399999999999</v>
      </c>
      <c r="C17" s="7">
        <v>358.39800000000002</v>
      </c>
      <c r="D17" s="8">
        <f t="shared" si="0"/>
        <v>1.3879999999999768</v>
      </c>
      <c r="F17" s="10" t="s">
        <v>201</v>
      </c>
      <c r="G17" s="11">
        <v>209.63300000000001</v>
      </c>
      <c r="H17" s="7">
        <f>AVERAGE($B$25:$B$26)</f>
        <v>-224.3665</v>
      </c>
      <c r="I17" s="7">
        <f>AVERAGE($C$25:$C$26)</f>
        <v>394.66499999999996</v>
      </c>
    </row>
    <row r="18" spans="1:9">
      <c r="A18" s="7" t="s">
        <v>202</v>
      </c>
      <c r="B18" s="7">
        <v>-227.565</v>
      </c>
      <c r="C18" s="7">
        <v>359.786</v>
      </c>
      <c r="D18" s="8">
        <f t="shared" si="0"/>
        <v>1.2719999999999914</v>
      </c>
      <c r="I18" s="8"/>
    </row>
    <row r="19" spans="1:9">
      <c r="A19" s="7" t="s">
        <v>203</v>
      </c>
      <c r="B19" s="7">
        <v>-225.27600000000001</v>
      </c>
      <c r="C19" s="7">
        <v>361.05799999999999</v>
      </c>
      <c r="D19" s="8">
        <f t="shared" si="0"/>
        <v>2.0470000000000255</v>
      </c>
    </row>
    <row r="20" spans="1:9">
      <c r="A20" s="7" t="s">
        <v>204</v>
      </c>
      <c r="B20" s="7">
        <v>-225.214</v>
      </c>
      <c r="C20" s="7">
        <v>363.10500000000002</v>
      </c>
      <c r="D20" s="8">
        <f t="shared" si="0"/>
        <v>3.2810000000000059</v>
      </c>
    </row>
    <row r="21" spans="1:9">
      <c r="A21" s="7" t="s">
        <v>205</v>
      </c>
      <c r="B21" s="7">
        <v>-225.15600000000001</v>
      </c>
      <c r="C21" s="7">
        <v>366.38600000000002</v>
      </c>
      <c r="D21" s="8">
        <f t="shared" si="0"/>
        <v>3.2939999999999827</v>
      </c>
    </row>
    <row r="22" spans="1:9">
      <c r="A22" s="7" t="s">
        <v>206</v>
      </c>
      <c r="B22" s="7">
        <v>-225.00899999999999</v>
      </c>
      <c r="C22" s="7">
        <v>369.68</v>
      </c>
      <c r="D22" s="8">
        <f t="shared" si="0"/>
        <v>9.8829999999999814</v>
      </c>
    </row>
    <row r="23" spans="1:9">
      <c r="A23" s="7" t="s">
        <v>207</v>
      </c>
      <c r="B23" s="7">
        <v>-224.77799999999999</v>
      </c>
      <c r="C23" s="7">
        <v>379.56299999999999</v>
      </c>
      <c r="D23" s="8">
        <f t="shared" si="0"/>
        <v>3.3340000000000032</v>
      </c>
    </row>
    <row r="24" spans="1:9">
      <c r="A24" s="7" t="s">
        <v>208</v>
      </c>
      <c r="B24" s="7">
        <v>-224.57400000000001</v>
      </c>
      <c r="C24" s="7">
        <v>382.89699999999999</v>
      </c>
      <c r="D24" s="8">
        <f t="shared" si="0"/>
        <v>10.206999999999994</v>
      </c>
    </row>
    <row r="25" spans="1:9">
      <c r="A25" s="7" t="s">
        <v>209</v>
      </c>
      <c r="B25" s="7">
        <v>-224.386</v>
      </c>
      <c r="C25" s="7">
        <v>393.10399999999998</v>
      </c>
      <c r="D25" s="8">
        <f t="shared" si="0"/>
        <v>3.1220000000000141</v>
      </c>
    </row>
    <row r="26" spans="1:9">
      <c r="A26" s="7" t="s">
        <v>210</v>
      </c>
      <c r="B26" s="7">
        <v>-224.34700000000001</v>
      </c>
      <c r="C26" s="7">
        <v>396.226</v>
      </c>
      <c r="D26" s="8">
        <f t="shared" si="0"/>
        <v>-86.014999999999986</v>
      </c>
    </row>
    <row r="27" spans="1:9">
      <c r="A27" s="7" t="s">
        <v>211</v>
      </c>
      <c r="B27" s="7">
        <v>-237.352</v>
      </c>
      <c r="C27" s="7">
        <v>310.21100000000001</v>
      </c>
      <c r="D27" s="8">
        <f t="shared" si="0"/>
        <v>3.34699999999998</v>
      </c>
    </row>
    <row r="28" spans="1:9">
      <c r="A28" s="7" t="s">
        <v>212</v>
      </c>
      <c r="B28" s="7">
        <v>-237.62</v>
      </c>
      <c r="C28" s="7">
        <v>313.55799999999999</v>
      </c>
      <c r="D28" s="8">
        <f t="shared" si="0"/>
        <v>9.8559999999999945</v>
      </c>
    </row>
    <row r="29" spans="1:9">
      <c r="A29" s="7" t="s">
        <v>213</v>
      </c>
      <c r="B29" s="7">
        <v>-238.01400000000001</v>
      </c>
      <c r="C29" s="7">
        <v>323.41399999999999</v>
      </c>
      <c r="D29" s="8">
        <f t="shared" si="0"/>
        <v>3.3319999999999936</v>
      </c>
    </row>
    <row r="30" spans="1:9">
      <c r="A30" s="7" t="s">
        <v>214</v>
      </c>
      <c r="B30" s="7">
        <v>-238.01400000000001</v>
      </c>
      <c r="C30" s="7">
        <v>326.74599999999998</v>
      </c>
      <c r="D30" s="8">
        <f t="shared" si="0"/>
        <v>9.8860000000000241</v>
      </c>
    </row>
    <row r="31" spans="1:9">
      <c r="A31" s="7" t="s">
        <v>215</v>
      </c>
      <c r="B31" s="7">
        <v>-238.416</v>
      </c>
      <c r="C31" s="7">
        <v>336.63200000000001</v>
      </c>
      <c r="D31" s="8">
        <f t="shared" si="0"/>
        <v>3.3559999999999945</v>
      </c>
    </row>
    <row r="32" spans="1:9">
      <c r="A32" s="7" t="s">
        <v>216</v>
      </c>
      <c r="B32" s="7">
        <v>-238.488</v>
      </c>
      <c r="C32" s="7">
        <v>339.988</v>
      </c>
      <c r="D32" s="8">
        <f t="shared" si="0"/>
        <v>3.2869999999999777</v>
      </c>
    </row>
    <row r="33" spans="1:8">
      <c r="A33" s="7" t="s">
        <v>217</v>
      </c>
      <c r="B33" s="7">
        <v>-238.79499999999999</v>
      </c>
      <c r="C33" s="7">
        <v>343.27499999999998</v>
      </c>
      <c r="D33" s="8">
        <f t="shared" si="0"/>
        <v>3.2800000000000296</v>
      </c>
    </row>
    <row r="34" spans="1:8">
      <c r="A34" s="7" t="s">
        <v>218</v>
      </c>
      <c r="B34" s="7">
        <v>-239.49700000000001</v>
      </c>
      <c r="C34" s="7">
        <v>346.55500000000001</v>
      </c>
      <c r="D34" s="8">
        <f t="shared" si="0"/>
        <v>3.3159999999999741</v>
      </c>
    </row>
    <row r="35" spans="1:8">
      <c r="A35" s="7" t="s">
        <v>219</v>
      </c>
      <c r="B35" s="7">
        <v>-238.78700000000001</v>
      </c>
      <c r="C35" s="7">
        <v>349.87099999999998</v>
      </c>
      <c r="D35" s="8">
        <f t="shared" si="0"/>
        <v>3.4230000000000018</v>
      </c>
    </row>
    <row r="36" spans="1:8">
      <c r="A36" s="7" t="s">
        <v>220</v>
      </c>
      <c r="B36" s="7">
        <v>-238.78700000000001</v>
      </c>
      <c r="C36" s="7">
        <v>353.29399999999998</v>
      </c>
      <c r="D36" s="8">
        <f t="shared" si="0"/>
        <v>3.2599999999999909</v>
      </c>
    </row>
    <row r="37" spans="1:8">
      <c r="A37" s="7" t="s">
        <v>221</v>
      </c>
      <c r="B37" s="7">
        <v>-238.869</v>
      </c>
      <c r="C37" s="7">
        <v>356.55399999999997</v>
      </c>
      <c r="D37" s="8">
        <f t="shared" si="0"/>
        <v>3.3020000000000209</v>
      </c>
    </row>
    <row r="38" spans="1:8">
      <c r="A38" s="7" t="s">
        <v>222</v>
      </c>
      <c r="B38" s="7">
        <v>-238.869</v>
      </c>
      <c r="C38" s="7">
        <v>359.85599999999999</v>
      </c>
      <c r="D38" s="8">
        <f t="shared" si="0"/>
        <v>3.3319999999999936</v>
      </c>
    </row>
    <row r="39" spans="1:8">
      <c r="A39" s="7" t="s">
        <v>223</v>
      </c>
      <c r="B39" s="7">
        <v>-238.869</v>
      </c>
      <c r="C39" s="7">
        <v>363.18799999999999</v>
      </c>
      <c r="D39" s="8">
        <f t="shared" si="0"/>
        <v>3.2409999999999854</v>
      </c>
    </row>
    <row r="40" spans="1:8">
      <c r="A40" s="7" t="s">
        <v>224</v>
      </c>
      <c r="B40" s="7">
        <v>-238.71899999999999</v>
      </c>
      <c r="C40" s="7">
        <v>366.42899999999997</v>
      </c>
      <c r="D40" s="8">
        <f t="shared" si="0"/>
        <v>3.3040000000000305</v>
      </c>
    </row>
    <row r="41" spans="1:8">
      <c r="A41" s="7" t="s">
        <v>225</v>
      </c>
      <c r="B41" s="7">
        <v>-238.45500000000001</v>
      </c>
      <c r="C41" s="7">
        <v>369.733</v>
      </c>
      <c r="D41" s="8">
        <f t="shared" si="0"/>
        <v>9.9169999999999732</v>
      </c>
    </row>
    <row r="42" spans="1:8">
      <c r="A42" s="7" t="s">
        <v>226</v>
      </c>
      <c r="B42" s="7">
        <v>-238.14699999999999</v>
      </c>
      <c r="C42" s="7">
        <v>379.65</v>
      </c>
      <c r="D42" s="8">
        <f t="shared" si="0"/>
        <v>3.2520000000000095</v>
      </c>
    </row>
    <row r="43" spans="1:8">
      <c r="A43" s="7" t="s">
        <v>227</v>
      </c>
      <c r="B43" s="7">
        <v>-238.93</v>
      </c>
      <c r="C43" s="7">
        <v>382.90199999999999</v>
      </c>
      <c r="D43" s="8">
        <f t="shared" si="0"/>
        <v>10.02800000000002</v>
      </c>
    </row>
    <row r="44" spans="1:8">
      <c r="A44" s="7" t="s">
        <v>228</v>
      </c>
      <c r="B44" s="7">
        <v>-237.84899999999999</v>
      </c>
      <c r="C44" s="7">
        <v>392.93</v>
      </c>
      <c r="D44" s="8">
        <f t="shared" si="0"/>
        <v>3.2749999999999773</v>
      </c>
    </row>
    <row r="45" spans="1:8">
      <c r="A45" s="7" t="s">
        <v>229</v>
      </c>
      <c r="B45" s="7">
        <v>-237.56700000000001</v>
      </c>
      <c r="C45" s="7">
        <v>396.20499999999998</v>
      </c>
      <c r="D45" s="8">
        <f t="shared" si="0"/>
        <v>-396.20499999999998</v>
      </c>
    </row>
    <row r="47" spans="1:8">
      <c r="A47" s="6" t="s">
        <v>230</v>
      </c>
      <c r="B47" s="6" t="s">
        <v>231</v>
      </c>
      <c r="C47" s="6" t="s">
        <v>30</v>
      </c>
      <c r="D47" s="9" t="s">
        <v>31</v>
      </c>
      <c r="E47" s="9" t="s">
        <v>32</v>
      </c>
      <c r="F47" s="6" t="s">
        <v>33</v>
      </c>
      <c r="G47" s="6" t="s">
        <v>232</v>
      </c>
    </row>
    <row r="48" spans="1:8">
      <c r="A48" s="7" t="s">
        <v>233</v>
      </c>
      <c r="B48" s="7">
        <v>2.5</v>
      </c>
      <c r="C48" s="8">
        <f>(E48*$K$5)+$K$8</f>
        <v>209.7885259334804</v>
      </c>
      <c r="D48" s="7">
        <f>$H$4-B48</f>
        <v>-226.49250000000001</v>
      </c>
      <c r="E48" s="8">
        <f>$I$4</f>
        <v>312.03800000000001</v>
      </c>
      <c r="F48" s="12">
        <v>135</v>
      </c>
      <c r="G48" s="12">
        <v>4</v>
      </c>
      <c r="H48">
        <v>184391</v>
      </c>
    </row>
    <row r="49" spans="1:8">
      <c r="A49" s="7" t="s">
        <v>233</v>
      </c>
      <c r="B49" s="7">
        <v>5</v>
      </c>
      <c r="C49" s="8">
        <f t="shared" ref="C49:C112" si="2">(E49*$K$5)+$K$8</f>
        <v>209.7885259334804</v>
      </c>
      <c r="D49" s="7">
        <f t="shared" ref="D49:D52" si="3">$H$4-B49</f>
        <v>-228.99250000000001</v>
      </c>
      <c r="E49" s="8">
        <f>$I$4</f>
        <v>312.03800000000001</v>
      </c>
      <c r="F49" s="12">
        <v>135</v>
      </c>
      <c r="G49" s="12">
        <v>4</v>
      </c>
      <c r="H49">
        <v>184392</v>
      </c>
    </row>
    <row r="50" spans="1:8">
      <c r="A50" s="7" t="s">
        <v>233</v>
      </c>
      <c r="B50" s="7">
        <v>7.5</v>
      </c>
      <c r="C50" s="8">
        <f t="shared" si="2"/>
        <v>209.7885259334804</v>
      </c>
      <c r="D50" s="7">
        <f t="shared" si="3"/>
        <v>-231.49250000000001</v>
      </c>
      <c r="E50" s="8">
        <f>$I$4</f>
        <v>312.03800000000001</v>
      </c>
      <c r="F50" s="12">
        <v>135</v>
      </c>
      <c r="G50" s="12">
        <v>4</v>
      </c>
      <c r="H50">
        <v>184393</v>
      </c>
    </row>
    <row r="51" spans="1:8">
      <c r="A51" s="7" t="s">
        <v>233</v>
      </c>
      <c r="B51" s="7">
        <v>10</v>
      </c>
      <c r="C51" s="8">
        <f t="shared" si="2"/>
        <v>209.7885259334804</v>
      </c>
      <c r="D51" s="7">
        <f t="shared" si="3"/>
        <v>-233.99250000000001</v>
      </c>
      <c r="E51" s="8">
        <f>$I$4</f>
        <v>312.03800000000001</v>
      </c>
      <c r="F51" s="12">
        <v>135</v>
      </c>
      <c r="G51" s="12">
        <v>4</v>
      </c>
      <c r="H51">
        <v>184394</v>
      </c>
    </row>
    <row r="52" spans="1:8">
      <c r="A52" s="7" t="s">
        <v>233</v>
      </c>
      <c r="B52" s="7">
        <v>12.5</v>
      </c>
      <c r="C52" s="8">
        <f t="shared" si="2"/>
        <v>209.7885259334804</v>
      </c>
      <c r="D52" s="7">
        <f t="shared" si="3"/>
        <v>-236.49250000000001</v>
      </c>
      <c r="E52" s="8">
        <f>$I$4</f>
        <v>312.03800000000001</v>
      </c>
      <c r="F52" s="12">
        <v>135</v>
      </c>
      <c r="G52" s="12">
        <v>4</v>
      </c>
      <c r="H52">
        <v>184395</v>
      </c>
    </row>
    <row r="53" spans="1:8">
      <c r="A53" s="7" t="s">
        <v>234</v>
      </c>
      <c r="B53" s="7">
        <v>2.5</v>
      </c>
      <c r="C53" s="8">
        <f t="shared" si="2"/>
        <v>209.7761523546412</v>
      </c>
      <c r="D53" s="7">
        <f>$H$5-B53</f>
        <v>-227.0675</v>
      </c>
      <c r="E53" s="8">
        <f>$I$5</f>
        <v>325.286</v>
      </c>
      <c r="F53" s="12">
        <v>135</v>
      </c>
      <c r="G53" s="12">
        <v>4</v>
      </c>
      <c r="H53">
        <v>184396</v>
      </c>
    </row>
    <row r="54" spans="1:8">
      <c r="A54" s="7" t="s">
        <v>234</v>
      </c>
      <c r="B54" s="7">
        <v>5</v>
      </c>
      <c r="C54" s="8">
        <f t="shared" si="2"/>
        <v>209.7761523546412</v>
      </c>
      <c r="D54" s="7">
        <f>$H$5-B54</f>
        <v>-229.5675</v>
      </c>
      <c r="E54" s="8">
        <f>$I$5</f>
        <v>325.286</v>
      </c>
      <c r="F54" s="12">
        <v>135</v>
      </c>
      <c r="G54" s="12">
        <v>4</v>
      </c>
      <c r="H54">
        <v>184397</v>
      </c>
    </row>
    <row r="55" spans="1:8">
      <c r="A55" s="7" t="s">
        <v>234</v>
      </c>
      <c r="B55" s="7">
        <v>7.5</v>
      </c>
      <c r="C55" s="8">
        <f t="shared" si="2"/>
        <v>209.7761523546412</v>
      </c>
      <c r="D55" s="7">
        <f>$H$5-B55</f>
        <v>-232.0675</v>
      </c>
      <c r="E55" s="8">
        <f>$I$5</f>
        <v>325.286</v>
      </c>
      <c r="F55" s="12">
        <v>135</v>
      </c>
      <c r="G55" s="12">
        <v>4</v>
      </c>
      <c r="H55">
        <v>184398</v>
      </c>
    </row>
    <row r="56" spans="1:8">
      <c r="A56" s="7" t="s">
        <v>234</v>
      </c>
      <c r="B56" s="7">
        <v>10</v>
      </c>
      <c r="C56" s="8">
        <f t="shared" si="2"/>
        <v>209.7761523546412</v>
      </c>
      <c r="D56" s="7">
        <f>$H$5-B56</f>
        <v>-234.5675</v>
      </c>
      <c r="E56" s="8">
        <f>$I$5</f>
        <v>325.286</v>
      </c>
      <c r="F56" s="12">
        <v>135</v>
      </c>
      <c r="G56" s="12">
        <v>4</v>
      </c>
      <c r="H56">
        <v>184399</v>
      </c>
    </row>
    <row r="57" spans="1:8">
      <c r="A57" s="7" t="s">
        <v>234</v>
      </c>
      <c r="B57" s="7">
        <v>12.5</v>
      </c>
      <c r="C57" s="8">
        <f t="shared" si="2"/>
        <v>209.7761523546412</v>
      </c>
      <c r="D57" s="7">
        <f>$H$5-B57</f>
        <v>-237.0675</v>
      </c>
      <c r="E57" s="8">
        <f>$I$5</f>
        <v>325.286</v>
      </c>
      <c r="F57" s="12">
        <v>135</v>
      </c>
      <c r="G57" s="12">
        <v>4</v>
      </c>
      <c r="H57">
        <v>184400</v>
      </c>
    </row>
    <row r="58" spans="1:8">
      <c r="A58" s="7" t="s">
        <v>235</v>
      </c>
      <c r="B58" s="7">
        <v>2.5</v>
      </c>
      <c r="C58" s="8">
        <f t="shared" si="2"/>
        <v>209.76393568712788</v>
      </c>
      <c r="D58" s="7">
        <f>$H$6-B58</f>
        <v>-227.459</v>
      </c>
      <c r="E58" s="8">
        <f>$I$6</f>
        <v>338.36599999999999</v>
      </c>
      <c r="F58" s="12">
        <v>135</v>
      </c>
      <c r="G58" s="12">
        <v>4</v>
      </c>
      <c r="H58">
        <v>184401</v>
      </c>
    </row>
    <row r="59" spans="1:8">
      <c r="A59" s="7" t="s">
        <v>235</v>
      </c>
      <c r="B59" s="7">
        <v>5</v>
      </c>
      <c r="C59" s="8">
        <f t="shared" si="2"/>
        <v>209.76393568712788</v>
      </c>
      <c r="D59" s="7">
        <f>$H$6-B59</f>
        <v>-229.959</v>
      </c>
      <c r="E59" s="8">
        <f>$I$6</f>
        <v>338.36599999999999</v>
      </c>
      <c r="F59" s="12">
        <v>135</v>
      </c>
      <c r="G59" s="12">
        <v>4</v>
      </c>
      <c r="H59">
        <v>184402</v>
      </c>
    </row>
    <row r="60" spans="1:8">
      <c r="A60" s="7" t="s">
        <v>235</v>
      </c>
      <c r="B60" s="7">
        <v>7.5</v>
      </c>
      <c r="C60" s="8">
        <f t="shared" si="2"/>
        <v>209.76393568712788</v>
      </c>
      <c r="D60" s="7">
        <f>$H$6-B60</f>
        <v>-232.459</v>
      </c>
      <c r="E60" s="8">
        <f>$I$6</f>
        <v>338.36599999999999</v>
      </c>
      <c r="F60" s="12">
        <v>135</v>
      </c>
      <c r="G60" s="12">
        <v>4</v>
      </c>
      <c r="H60">
        <v>184403</v>
      </c>
    </row>
    <row r="61" spans="1:8">
      <c r="A61" s="7" t="s">
        <v>235</v>
      </c>
      <c r="B61" s="7">
        <v>10</v>
      </c>
      <c r="C61" s="8">
        <f t="shared" si="2"/>
        <v>209.76393568712788</v>
      </c>
      <c r="D61" s="7">
        <f>$H$6-B61</f>
        <v>-234.959</v>
      </c>
      <c r="E61" s="8">
        <f>$I$6</f>
        <v>338.36599999999999</v>
      </c>
      <c r="F61" s="12">
        <v>135</v>
      </c>
      <c r="G61" s="12">
        <v>4</v>
      </c>
      <c r="H61">
        <v>184404</v>
      </c>
    </row>
    <row r="62" spans="1:8">
      <c r="A62" s="7" t="s">
        <v>235</v>
      </c>
      <c r="B62" s="7">
        <v>12.5</v>
      </c>
      <c r="C62" s="8">
        <f t="shared" si="2"/>
        <v>209.76393568712788</v>
      </c>
      <c r="D62" s="7">
        <f>$H$6-B62</f>
        <v>-237.459</v>
      </c>
      <c r="E62" s="8">
        <f>$I$6</f>
        <v>338.36599999999999</v>
      </c>
      <c r="F62" s="12">
        <v>135</v>
      </c>
      <c r="G62" s="12">
        <v>4</v>
      </c>
      <c r="H62">
        <v>184405</v>
      </c>
    </row>
    <row r="63" spans="1:8">
      <c r="A63" s="13" t="s">
        <v>236</v>
      </c>
      <c r="B63" s="13">
        <v>2.5</v>
      </c>
      <c r="C63" s="8">
        <f t="shared" si="2"/>
        <v>209.76082407949633</v>
      </c>
      <c r="D63" s="13">
        <f>$H$7-B63</f>
        <v>-227.58799999999999</v>
      </c>
      <c r="E63" s="14">
        <f>$I$7</f>
        <v>341.69749999999999</v>
      </c>
      <c r="F63" s="12">
        <v>135</v>
      </c>
      <c r="G63" s="15">
        <v>4</v>
      </c>
      <c r="H63">
        <v>184406</v>
      </c>
    </row>
    <row r="64" spans="1:8">
      <c r="A64" s="13" t="s">
        <v>236</v>
      </c>
      <c r="B64" s="13">
        <v>5</v>
      </c>
      <c r="C64" s="8">
        <f t="shared" si="2"/>
        <v>209.76082407949633</v>
      </c>
      <c r="D64" s="13">
        <f>$H$7-B64</f>
        <v>-230.08799999999999</v>
      </c>
      <c r="E64" s="14">
        <f>$I$7</f>
        <v>341.69749999999999</v>
      </c>
      <c r="F64" s="12">
        <v>135</v>
      </c>
      <c r="G64" s="15">
        <v>4</v>
      </c>
      <c r="H64">
        <v>184407</v>
      </c>
    </row>
    <row r="65" spans="1:8">
      <c r="A65" s="13" t="s">
        <v>236</v>
      </c>
      <c r="B65" s="13">
        <v>7.5</v>
      </c>
      <c r="C65" s="8">
        <f t="shared" si="2"/>
        <v>209.76082407949633</v>
      </c>
      <c r="D65" s="13">
        <f>$H$7-B65</f>
        <v>-232.58799999999999</v>
      </c>
      <c r="E65" s="14">
        <f>$I$7</f>
        <v>341.69749999999999</v>
      </c>
      <c r="F65" s="12">
        <v>135</v>
      </c>
      <c r="G65" s="15">
        <v>4</v>
      </c>
      <c r="H65">
        <v>184408</v>
      </c>
    </row>
    <row r="66" spans="1:8">
      <c r="A66" s="13" t="s">
        <v>236</v>
      </c>
      <c r="B66" s="13">
        <v>10</v>
      </c>
      <c r="C66" s="8">
        <f t="shared" si="2"/>
        <v>209.76082407949633</v>
      </c>
      <c r="D66" s="13">
        <f>$H$7-B66</f>
        <v>-235.08799999999999</v>
      </c>
      <c r="E66" s="14">
        <f>$I$7</f>
        <v>341.69749999999999</v>
      </c>
      <c r="F66" s="12">
        <v>135</v>
      </c>
      <c r="G66" s="15">
        <v>4</v>
      </c>
      <c r="H66">
        <v>184409</v>
      </c>
    </row>
    <row r="67" spans="1:8">
      <c r="A67" s="13" t="s">
        <v>236</v>
      </c>
      <c r="B67" s="13">
        <v>12.5</v>
      </c>
      <c r="C67" s="8">
        <f t="shared" si="2"/>
        <v>209.76082407949633</v>
      </c>
      <c r="D67" s="13">
        <f>$H$7-B67</f>
        <v>-237.58799999999999</v>
      </c>
      <c r="E67" s="14">
        <f>$I$7</f>
        <v>341.69749999999999</v>
      </c>
      <c r="F67" s="12">
        <v>135</v>
      </c>
      <c r="G67" s="15">
        <v>4</v>
      </c>
      <c r="H67">
        <v>184410</v>
      </c>
    </row>
    <row r="68" spans="1:8">
      <c r="A68" s="13" t="s">
        <v>237</v>
      </c>
      <c r="B68" s="13">
        <v>5</v>
      </c>
      <c r="C68" s="8">
        <f t="shared" si="2"/>
        <v>209.75779279551966</v>
      </c>
      <c r="D68" s="13">
        <f>$H$8-B68</f>
        <v>-230.18899999999999</v>
      </c>
      <c r="E68" s="14">
        <f>$I$8</f>
        <v>344.94299999999998</v>
      </c>
      <c r="F68" s="12">
        <v>135</v>
      </c>
      <c r="G68" s="15">
        <v>4</v>
      </c>
      <c r="H68">
        <v>184411</v>
      </c>
    </row>
    <row r="69" spans="1:8">
      <c r="A69" s="13" t="s">
        <v>237</v>
      </c>
      <c r="B69" s="13">
        <v>7.5</v>
      </c>
      <c r="C69" s="8">
        <f t="shared" si="2"/>
        <v>209.75779279551966</v>
      </c>
      <c r="D69" s="13">
        <f>$H$8-B69</f>
        <v>-232.68899999999999</v>
      </c>
      <c r="E69" s="14">
        <f>$I$8</f>
        <v>344.94299999999998</v>
      </c>
      <c r="F69" s="12">
        <v>135</v>
      </c>
      <c r="G69" s="15">
        <v>4</v>
      </c>
      <c r="H69">
        <v>184412</v>
      </c>
    </row>
    <row r="70" spans="1:8">
      <c r="A70" s="13" t="s">
        <v>237</v>
      </c>
      <c r="B70" s="13">
        <v>10</v>
      </c>
      <c r="C70" s="8">
        <f t="shared" si="2"/>
        <v>209.75779279551966</v>
      </c>
      <c r="D70" s="13">
        <f>$H$8-B70</f>
        <v>-235.18899999999999</v>
      </c>
      <c r="E70" s="14">
        <f>$I$8</f>
        <v>344.94299999999998</v>
      </c>
      <c r="F70" s="12">
        <v>135</v>
      </c>
      <c r="G70" s="15">
        <v>4</v>
      </c>
      <c r="H70">
        <v>184413</v>
      </c>
    </row>
    <row r="71" spans="1:8">
      <c r="A71" s="13" t="s">
        <v>237</v>
      </c>
      <c r="B71" s="13">
        <v>12.5</v>
      </c>
      <c r="C71" s="8">
        <f t="shared" si="2"/>
        <v>209.75779279551966</v>
      </c>
      <c r="D71" s="13">
        <f>$H$8-B71</f>
        <v>-237.68899999999999</v>
      </c>
      <c r="E71" s="14">
        <f>$I$8</f>
        <v>344.94299999999998</v>
      </c>
      <c r="F71" s="12">
        <v>135</v>
      </c>
      <c r="G71" s="15">
        <v>4</v>
      </c>
      <c r="H71">
        <v>184414</v>
      </c>
    </row>
    <row r="72" spans="1:8">
      <c r="A72" s="13" t="s">
        <v>238</v>
      </c>
      <c r="B72" s="13">
        <v>7.5</v>
      </c>
      <c r="C72" s="8">
        <f t="shared" si="2"/>
        <v>209.75473068967545</v>
      </c>
      <c r="D72" s="13">
        <f>$H$9-B72</f>
        <v>-232.68899999999999</v>
      </c>
      <c r="E72" s="14">
        <f>$I$9</f>
        <v>348.22149999999999</v>
      </c>
      <c r="F72" s="12">
        <v>135</v>
      </c>
      <c r="G72" s="15">
        <v>4</v>
      </c>
      <c r="H72">
        <v>184415</v>
      </c>
    </row>
    <row r="73" spans="1:8">
      <c r="A73" s="13" t="s">
        <v>238</v>
      </c>
      <c r="B73" s="13">
        <v>10</v>
      </c>
      <c r="C73" s="8">
        <f t="shared" si="2"/>
        <v>209.75473068967545</v>
      </c>
      <c r="D73" s="13">
        <f>$H$9-B73</f>
        <v>-235.18899999999999</v>
      </c>
      <c r="E73" s="14">
        <f>$I$9</f>
        <v>348.22149999999999</v>
      </c>
      <c r="F73" s="12">
        <v>135</v>
      </c>
      <c r="G73" s="15">
        <v>4</v>
      </c>
      <c r="H73">
        <v>184416</v>
      </c>
    </row>
    <row r="74" spans="1:8">
      <c r="A74" s="13" t="s">
        <v>238</v>
      </c>
      <c r="B74" s="13">
        <v>12.5</v>
      </c>
      <c r="C74" s="8">
        <f t="shared" si="2"/>
        <v>209.75473068967545</v>
      </c>
      <c r="D74" s="13">
        <f>$H$9-B74</f>
        <v>-237.68899999999999</v>
      </c>
      <c r="E74" s="14">
        <f>$I$9</f>
        <v>348.22149999999999</v>
      </c>
      <c r="F74" s="12">
        <v>135</v>
      </c>
      <c r="G74" s="15">
        <v>4</v>
      </c>
      <c r="H74">
        <v>184417</v>
      </c>
    </row>
    <row r="75" spans="1:8">
      <c r="A75" s="13" t="s">
        <v>239</v>
      </c>
      <c r="B75" s="13">
        <v>7.5</v>
      </c>
      <c r="C75" s="8">
        <f t="shared" si="2"/>
        <v>209.75160040212415</v>
      </c>
      <c r="D75" s="13">
        <f>$H$10-B75</f>
        <v>-232.68899999999999</v>
      </c>
      <c r="E75" s="14">
        <f>$I$10</f>
        <v>351.57299999999998</v>
      </c>
      <c r="F75" s="12">
        <v>135</v>
      </c>
      <c r="G75" s="15">
        <v>4</v>
      </c>
      <c r="H75">
        <v>184418</v>
      </c>
    </row>
    <row r="76" spans="1:8">
      <c r="A76" s="13" t="s">
        <v>239</v>
      </c>
      <c r="B76" s="13">
        <v>10</v>
      </c>
      <c r="C76" s="8">
        <f t="shared" si="2"/>
        <v>209.75160040212415</v>
      </c>
      <c r="D76" s="13">
        <f>$H$10-B76</f>
        <v>-235.18899999999999</v>
      </c>
      <c r="E76" s="14">
        <f>$I$10</f>
        <v>351.57299999999998</v>
      </c>
      <c r="F76" s="12">
        <v>135</v>
      </c>
      <c r="G76" s="15">
        <v>4</v>
      </c>
      <c r="H76">
        <v>184419</v>
      </c>
    </row>
    <row r="77" spans="1:8">
      <c r="A77" s="13" t="s">
        <v>239</v>
      </c>
      <c r="B77" s="13">
        <v>12.5</v>
      </c>
      <c r="C77" s="8">
        <f t="shared" si="2"/>
        <v>209.75160040212415</v>
      </c>
      <c r="D77" s="13">
        <f>$H$10-B77</f>
        <v>-237.68899999999999</v>
      </c>
      <c r="E77" s="14">
        <f>$I$10</f>
        <v>351.57299999999998</v>
      </c>
      <c r="F77" s="12">
        <v>135</v>
      </c>
      <c r="G77" s="15">
        <v>4</v>
      </c>
      <c r="H77">
        <v>184420</v>
      </c>
    </row>
    <row r="78" spans="1:8">
      <c r="A78" s="13" t="s">
        <v>240</v>
      </c>
      <c r="B78" s="13">
        <v>7.5</v>
      </c>
      <c r="C78" s="8">
        <f t="shared" si="2"/>
        <v>209.74852055035618</v>
      </c>
      <c r="D78" s="13">
        <f>$H$11-B78</f>
        <v>-232.68899999999999</v>
      </c>
      <c r="E78" s="14">
        <f>$I$11</f>
        <v>354.87049999999999</v>
      </c>
      <c r="F78" s="12">
        <v>135</v>
      </c>
      <c r="G78" s="15">
        <v>4</v>
      </c>
      <c r="H78">
        <v>184421</v>
      </c>
    </row>
    <row r="79" spans="1:8">
      <c r="A79" s="13" t="s">
        <v>240</v>
      </c>
      <c r="B79" s="13">
        <v>10</v>
      </c>
      <c r="C79" s="8">
        <f t="shared" si="2"/>
        <v>209.74852055035618</v>
      </c>
      <c r="D79" s="13">
        <f>$H$11-B79</f>
        <v>-235.18899999999999</v>
      </c>
      <c r="E79" s="14">
        <f>$I$11</f>
        <v>354.87049999999999</v>
      </c>
      <c r="F79" s="12">
        <v>135</v>
      </c>
      <c r="G79" s="15">
        <v>4</v>
      </c>
      <c r="H79">
        <v>184422</v>
      </c>
    </row>
    <row r="80" spans="1:8">
      <c r="A80" s="13" t="s">
        <v>240</v>
      </c>
      <c r="B80" s="13">
        <v>12.5</v>
      </c>
      <c r="C80" s="8">
        <f t="shared" si="2"/>
        <v>209.74852055035618</v>
      </c>
      <c r="D80" s="13">
        <f>$H$11-B80</f>
        <v>-237.68899999999999</v>
      </c>
      <c r="E80" s="14">
        <f>$I$11</f>
        <v>354.87049999999999</v>
      </c>
      <c r="F80" s="12">
        <v>135</v>
      </c>
      <c r="G80" s="15">
        <v>4</v>
      </c>
      <c r="H80">
        <v>184423</v>
      </c>
    </row>
    <row r="81" spans="1:8">
      <c r="A81" s="13" t="s">
        <v>241</v>
      </c>
      <c r="B81" s="13">
        <v>7.5</v>
      </c>
      <c r="C81" s="8">
        <f t="shared" si="2"/>
        <v>209.74545003854806</v>
      </c>
      <c r="D81" s="13">
        <f>$H$12-B81</f>
        <v>-232.68899999999999</v>
      </c>
      <c r="E81" s="14">
        <f>$I$12</f>
        <v>358.15800000000002</v>
      </c>
      <c r="F81" s="12">
        <v>135</v>
      </c>
      <c r="G81" s="15">
        <v>4</v>
      </c>
      <c r="H81">
        <v>184424</v>
      </c>
    </row>
    <row r="82" spans="1:8">
      <c r="A82" s="13" t="s">
        <v>241</v>
      </c>
      <c r="B82" s="13">
        <v>10</v>
      </c>
      <c r="C82" s="8">
        <f t="shared" si="2"/>
        <v>209.74545003854806</v>
      </c>
      <c r="D82" s="13">
        <f>$H$12-B82</f>
        <v>-235.18899999999999</v>
      </c>
      <c r="E82" s="14">
        <f>$I$12</f>
        <v>358.15800000000002</v>
      </c>
      <c r="F82" s="12">
        <v>135</v>
      </c>
      <c r="G82" s="15">
        <v>4</v>
      </c>
      <c r="H82">
        <v>184425</v>
      </c>
    </row>
    <row r="83" spans="1:8">
      <c r="A83" s="13" t="s">
        <v>241</v>
      </c>
      <c r="B83" s="13">
        <v>12.5</v>
      </c>
      <c r="C83" s="8">
        <f t="shared" si="2"/>
        <v>209.74545003854806</v>
      </c>
      <c r="D83" s="13">
        <f>$H$12-B83</f>
        <v>-237.68899999999999</v>
      </c>
      <c r="E83" s="14">
        <f>$I$12</f>
        <v>358.15800000000002</v>
      </c>
      <c r="F83" s="12">
        <v>135</v>
      </c>
      <c r="G83" s="15">
        <v>4</v>
      </c>
      <c r="H83">
        <v>184426</v>
      </c>
    </row>
    <row r="84" spans="1:8">
      <c r="A84" s="13" t="s">
        <v>242</v>
      </c>
      <c r="B84" s="13">
        <v>5</v>
      </c>
      <c r="C84" s="8">
        <f t="shared" si="2"/>
        <v>209.74237952673994</v>
      </c>
      <c r="D84" s="13">
        <f>$H$13-B84</f>
        <v>-230.18899999999999</v>
      </c>
      <c r="E84" s="14">
        <f>$I$13</f>
        <v>361.44550000000004</v>
      </c>
      <c r="F84" s="12">
        <v>135</v>
      </c>
      <c r="G84" s="15">
        <v>4</v>
      </c>
      <c r="H84">
        <v>184427</v>
      </c>
    </row>
    <row r="85" spans="1:8">
      <c r="A85" s="13" t="s">
        <v>242</v>
      </c>
      <c r="B85" s="13">
        <v>7.5</v>
      </c>
      <c r="C85" s="8">
        <f t="shared" si="2"/>
        <v>209.74237952673994</v>
      </c>
      <c r="D85" s="13">
        <f>$H$13-B85</f>
        <v>-232.68899999999999</v>
      </c>
      <c r="E85" s="14">
        <f>$I$13</f>
        <v>361.44550000000004</v>
      </c>
      <c r="F85" s="12">
        <v>135</v>
      </c>
      <c r="G85" s="15">
        <v>4</v>
      </c>
      <c r="H85">
        <v>184428</v>
      </c>
    </row>
    <row r="86" spans="1:8">
      <c r="A86" s="13" t="s">
        <v>242</v>
      </c>
      <c r="B86" s="13">
        <v>10</v>
      </c>
      <c r="C86" s="8">
        <f t="shared" si="2"/>
        <v>209.74237952673994</v>
      </c>
      <c r="D86" s="13">
        <f>$H$13-B86</f>
        <v>-235.18899999999999</v>
      </c>
      <c r="E86" s="14">
        <f>$I$13</f>
        <v>361.44550000000004</v>
      </c>
      <c r="F86" s="12">
        <v>135</v>
      </c>
      <c r="G86" s="15">
        <v>4</v>
      </c>
      <c r="H86">
        <v>184429</v>
      </c>
    </row>
    <row r="87" spans="1:8">
      <c r="A87" s="13" t="s">
        <v>242</v>
      </c>
      <c r="B87" s="13">
        <v>12.5</v>
      </c>
      <c r="C87" s="8">
        <f t="shared" si="2"/>
        <v>209.74237952673994</v>
      </c>
      <c r="D87" s="13">
        <f>$H$13-B87</f>
        <v>-237.68899999999999</v>
      </c>
      <c r="E87" s="14">
        <f>$I$13</f>
        <v>361.44550000000004</v>
      </c>
      <c r="F87" s="12">
        <v>135</v>
      </c>
      <c r="G87" s="15">
        <v>4</v>
      </c>
      <c r="H87">
        <v>184430</v>
      </c>
    </row>
    <row r="88" spans="1:8">
      <c r="A88" s="13" t="s">
        <v>243</v>
      </c>
      <c r="B88" s="13">
        <v>2.5</v>
      </c>
      <c r="C88" s="8">
        <f t="shared" si="2"/>
        <v>209.73929733998199</v>
      </c>
      <c r="D88" s="13">
        <f>$H$14-B88</f>
        <v>-227.685</v>
      </c>
      <c r="E88" s="14">
        <f>$I$14</f>
        <v>364.74549999999999</v>
      </c>
      <c r="F88" s="12">
        <v>135</v>
      </c>
      <c r="G88" s="15">
        <v>4</v>
      </c>
      <c r="H88">
        <v>184431</v>
      </c>
    </row>
    <row r="89" spans="1:8">
      <c r="A89" s="13" t="s">
        <v>243</v>
      </c>
      <c r="B89" s="13">
        <v>5</v>
      </c>
      <c r="C89" s="8">
        <f t="shared" si="2"/>
        <v>209.73929733998199</v>
      </c>
      <c r="D89" s="13">
        <f>$H$14-B89</f>
        <v>-230.185</v>
      </c>
      <c r="E89" s="14">
        <f>$I$14</f>
        <v>364.74549999999999</v>
      </c>
      <c r="F89" s="12">
        <v>135</v>
      </c>
      <c r="G89" s="15">
        <v>4</v>
      </c>
      <c r="H89">
        <v>184432</v>
      </c>
    </row>
    <row r="90" spans="1:8">
      <c r="A90" s="13" t="s">
        <v>243</v>
      </c>
      <c r="B90" s="13">
        <v>7.5</v>
      </c>
      <c r="C90" s="8">
        <f t="shared" si="2"/>
        <v>209.73929733998199</v>
      </c>
      <c r="D90" s="13">
        <f>$H$14-B90</f>
        <v>-232.685</v>
      </c>
      <c r="E90" s="14">
        <f>$I$14</f>
        <v>364.74549999999999</v>
      </c>
      <c r="F90" s="12">
        <v>135</v>
      </c>
      <c r="G90" s="15">
        <v>4</v>
      </c>
      <c r="H90">
        <v>184433</v>
      </c>
    </row>
    <row r="91" spans="1:8">
      <c r="A91" s="13" t="s">
        <v>243</v>
      </c>
      <c r="B91" s="13">
        <v>10</v>
      </c>
      <c r="C91" s="8">
        <f t="shared" si="2"/>
        <v>209.73929733998199</v>
      </c>
      <c r="D91" s="13">
        <f>$H$14-B91</f>
        <v>-235.185</v>
      </c>
      <c r="E91" s="14">
        <f>$I$14</f>
        <v>364.74549999999999</v>
      </c>
      <c r="F91" s="12">
        <v>135</v>
      </c>
      <c r="G91" s="15">
        <v>4</v>
      </c>
      <c r="H91">
        <v>184434</v>
      </c>
    </row>
    <row r="92" spans="1:8">
      <c r="A92" s="13" t="s">
        <v>243</v>
      </c>
      <c r="B92" s="13">
        <v>12.5</v>
      </c>
      <c r="C92" s="8">
        <f t="shared" si="2"/>
        <v>209.73929733998199</v>
      </c>
      <c r="D92" s="13">
        <f>$H$14-B92</f>
        <v>-237.685</v>
      </c>
      <c r="E92" s="14">
        <f>$I$14</f>
        <v>364.74549999999999</v>
      </c>
      <c r="F92" s="12">
        <v>135</v>
      </c>
      <c r="G92" s="15">
        <v>4</v>
      </c>
      <c r="H92">
        <v>184435</v>
      </c>
    </row>
    <row r="93" spans="1:8">
      <c r="A93" s="13" t="s">
        <v>244</v>
      </c>
      <c r="B93" s="13">
        <v>2.5</v>
      </c>
      <c r="C93" s="8">
        <f t="shared" si="2"/>
        <v>209.7362268281739</v>
      </c>
      <c r="D93" s="13">
        <f>$H$15-B93</f>
        <v>-227.58249999999998</v>
      </c>
      <c r="E93" s="14">
        <f>$I$15</f>
        <v>368.03300000000002</v>
      </c>
      <c r="F93" s="12">
        <v>135</v>
      </c>
      <c r="G93" s="15">
        <v>4</v>
      </c>
      <c r="H93">
        <v>184436</v>
      </c>
    </row>
    <row r="94" spans="1:8">
      <c r="A94" s="13" t="s">
        <v>244</v>
      </c>
      <c r="B94" s="13">
        <v>5</v>
      </c>
      <c r="C94" s="8">
        <f t="shared" si="2"/>
        <v>209.7362268281739</v>
      </c>
      <c r="D94" s="13">
        <f>$H$15-B94</f>
        <v>-230.08249999999998</v>
      </c>
      <c r="E94" s="14">
        <f>$I$15</f>
        <v>368.03300000000002</v>
      </c>
      <c r="F94" s="12">
        <v>135</v>
      </c>
      <c r="G94" s="15">
        <v>4</v>
      </c>
      <c r="H94">
        <v>184437</v>
      </c>
    </row>
    <row r="95" spans="1:8">
      <c r="A95" s="13" t="s">
        <v>244</v>
      </c>
      <c r="B95" s="13">
        <v>7.5</v>
      </c>
      <c r="C95" s="8">
        <f t="shared" si="2"/>
        <v>209.7362268281739</v>
      </c>
      <c r="D95" s="13">
        <f>$H$15-B95</f>
        <v>-232.58249999999998</v>
      </c>
      <c r="E95" s="14">
        <f>$I$15</f>
        <v>368.03300000000002</v>
      </c>
      <c r="F95" s="12">
        <v>135</v>
      </c>
      <c r="G95" s="15">
        <v>4</v>
      </c>
      <c r="H95">
        <v>184438</v>
      </c>
    </row>
    <row r="96" spans="1:8">
      <c r="A96" s="13" t="s">
        <v>244</v>
      </c>
      <c r="B96" s="13">
        <v>10</v>
      </c>
      <c r="C96" s="8">
        <f t="shared" si="2"/>
        <v>209.7362268281739</v>
      </c>
      <c r="D96" s="13">
        <f>$H$15-B96</f>
        <v>-235.08249999999998</v>
      </c>
      <c r="E96" s="14">
        <f>$I$15</f>
        <v>368.03300000000002</v>
      </c>
      <c r="F96" s="12">
        <v>135</v>
      </c>
      <c r="G96" s="15">
        <v>4</v>
      </c>
      <c r="H96">
        <v>184439</v>
      </c>
    </row>
    <row r="97" spans="1:8">
      <c r="A97" s="13" t="s">
        <v>244</v>
      </c>
      <c r="B97" s="13">
        <v>12.5</v>
      </c>
      <c r="C97" s="8">
        <f t="shared" si="2"/>
        <v>209.7362268281739</v>
      </c>
      <c r="D97" s="13">
        <f>$H$15-B97</f>
        <v>-237.58249999999998</v>
      </c>
      <c r="E97" s="14">
        <f>$I$15</f>
        <v>368.03300000000002</v>
      </c>
      <c r="F97" s="12">
        <v>135</v>
      </c>
      <c r="G97" s="15">
        <v>4</v>
      </c>
      <c r="H97">
        <v>184440</v>
      </c>
    </row>
    <row r="98" spans="1:8">
      <c r="A98" s="13" t="s">
        <v>245</v>
      </c>
      <c r="B98" s="13">
        <v>2.5</v>
      </c>
      <c r="C98" s="8">
        <f t="shared" si="2"/>
        <v>209.72390088313006</v>
      </c>
      <c r="D98" s="13">
        <f>$H$16-B98</f>
        <v>-227.17599999999999</v>
      </c>
      <c r="E98" s="14">
        <f>$I$16</f>
        <v>381.23</v>
      </c>
      <c r="F98" s="12">
        <v>135</v>
      </c>
      <c r="G98" s="15">
        <v>4</v>
      </c>
      <c r="H98">
        <v>184441</v>
      </c>
    </row>
    <row r="99" spans="1:8">
      <c r="A99" s="13" t="s">
        <v>245</v>
      </c>
      <c r="B99" s="13">
        <v>5</v>
      </c>
      <c r="C99" s="8">
        <f t="shared" si="2"/>
        <v>209.72390088313006</v>
      </c>
      <c r="D99" s="13">
        <f>$H$16-B99</f>
        <v>-229.67599999999999</v>
      </c>
      <c r="E99" s="14">
        <f>$I$16</f>
        <v>381.23</v>
      </c>
      <c r="F99" s="12">
        <v>135</v>
      </c>
      <c r="G99" s="15">
        <v>4</v>
      </c>
      <c r="H99">
        <v>184442</v>
      </c>
    </row>
    <row r="100" spans="1:8">
      <c r="A100" s="13" t="s">
        <v>245</v>
      </c>
      <c r="B100" s="13">
        <v>7.5</v>
      </c>
      <c r="C100" s="8">
        <f t="shared" si="2"/>
        <v>209.72390088313006</v>
      </c>
      <c r="D100" s="13">
        <f>$H$16-B100</f>
        <v>-232.17599999999999</v>
      </c>
      <c r="E100" s="14">
        <f>$I$16</f>
        <v>381.23</v>
      </c>
      <c r="F100" s="12">
        <v>135</v>
      </c>
      <c r="G100" s="15">
        <v>4</v>
      </c>
      <c r="H100">
        <v>184443</v>
      </c>
    </row>
    <row r="101" spans="1:8">
      <c r="A101" s="13" t="s">
        <v>245</v>
      </c>
      <c r="B101" s="13">
        <v>10</v>
      </c>
      <c r="C101" s="8">
        <f t="shared" si="2"/>
        <v>209.72390088313006</v>
      </c>
      <c r="D101" s="13">
        <f>$H$16-B101</f>
        <v>-234.67599999999999</v>
      </c>
      <c r="E101" s="14">
        <f>$I$16</f>
        <v>381.23</v>
      </c>
      <c r="F101" s="12">
        <v>135</v>
      </c>
      <c r="G101" s="15">
        <v>4</v>
      </c>
      <c r="H101">
        <v>184444</v>
      </c>
    </row>
    <row r="102" spans="1:8">
      <c r="A102" s="13" t="s">
        <v>245</v>
      </c>
      <c r="B102" s="13">
        <v>12.5</v>
      </c>
      <c r="C102" s="8">
        <f t="shared" si="2"/>
        <v>209.72390088313006</v>
      </c>
      <c r="D102" s="13">
        <f>$H$16-B102</f>
        <v>-237.17599999999999</v>
      </c>
      <c r="E102" s="14">
        <f>$I$16</f>
        <v>381.23</v>
      </c>
      <c r="F102" s="12">
        <v>135</v>
      </c>
      <c r="G102" s="15">
        <v>4</v>
      </c>
      <c r="H102">
        <v>184445</v>
      </c>
    </row>
    <row r="103" spans="1:8">
      <c r="A103" s="13" t="s">
        <v>246</v>
      </c>
      <c r="B103" s="13">
        <v>2.5</v>
      </c>
      <c r="C103" s="8">
        <f t="shared" si="2"/>
        <v>209.71135264704122</v>
      </c>
      <c r="D103" s="13">
        <f>$H$17-B103</f>
        <v>-226.8665</v>
      </c>
      <c r="E103" s="14">
        <f>$I$17</f>
        <v>394.66499999999996</v>
      </c>
      <c r="F103" s="12">
        <v>135</v>
      </c>
      <c r="G103" s="15">
        <v>4</v>
      </c>
      <c r="H103">
        <v>184446</v>
      </c>
    </row>
    <row r="104" spans="1:8">
      <c r="A104" s="13" t="s">
        <v>246</v>
      </c>
      <c r="B104" s="13">
        <v>5</v>
      </c>
      <c r="C104" s="8">
        <f t="shared" si="2"/>
        <v>209.71135264704122</v>
      </c>
      <c r="D104" s="13">
        <f>$H$17-B104</f>
        <v>-229.3665</v>
      </c>
      <c r="E104" s="14">
        <f>$I$17</f>
        <v>394.66499999999996</v>
      </c>
      <c r="F104" s="12">
        <v>135</v>
      </c>
      <c r="G104" s="15">
        <v>4</v>
      </c>
      <c r="H104">
        <v>184447</v>
      </c>
    </row>
    <row r="105" spans="1:8">
      <c r="A105" s="13" t="s">
        <v>246</v>
      </c>
      <c r="B105" s="13">
        <v>7.5</v>
      </c>
      <c r="C105" s="8">
        <f t="shared" si="2"/>
        <v>209.71135264704122</v>
      </c>
      <c r="D105" s="13">
        <f>$H$17-B105</f>
        <v>-231.8665</v>
      </c>
      <c r="E105" s="14">
        <f>$I$17</f>
        <v>394.66499999999996</v>
      </c>
      <c r="F105" s="12">
        <v>135</v>
      </c>
      <c r="G105" s="15">
        <v>4</v>
      </c>
      <c r="H105">
        <v>184448</v>
      </c>
    </row>
    <row r="106" spans="1:8">
      <c r="A106" s="13" t="s">
        <v>246</v>
      </c>
      <c r="B106" s="13">
        <v>10</v>
      </c>
      <c r="C106" s="8">
        <f t="shared" si="2"/>
        <v>209.71135264704122</v>
      </c>
      <c r="D106" s="13">
        <f>$H$17-B106</f>
        <v>-234.3665</v>
      </c>
      <c r="E106" s="14">
        <f>$I$17</f>
        <v>394.66499999999996</v>
      </c>
      <c r="F106" s="12">
        <v>135</v>
      </c>
      <c r="G106" s="15">
        <v>4</v>
      </c>
      <c r="H106">
        <v>184449</v>
      </c>
    </row>
    <row r="107" spans="1:8">
      <c r="A107" s="13" t="s">
        <v>246</v>
      </c>
      <c r="B107" s="13">
        <v>12.5</v>
      </c>
      <c r="C107" s="8">
        <f t="shared" si="2"/>
        <v>209.71135264704122</v>
      </c>
      <c r="D107" s="13">
        <f>$H$17-B107</f>
        <v>-236.8665</v>
      </c>
      <c r="E107" s="14">
        <f>$I$17</f>
        <v>394.66499999999996</v>
      </c>
      <c r="F107" s="12">
        <v>135</v>
      </c>
      <c r="G107" s="15">
        <v>4</v>
      </c>
      <c r="H107">
        <v>184450</v>
      </c>
    </row>
    <row r="108" spans="1:8">
      <c r="B108" s="7">
        <v>2.5</v>
      </c>
      <c r="C108" s="8">
        <f t="shared" si="2"/>
        <v>209.7885259334804</v>
      </c>
      <c r="D108" s="7">
        <f>$H$4-B108</f>
        <v>-226.49250000000001</v>
      </c>
      <c r="E108" s="8">
        <f>$I$4</f>
        <v>312.03800000000001</v>
      </c>
      <c r="F108" s="12">
        <v>-45</v>
      </c>
      <c r="G108" s="12">
        <v>4</v>
      </c>
      <c r="H108">
        <v>184451</v>
      </c>
    </row>
    <row r="109" spans="1:8">
      <c r="B109" s="7">
        <v>5</v>
      </c>
      <c r="C109" s="8">
        <f t="shared" si="2"/>
        <v>209.7885259334804</v>
      </c>
      <c r="D109" s="7">
        <f t="shared" ref="D109:D112" si="4">$H$4-B109</f>
        <v>-228.99250000000001</v>
      </c>
      <c r="E109" s="8">
        <f>$I$4</f>
        <v>312.03800000000001</v>
      </c>
      <c r="F109" s="12">
        <v>-45</v>
      </c>
      <c r="G109" s="12">
        <v>4</v>
      </c>
      <c r="H109">
        <v>184452</v>
      </c>
    </row>
    <row r="110" spans="1:8">
      <c r="B110" s="7">
        <v>7.5</v>
      </c>
      <c r="C110" s="8">
        <f t="shared" si="2"/>
        <v>209.7885259334804</v>
      </c>
      <c r="D110" s="7">
        <f t="shared" si="4"/>
        <v>-231.49250000000001</v>
      </c>
      <c r="E110" s="8">
        <f>$I$4</f>
        <v>312.03800000000001</v>
      </c>
      <c r="F110" s="12">
        <v>-45</v>
      </c>
      <c r="G110" s="12">
        <v>4</v>
      </c>
      <c r="H110">
        <v>184453</v>
      </c>
    </row>
    <row r="111" spans="1:8">
      <c r="B111" s="7">
        <v>10</v>
      </c>
      <c r="C111" s="8">
        <f t="shared" si="2"/>
        <v>209.7885259334804</v>
      </c>
      <c r="D111" s="7">
        <f t="shared" si="4"/>
        <v>-233.99250000000001</v>
      </c>
      <c r="E111" s="8">
        <f>$I$4</f>
        <v>312.03800000000001</v>
      </c>
      <c r="F111" s="12">
        <v>-45</v>
      </c>
      <c r="G111" s="12">
        <v>4</v>
      </c>
      <c r="H111">
        <v>184454</v>
      </c>
    </row>
    <row r="112" spans="1:8">
      <c r="B112" s="7">
        <v>12.5</v>
      </c>
      <c r="C112" s="8">
        <f t="shared" si="2"/>
        <v>209.7885259334804</v>
      </c>
      <c r="D112" s="7">
        <f t="shared" si="4"/>
        <v>-236.49250000000001</v>
      </c>
      <c r="E112" s="8">
        <f>$I$4</f>
        <v>312.03800000000001</v>
      </c>
      <c r="F112" s="12">
        <v>-45</v>
      </c>
      <c r="G112" s="12">
        <v>4</v>
      </c>
      <c r="H112">
        <v>184455</v>
      </c>
    </row>
    <row r="113" spans="2:8">
      <c r="B113" s="7">
        <v>2.5</v>
      </c>
      <c r="C113" s="8">
        <f t="shared" ref="C113:C167" si="5">(E113*$K$5)+$K$8</f>
        <v>209.7761523546412</v>
      </c>
      <c r="D113" s="7">
        <f>$H$5-B113</f>
        <v>-227.0675</v>
      </c>
      <c r="E113" s="8">
        <f>$I$5</f>
        <v>325.286</v>
      </c>
      <c r="F113" s="12">
        <v>-45</v>
      </c>
      <c r="G113" s="12">
        <v>4</v>
      </c>
      <c r="H113">
        <v>184456</v>
      </c>
    </row>
    <row r="114" spans="2:8">
      <c r="B114" s="7">
        <v>5</v>
      </c>
      <c r="C114" s="8">
        <f t="shared" si="5"/>
        <v>209.7761523546412</v>
      </c>
      <c r="D114" s="7">
        <f>$H$5-B114</f>
        <v>-229.5675</v>
      </c>
      <c r="E114" s="8">
        <f>$I$5</f>
        <v>325.286</v>
      </c>
      <c r="F114" s="12">
        <v>-45</v>
      </c>
      <c r="G114" s="12">
        <v>4</v>
      </c>
      <c r="H114">
        <v>184457</v>
      </c>
    </row>
    <row r="115" spans="2:8">
      <c r="B115" s="7">
        <v>7.5</v>
      </c>
      <c r="C115" s="8">
        <f t="shared" si="5"/>
        <v>209.7761523546412</v>
      </c>
      <c r="D115" s="7">
        <f>$H$5-B115</f>
        <v>-232.0675</v>
      </c>
      <c r="E115" s="8">
        <f>$I$5</f>
        <v>325.286</v>
      </c>
      <c r="F115" s="12">
        <v>-45</v>
      </c>
      <c r="G115" s="12">
        <v>4</v>
      </c>
      <c r="H115">
        <v>184458</v>
      </c>
    </row>
    <row r="116" spans="2:8">
      <c r="B116" s="7">
        <v>10</v>
      </c>
      <c r="C116" s="8">
        <f t="shared" si="5"/>
        <v>209.7761523546412</v>
      </c>
      <c r="D116" s="7">
        <f>$H$5-B116</f>
        <v>-234.5675</v>
      </c>
      <c r="E116" s="8">
        <f>$I$5</f>
        <v>325.286</v>
      </c>
      <c r="F116" s="12">
        <v>-45</v>
      </c>
      <c r="G116" s="12">
        <v>4</v>
      </c>
      <c r="H116">
        <v>184459</v>
      </c>
    </row>
    <row r="117" spans="2:8">
      <c r="B117" s="7">
        <v>12.5</v>
      </c>
      <c r="C117" s="8">
        <f t="shared" si="5"/>
        <v>209.7761523546412</v>
      </c>
      <c r="D117" s="7">
        <f>$H$5-B117</f>
        <v>-237.0675</v>
      </c>
      <c r="E117" s="8">
        <f>$I$5</f>
        <v>325.286</v>
      </c>
      <c r="F117" s="12">
        <v>-45</v>
      </c>
      <c r="G117" s="12">
        <v>4</v>
      </c>
      <c r="H117">
        <v>184460</v>
      </c>
    </row>
    <row r="118" spans="2:8">
      <c r="B118" s="7">
        <v>2.5</v>
      </c>
      <c r="C118" s="8">
        <f t="shared" si="5"/>
        <v>209.76393568712788</v>
      </c>
      <c r="D118" s="7">
        <f>$H$6-B118</f>
        <v>-227.459</v>
      </c>
      <c r="E118" s="8">
        <f>$I$6</f>
        <v>338.36599999999999</v>
      </c>
      <c r="F118" s="12">
        <v>-45</v>
      </c>
      <c r="G118" s="12">
        <v>4</v>
      </c>
      <c r="H118">
        <v>184461</v>
      </c>
    </row>
    <row r="119" spans="2:8">
      <c r="B119" s="7">
        <v>5</v>
      </c>
      <c r="C119" s="8">
        <f t="shared" si="5"/>
        <v>209.76393568712788</v>
      </c>
      <c r="D119" s="7">
        <f>$H$6-B119</f>
        <v>-229.959</v>
      </c>
      <c r="E119" s="8">
        <f>$I$6</f>
        <v>338.36599999999999</v>
      </c>
      <c r="F119" s="12">
        <v>-45</v>
      </c>
      <c r="G119" s="12">
        <v>4</v>
      </c>
      <c r="H119">
        <v>184462</v>
      </c>
    </row>
    <row r="120" spans="2:8">
      <c r="B120" s="7">
        <v>7.5</v>
      </c>
      <c r="C120" s="8">
        <f t="shared" si="5"/>
        <v>209.76393568712788</v>
      </c>
      <c r="D120" s="7">
        <f>$H$6-B120</f>
        <v>-232.459</v>
      </c>
      <c r="E120" s="8">
        <f>$I$6</f>
        <v>338.36599999999999</v>
      </c>
      <c r="F120" s="12">
        <v>-45</v>
      </c>
      <c r="G120" s="12">
        <v>4</v>
      </c>
      <c r="H120">
        <v>184463</v>
      </c>
    </row>
    <row r="121" spans="2:8">
      <c r="B121" s="7">
        <v>10</v>
      </c>
      <c r="C121" s="8">
        <f t="shared" si="5"/>
        <v>209.76393568712788</v>
      </c>
      <c r="D121" s="7">
        <f>$H$6-B121</f>
        <v>-234.959</v>
      </c>
      <c r="E121" s="8">
        <f>$I$6</f>
        <v>338.36599999999999</v>
      </c>
      <c r="F121" s="12">
        <v>-45</v>
      </c>
      <c r="G121" s="12">
        <v>4</v>
      </c>
      <c r="H121">
        <v>184464</v>
      </c>
    </row>
    <row r="122" spans="2:8">
      <c r="B122" s="7">
        <v>12.5</v>
      </c>
      <c r="C122" s="8">
        <f t="shared" si="5"/>
        <v>209.76393568712788</v>
      </c>
      <c r="D122" s="7">
        <f>$H$6-B122</f>
        <v>-237.459</v>
      </c>
      <c r="E122" s="8">
        <f>$I$6</f>
        <v>338.36599999999999</v>
      </c>
      <c r="F122" s="12">
        <v>-45</v>
      </c>
      <c r="G122" s="12">
        <v>4</v>
      </c>
      <c r="H122">
        <v>184465</v>
      </c>
    </row>
    <row r="123" spans="2:8">
      <c r="B123" s="13">
        <v>2.5</v>
      </c>
      <c r="C123" s="8">
        <f t="shared" si="5"/>
        <v>209.76082407949633</v>
      </c>
      <c r="D123" s="13">
        <f>$H$7-B123</f>
        <v>-227.58799999999999</v>
      </c>
      <c r="E123" s="14">
        <f>$I$7</f>
        <v>341.69749999999999</v>
      </c>
      <c r="F123" s="12">
        <v>-45</v>
      </c>
      <c r="G123" s="15">
        <v>4</v>
      </c>
      <c r="H123">
        <v>184466</v>
      </c>
    </row>
    <row r="124" spans="2:8">
      <c r="B124" s="13">
        <v>5</v>
      </c>
      <c r="C124" s="8">
        <f t="shared" si="5"/>
        <v>209.76082407949633</v>
      </c>
      <c r="D124" s="13">
        <f>$H$7-B124</f>
        <v>-230.08799999999999</v>
      </c>
      <c r="E124" s="14">
        <f>$I$7</f>
        <v>341.69749999999999</v>
      </c>
      <c r="F124" s="12">
        <v>-45</v>
      </c>
      <c r="G124" s="15">
        <v>4</v>
      </c>
      <c r="H124">
        <v>184467</v>
      </c>
    </row>
    <row r="125" spans="2:8">
      <c r="B125" s="13">
        <v>7.5</v>
      </c>
      <c r="C125" s="8">
        <f t="shared" si="5"/>
        <v>209.76082407949633</v>
      </c>
      <c r="D125" s="13">
        <f>$H$7-B125</f>
        <v>-232.58799999999999</v>
      </c>
      <c r="E125" s="14">
        <f>$I$7</f>
        <v>341.69749999999999</v>
      </c>
      <c r="F125" s="12">
        <v>-45</v>
      </c>
      <c r="G125" s="15">
        <v>4</v>
      </c>
      <c r="H125">
        <v>184468</v>
      </c>
    </row>
    <row r="126" spans="2:8">
      <c r="B126" s="13">
        <v>10</v>
      </c>
      <c r="C126" s="8">
        <f t="shared" si="5"/>
        <v>209.76082407949633</v>
      </c>
      <c r="D126" s="13">
        <f>$H$7-B126</f>
        <v>-235.08799999999999</v>
      </c>
      <c r="E126" s="14">
        <f>$I$7</f>
        <v>341.69749999999999</v>
      </c>
      <c r="F126" s="12">
        <v>-45</v>
      </c>
      <c r="G126" s="15">
        <v>4</v>
      </c>
      <c r="H126">
        <v>184469</v>
      </c>
    </row>
    <row r="127" spans="2:8">
      <c r="B127" s="13">
        <v>12.5</v>
      </c>
      <c r="C127" s="8">
        <f t="shared" si="5"/>
        <v>209.76082407949633</v>
      </c>
      <c r="D127" s="13">
        <f>$H$7-B127</f>
        <v>-237.58799999999999</v>
      </c>
      <c r="E127" s="14">
        <f>$I$7</f>
        <v>341.69749999999999</v>
      </c>
      <c r="F127" s="12">
        <v>-45</v>
      </c>
      <c r="G127" s="15">
        <v>4</v>
      </c>
      <c r="H127">
        <v>184470</v>
      </c>
    </row>
    <row r="128" spans="2:8">
      <c r="B128" s="13">
        <v>5</v>
      </c>
      <c r="C128" s="8">
        <f t="shared" si="5"/>
        <v>209.75779279551966</v>
      </c>
      <c r="D128" s="13">
        <f>$H$8-B128</f>
        <v>-230.18899999999999</v>
      </c>
      <c r="E128" s="14">
        <f>$I$8</f>
        <v>344.94299999999998</v>
      </c>
      <c r="F128" s="12">
        <v>-45</v>
      </c>
      <c r="G128" s="15">
        <v>4</v>
      </c>
      <c r="H128">
        <v>184471</v>
      </c>
    </row>
    <row r="129" spans="2:8">
      <c r="B129" s="13">
        <v>7.5</v>
      </c>
      <c r="C129" s="8">
        <f t="shared" si="5"/>
        <v>209.75779279551966</v>
      </c>
      <c r="D129" s="13">
        <f>$H$8-B129</f>
        <v>-232.68899999999999</v>
      </c>
      <c r="E129" s="14">
        <f>$I$8</f>
        <v>344.94299999999998</v>
      </c>
      <c r="F129" s="12">
        <v>-45</v>
      </c>
      <c r="G129" s="15">
        <v>4</v>
      </c>
      <c r="H129">
        <v>184472</v>
      </c>
    </row>
    <row r="130" spans="2:8">
      <c r="B130" s="13">
        <v>10</v>
      </c>
      <c r="C130" s="8">
        <f t="shared" si="5"/>
        <v>209.75779279551966</v>
      </c>
      <c r="D130" s="13">
        <f>$H$8-B130</f>
        <v>-235.18899999999999</v>
      </c>
      <c r="E130" s="14">
        <f>$I$8</f>
        <v>344.94299999999998</v>
      </c>
      <c r="F130" s="12">
        <v>-45</v>
      </c>
      <c r="G130" s="15">
        <v>4</v>
      </c>
      <c r="H130">
        <v>184473</v>
      </c>
    </row>
    <row r="131" spans="2:8">
      <c r="B131" s="13">
        <v>12.5</v>
      </c>
      <c r="C131" s="8">
        <f t="shared" si="5"/>
        <v>209.75779279551966</v>
      </c>
      <c r="D131" s="13">
        <f>$H$8-B131</f>
        <v>-237.68899999999999</v>
      </c>
      <c r="E131" s="14">
        <f>$I$8</f>
        <v>344.94299999999998</v>
      </c>
      <c r="F131" s="12">
        <v>-45</v>
      </c>
      <c r="G131" s="15">
        <v>4</v>
      </c>
      <c r="H131">
        <v>184474</v>
      </c>
    </row>
    <row r="132" spans="2:8">
      <c r="B132" s="13">
        <v>7.5</v>
      </c>
      <c r="C132" s="8">
        <f t="shared" si="5"/>
        <v>209.75473068967545</v>
      </c>
      <c r="D132" s="13">
        <f>$H$9-B132</f>
        <v>-232.68899999999999</v>
      </c>
      <c r="E132" s="14">
        <f>$I$9</f>
        <v>348.22149999999999</v>
      </c>
      <c r="F132" s="12">
        <v>-45</v>
      </c>
      <c r="G132" s="15">
        <v>4</v>
      </c>
      <c r="H132">
        <v>184475</v>
      </c>
    </row>
    <row r="133" spans="2:8">
      <c r="B133" s="13">
        <v>10</v>
      </c>
      <c r="C133" s="8">
        <f t="shared" si="5"/>
        <v>209.75473068967545</v>
      </c>
      <c r="D133" s="13">
        <f>$H$9-B133</f>
        <v>-235.18899999999999</v>
      </c>
      <c r="E133" s="14">
        <f>$I$9</f>
        <v>348.22149999999999</v>
      </c>
      <c r="F133" s="12">
        <v>-45</v>
      </c>
      <c r="G133" s="15">
        <v>4</v>
      </c>
      <c r="H133">
        <v>184476</v>
      </c>
    </row>
    <row r="134" spans="2:8">
      <c r="B134" s="13">
        <v>12.5</v>
      </c>
      <c r="C134" s="8">
        <f t="shared" si="5"/>
        <v>209.75473068967545</v>
      </c>
      <c r="D134" s="13">
        <f>$H$9-B134</f>
        <v>-237.68899999999999</v>
      </c>
      <c r="E134" s="14">
        <f>$I$9</f>
        <v>348.22149999999999</v>
      </c>
      <c r="F134" s="12">
        <v>-45</v>
      </c>
      <c r="G134" s="15">
        <v>4</v>
      </c>
      <c r="H134">
        <v>184477</v>
      </c>
    </row>
    <row r="135" spans="2:8">
      <c r="B135" s="13">
        <v>7.5</v>
      </c>
      <c r="C135" s="8">
        <f t="shared" si="5"/>
        <v>209.75160040212415</v>
      </c>
      <c r="D135" s="13">
        <f>$H$10-B135</f>
        <v>-232.68899999999999</v>
      </c>
      <c r="E135" s="14">
        <f>$I$10</f>
        <v>351.57299999999998</v>
      </c>
      <c r="F135" s="12">
        <v>-45</v>
      </c>
      <c r="G135" s="15">
        <v>4</v>
      </c>
      <c r="H135">
        <v>184478</v>
      </c>
    </row>
    <row r="136" spans="2:8">
      <c r="B136" s="13">
        <v>10</v>
      </c>
      <c r="C136" s="8">
        <f t="shared" si="5"/>
        <v>209.75160040212415</v>
      </c>
      <c r="D136" s="13">
        <f>$H$10-B136</f>
        <v>-235.18899999999999</v>
      </c>
      <c r="E136" s="14">
        <f>$I$10</f>
        <v>351.57299999999998</v>
      </c>
      <c r="F136" s="12">
        <v>-45</v>
      </c>
      <c r="G136" s="15">
        <v>4</v>
      </c>
      <c r="H136">
        <v>184479</v>
      </c>
    </row>
    <row r="137" spans="2:8">
      <c r="B137" s="13">
        <v>12.5</v>
      </c>
      <c r="C137" s="8">
        <f t="shared" si="5"/>
        <v>209.75160040212415</v>
      </c>
      <c r="D137" s="13">
        <f>$H$10-B137</f>
        <v>-237.68899999999999</v>
      </c>
      <c r="E137" s="14">
        <f>$I$10</f>
        <v>351.57299999999998</v>
      </c>
      <c r="F137" s="12">
        <v>-45</v>
      </c>
      <c r="G137" s="15">
        <v>4</v>
      </c>
      <c r="H137">
        <v>184480</v>
      </c>
    </row>
    <row r="138" spans="2:8">
      <c r="B138" s="13">
        <v>7.5</v>
      </c>
      <c r="C138" s="8">
        <f t="shared" si="5"/>
        <v>209.74852055035618</v>
      </c>
      <c r="D138" s="13">
        <f>$H$11-B138</f>
        <v>-232.68899999999999</v>
      </c>
      <c r="E138" s="14">
        <f>$I$11</f>
        <v>354.87049999999999</v>
      </c>
      <c r="F138" s="12">
        <v>-45</v>
      </c>
      <c r="G138" s="15">
        <v>4</v>
      </c>
      <c r="H138">
        <v>184481</v>
      </c>
    </row>
    <row r="139" spans="2:8">
      <c r="B139" s="13">
        <v>10</v>
      </c>
      <c r="C139" s="8">
        <f t="shared" si="5"/>
        <v>209.74852055035618</v>
      </c>
      <c r="D139" s="13">
        <f>$H$11-B139</f>
        <v>-235.18899999999999</v>
      </c>
      <c r="E139" s="14">
        <f>$I$11</f>
        <v>354.87049999999999</v>
      </c>
      <c r="F139" s="12">
        <v>-45</v>
      </c>
      <c r="G139" s="15">
        <v>4</v>
      </c>
      <c r="H139">
        <v>184482</v>
      </c>
    </row>
    <row r="140" spans="2:8">
      <c r="B140" s="13">
        <v>12.5</v>
      </c>
      <c r="C140" s="8">
        <f t="shared" si="5"/>
        <v>209.74852055035618</v>
      </c>
      <c r="D140" s="13">
        <f>$H$11-B140</f>
        <v>-237.68899999999999</v>
      </c>
      <c r="E140" s="14">
        <f>$I$11</f>
        <v>354.87049999999999</v>
      </c>
      <c r="F140" s="12">
        <v>-45</v>
      </c>
      <c r="G140" s="15">
        <v>4</v>
      </c>
      <c r="H140">
        <v>184483</v>
      </c>
    </row>
    <row r="141" spans="2:8">
      <c r="B141" s="13">
        <v>7.5</v>
      </c>
      <c r="C141" s="8">
        <f t="shared" si="5"/>
        <v>209.74545003854806</v>
      </c>
      <c r="D141" s="13">
        <f>$H$12-B141</f>
        <v>-232.68899999999999</v>
      </c>
      <c r="E141" s="14">
        <f>$I$12</f>
        <v>358.15800000000002</v>
      </c>
      <c r="F141" s="12">
        <v>-45</v>
      </c>
      <c r="G141" s="15">
        <v>4</v>
      </c>
      <c r="H141">
        <v>184484</v>
      </c>
    </row>
    <row r="142" spans="2:8">
      <c r="B142" s="13">
        <v>10</v>
      </c>
      <c r="C142" s="8">
        <f t="shared" si="5"/>
        <v>209.74545003854806</v>
      </c>
      <c r="D142" s="13">
        <f>$H$12-B142</f>
        <v>-235.18899999999999</v>
      </c>
      <c r="E142" s="14">
        <f>$I$12</f>
        <v>358.15800000000002</v>
      </c>
      <c r="F142" s="12">
        <v>-45</v>
      </c>
      <c r="G142" s="15">
        <v>4</v>
      </c>
      <c r="H142">
        <v>184485</v>
      </c>
    </row>
    <row r="143" spans="2:8">
      <c r="B143" s="13">
        <v>12.5</v>
      </c>
      <c r="C143" s="8">
        <f t="shared" si="5"/>
        <v>209.74545003854806</v>
      </c>
      <c r="D143" s="13">
        <f>$H$12-B143</f>
        <v>-237.68899999999999</v>
      </c>
      <c r="E143" s="14">
        <f>$I$12</f>
        <v>358.15800000000002</v>
      </c>
      <c r="F143" s="12">
        <v>-45</v>
      </c>
      <c r="G143" s="15">
        <v>4</v>
      </c>
      <c r="H143">
        <v>184486</v>
      </c>
    </row>
    <row r="144" spans="2:8">
      <c r="B144" s="13">
        <v>5</v>
      </c>
      <c r="C144" s="8">
        <f t="shared" si="5"/>
        <v>209.74237952673994</v>
      </c>
      <c r="D144" s="13">
        <f>$H$13-B144</f>
        <v>-230.18899999999999</v>
      </c>
      <c r="E144" s="14">
        <f>$I$13</f>
        <v>361.44550000000004</v>
      </c>
      <c r="F144" s="12">
        <v>-45</v>
      </c>
      <c r="G144" s="15">
        <v>4</v>
      </c>
      <c r="H144">
        <v>184487</v>
      </c>
    </row>
    <row r="145" spans="2:8">
      <c r="B145" s="13">
        <v>7.5</v>
      </c>
      <c r="C145" s="8">
        <f t="shared" si="5"/>
        <v>209.74237952673994</v>
      </c>
      <c r="D145" s="13">
        <f>$H$13-B145</f>
        <v>-232.68899999999999</v>
      </c>
      <c r="E145" s="14">
        <f>$I$13</f>
        <v>361.44550000000004</v>
      </c>
      <c r="F145" s="12">
        <v>-45</v>
      </c>
      <c r="G145" s="15">
        <v>4</v>
      </c>
      <c r="H145">
        <v>184488</v>
      </c>
    </row>
    <row r="146" spans="2:8">
      <c r="B146" s="13">
        <v>10</v>
      </c>
      <c r="C146" s="8">
        <f t="shared" si="5"/>
        <v>209.74237952673994</v>
      </c>
      <c r="D146" s="13">
        <f>$H$13-B146</f>
        <v>-235.18899999999999</v>
      </c>
      <c r="E146" s="14">
        <f>$I$13</f>
        <v>361.44550000000004</v>
      </c>
      <c r="F146" s="12">
        <v>-45</v>
      </c>
      <c r="G146" s="15">
        <v>4</v>
      </c>
      <c r="H146">
        <v>184489</v>
      </c>
    </row>
    <row r="147" spans="2:8">
      <c r="B147" s="13">
        <v>12.5</v>
      </c>
      <c r="C147" s="8">
        <f t="shared" si="5"/>
        <v>209.74237952673994</v>
      </c>
      <c r="D147" s="13">
        <f>$H$13-B147</f>
        <v>-237.68899999999999</v>
      </c>
      <c r="E147" s="14">
        <f>$I$13</f>
        <v>361.44550000000004</v>
      </c>
      <c r="F147" s="12">
        <v>-45</v>
      </c>
      <c r="G147" s="15">
        <v>4</v>
      </c>
      <c r="H147">
        <v>184490</v>
      </c>
    </row>
    <row r="148" spans="2:8">
      <c r="B148" s="13">
        <v>2.5</v>
      </c>
      <c r="C148" s="8">
        <f t="shared" si="5"/>
        <v>209.73929733998199</v>
      </c>
      <c r="D148" s="13">
        <f>$H$14-B148</f>
        <v>-227.685</v>
      </c>
      <c r="E148" s="14">
        <f>$I$14</f>
        <v>364.74549999999999</v>
      </c>
      <c r="F148" s="12">
        <v>-45</v>
      </c>
      <c r="G148" s="15">
        <v>4</v>
      </c>
      <c r="H148">
        <v>184491</v>
      </c>
    </row>
    <row r="149" spans="2:8">
      <c r="B149" s="13">
        <v>5</v>
      </c>
      <c r="C149" s="8">
        <f t="shared" si="5"/>
        <v>209.73929733998199</v>
      </c>
      <c r="D149" s="13">
        <f>$H$14-B149</f>
        <v>-230.185</v>
      </c>
      <c r="E149" s="14">
        <f>$I$14</f>
        <v>364.74549999999999</v>
      </c>
      <c r="F149" s="12">
        <v>-45</v>
      </c>
      <c r="G149" s="15">
        <v>4</v>
      </c>
      <c r="H149">
        <v>184492</v>
      </c>
    </row>
    <row r="150" spans="2:8">
      <c r="B150" s="13">
        <v>7.5</v>
      </c>
      <c r="C150" s="8">
        <f t="shared" si="5"/>
        <v>209.73929733998199</v>
      </c>
      <c r="D150" s="13">
        <f>$H$14-B150</f>
        <v>-232.685</v>
      </c>
      <c r="E150" s="14">
        <f>$I$14</f>
        <v>364.74549999999999</v>
      </c>
      <c r="F150" s="12">
        <v>-45</v>
      </c>
      <c r="G150" s="15">
        <v>4</v>
      </c>
      <c r="H150">
        <v>184493</v>
      </c>
    </row>
    <row r="151" spans="2:8">
      <c r="B151" s="13">
        <v>10</v>
      </c>
      <c r="C151" s="8">
        <f t="shared" si="5"/>
        <v>209.73929733998199</v>
      </c>
      <c r="D151" s="13">
        <f>$H$14-B151</f>
        <v>-235.185</v>
      </c>
      <c r="E151" s="14">
        <f>$I$14</f>
        <v>364.74549999999999</v>
      </c>
      <c r="F151" s="12">
        <v>-45</v>
      </c>
      <c r="G151" s="15">
        <v>4</v>
      </c>
      <c r="H151">
        <v>184494</v>
      </c>
    </row>
    <row r="152" spans="2:8">
      <c r="B152" s="13">
        <v>12.5</v>
      </c>
      <c r="C152" s="8">
        <f t="shared" si="5"/>
        <v>209.73929733998199</v>
      </c>
      <c r="D152" s="13">
        <f>$H$14-B152</f>
        <v>-237.685</v>
      </c>
      <c r="E152" s="14">
        <f>$I$14</f>
        <v>364.74549999999999</v>
      </c>
      <c r="F152" s="12">
        <v>-45</v>
      </c>
      <c r="G152" s="15">
        <v>4</v>
      </c>
      <c r="H152">
        <v>184495</v>
      </c>
    </row>
    <row r="153" spans="2:8">
      <c r="B153" s="13">
        <v>2.5</v>
      </c>
      <c r="C153" s="8">
        <f t="shared" si="5"/>
        <v>209.7362268281739</v>
      </c>
      <c r="D153" s="13">
        <f>$H$15-B153</f>
        <v>-227.58249999999998</v>
      </c>
      <c r="E153" s="14">
        <f>$I$15</f>
        <v>368.03300000000002</v>
      </c>
      <c r="F153" s="12">
        <v>-45</v>
      </c>
      <c r="G153" s="15">
        <v>4</v>
      </c>
      <c r="H153">
        <v>184496</v>
      </c>
    </row>
    <row r="154" spans="2:8">
      <c r="B154" s="13">
        <v>5</v>
      </c>
      <c r="C154" s="8">
        <f t="shared" si="5"/>
        <v>209.7362268281739</v>
      </c>
      <c r="D154" s="13">
        <f>$H$15-B154</f>
        <v>-230.08249999999998</v>
      </c>
      <c r="E154" s="14">
        <f>$I$15</f>
        <v>368.03300000000002</v>
      </c>
      <c r="F154" s="12">
        <v>-45</v>
      </c>
      <c r="G154" s="15">
        <v>4</v>
      </c>
      <c r="H154">
        <v>184497</v>
      </c>
    </row>
    <row r="155" spans="2:8">
      <c r="B155" s="13">
        <v>7.5</v>
      </c>
      <c r="C155" s="8">
        <f t="shared" si="5"/>
        <v>209.7362268281739</v>
      </c>
      <c r="D155" s="13">
        <f>$H$15-B155</f>
        <v>-232.58249999999998</v>
      </c>
      <c r="E155" s="14">
        <f>$I$15</f>
        <v>368.03300000000002</v>
      </c>
      <c r="F155" s="12">
        <v>-45</v>
      </c>
      <c r="G155" s="15">
        <v>4</v>
      </c>
      <c r="H155">
        <v>184498</v>
      </c>
    </row>
    <row r="156" spans="2:8">
      <c r="B156" s="13">
        <v>10</v>
      </c>
      <c r="C156" s="8">
        <f t="shared" si="5"/>
        <v>209.7362268281739</v>
      </c>
      <c r="D156" s="13">
        <f>$H$15-B156</f>
        <v>-235.08249999999998</v>
      </c>
      <c r="E156" s="14">
        <f>$I$15</f>
        <v>368.03300000000002</v>
      </c>
      <c r="F156" s="12">
        <v>-45</v>
      </c>
      <c r="G156" s="15">
        <v>4</v>
      </c>
      <c r="H156">
        <v>184499</v>
      </c>
    </row>
    <row r="157" spans="2:8">
      <c r="B157" s="13">
        <v>12.5</v>
      </c>
      <c r="C157" s="8">
        <f t="shared" si="5"/>
        <v>209.7362268281739</v>
      </c>
      <c r="D157" s="13">
        <f>$H$15-B157</f>
        <v>-237.58249999999998</v>
      </c>
      <c r="E157" s="14">
        <f>$I$15</f>
        <v>368.03300000000002</v>
      </c>
      <c r="F157" s="12">
        <v>-45</v>
      </c>
      <c r="G157" s="15">
        <v>4</v>
      </c>
      <c r="H157">
        <v>184500</v>
      </c>
    </row>
    <row r="158" spans="2:8">
      <c r="B158" s="13">
        <v>2.5</v>
      </c>
      <c r="C158" s="8">
        <f t="shared" si="5"/>
        <v>209.72390088313006</v>
      </c>
      <c r="D158" s="13">
        <f>$H$16-B158</f>
        <v>-227.17599999999999</v>
      </c>
      <c r="E158" s="14">
        <f>$I$16</f>
        <v>381.23</v>
      </c>
      <c r="F158" s="12">
        <v>-45</v>
      </c>
      <c r="G158" s="15">
        <v>4</v>
      </c>
      <c r="H158">
        <v>184501</v>
      </c>
    </row>
    <row r="159" spans="2:8">
      <c r="B159" s="13">
        <v>5</v>
      </c>
      <c r="C159" s="8">
        <f t="shared" si="5"/>
        <v>209.72390088313006</v>
      </c>
      <c r="D159" s="13">
        <f>$H$16-B159</f>
        <v>-229.67599999999999</v>
      </c>
      <c r="E159" s="14">
        <f>$I$16</f>
        <v>381.23</v>
      </c>
      <c r="F159" s="12">
        <v>-45</v>
      </c>
      <c r="G159" s="15">
        <v>4</v>
      </c>
      <c r="H159">
        <v>184502</v>
      </c>
    </row>
    <row r="160" spans="2:8">
      <c r="B160" s="13">
        <v>7.5</v>
      </c>
      <c r="C160" s="8">
        <f t="shared" si="5"/>
        <v>209.72390088313006</v>
      </c>
      <c r="D160" s="13">
        <f>$H$16-B160</f>
        <v>-232.17599999999999</v>
      </c>
      <c r="E160" s="14">
        <f>$I$16</f>
        <v>381.23</v>
      </c>
      <c r="F160" s="12">
        <v>-45</v>
      </c>
      <c r="G160" s="15">
        <v>4</v>
      </c>
      <c r="H160">
        <v>184503</v>
      </c>
    </row>
    <row r="161" spans="2:8">
      <c r="B161" s="13">
        <v>10</v>
      </c>
      <c r="C161" s="8">
        <f t="shared" si="5"/>
        <v>209.72390088313006</v>
      </c>
      <c r="D161" s="13">
        <f>$H$16-B161</f>
        <v>-234.67599999999999</v>
      </c>
      <c r="E161" s="14">
        <f>$I$16</f>
        <v>381.23</v>
      </c>
      <c r="F161" s="12">
        <v>-45</v>
      </c>
      <c r="G161" s="15">
        <v>4</v>
      </c>
      <c r="H161">
        <v>184504</v>
      </c>
    </row>
    <row r="162" spans="2:8">
      <c r="B162" s="13">
        <v>12.5</v>
      </c>
      <c r="C162" s="8">
        <f t="shared" si="5"/>
        <v>209.72390088313006</v>
      </c>
      <c r="D162" s="13">
        <f>$H$16-B162</f>
        <v>-237.17599999999999</v>
      </c>
      <c r="E162" s="14">
        <f>$I$16</f>
        <v>381.23</v>
      </c>
      <c r="F162" s="12">
        <v>-45</v>
      </c>
      <c r="G162" s="15">
        <v>4</v>
      </c>
      <c r="H162">
        <v>184505</v>
      </c>
    </row>
    <row r="163" spans="2:8">
      <c r="B163" s="13">
        <v>2.5</v>
      </c>
      <c r="C163" s="8">
        <f t="shared" si="5"/>
        <v>209.71135264704122</v>
      </c>
      <c r="D163" s="13">
        <f>$H$17-B163</f>
        <v>-226.8665</v>
      </c>
      <c r="E163" s="14">
        <f>$I$17</f>
        <v>394.66499999999996</v>
      </c>
      <c r="F163" s="12">
        <v>-45</v>
      </c>
      <c r="G163" s="15">
        <v>4</v>
      </c>
      <c r="H163">
        <v>184506</v>
      </c>
    </row>
    <row r="164" spans="2:8">
      <c r="B164" s="13">
        <v>5</v>
      </c>
      <c r="C164" s="8">
        <f t="shared" si="5"/>
        <v>209.71135264704122</v>
      </c>
      <c r="D164" s="13">
        <f>$H$17-B164</f>
        <v>-229.3665</v>
      </c>
      <c r="E164" s="14">
        <f>$I$17</f>
        <v>394.66499999999996</v>
      </c>
      <c r="F164" s="12">
        <v>-45</v>
      </c>
      <c r="G164" s="15">
        <v>4</v>
      </c>
      <c r="H164">
        <v>184507</v>
      </c>
    </row>
    <row r="165" spans="2:8">
      <c r="B165" s="13">
        <v>7.5</v>
      </c>
      <c r="C165" s="8">
        <f t="shared" si="5"/>
        <v>209.71135264704122</v>
      </c>
      <c r="D165" s="13">
        <f>$H$17-B165</f>
        <v>-231.8665</v>
      </c>
      <c r="E165" s="14">
        <f>$I$17</f>
        <v>394.66499999999996</v>
      </c>
      <c r="F165" s="12">
        <v>-45</v>
      </c>
      <c r="G165" s="15">
        <v>4</v>
      </c>
      <c r="H165">
        <v>184508</v>
      </c>
    </row>
    <row r="166" spans="2:8">
      <c r="B166" s="13">
        <v>10</v>
      </c>
      <c r="C166" s="8">
        <f t="shared" si="5"/>
        <v>209.71135264704122</v>
      </c>
      <c r="D166" s="13">
        <f>$H$17-B166</f>
        <v>-234.3665</v>
      </c>
      <c r="E166" s="14">
        <f>$I$17</f>
        <v>394.66499999999996</v>
      </c>
      <c r="F166" s="12">
        <v>-45</v>
      </c>
      <c r="G166" s="15">
        <v>4</v>
      </c>
      <c r="H166">
        <v>184509</v>
      </c>
    </row>
    <row r="167" spans="2:8">
      <c r="B167" s="13">
        <v>12.5</v>
      </c>
      <c r="C167" s="8">
        <f t="shared" si="5"/>
        <v>209.71135264704122</v>
      </c>
      <c r="D167" s="13">
        <f>$H$17-B167</f>
        <v>-236.8665</v>
      </c>
      <c r="E167" s="14">
        <f>$I$17</f>
        <v>394.66499999999996</v>
      </c>
      <c r="F167" s="12">
        <v>-45</v>
      </c>
      <c r="G167" s="15">
        <v>4</v>
      </c>
      <c r="H167">
        <v>184510</v>
      </c>
    </row>
  </sheetData>
  <phoneticPr fontId="8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68"/>
  <sheetViews>
    <sheetView tabSelected="1" zoomScale="125" zoomScaleNormal="125" zoomScalePageLayoutView="125" workbookViewId="0">
      <selection activeCell="B3" sqref="B3"/>
    </sheetView>
  </sheetViews>
  <sheetFormatPr baseColWidth="10" defaultRowHeight="14" x14ac:dyDescent="0"/>
  <sheetData>
    <row r="3" spans="3:5">
      <c r="C3" s="1" t="s">
        <v>46</v>
      </c>
      <c r="D3" s="34" t="s">
        <v>65</v>
      </c>
      <c r="E3" s="1" t="s">
        <v>54</v>
      </c>
    </row>
    <row r="4" spans="3:5">
      <c r="C4" s="1"/>
      <c r="D4" s="34"/>
      <c r="E4" s="1"/>
    </row>
    <row r="5" spans="3:5">
      <c r="C5" s="1"/>
      <c r="D5" s="34"/>
      <c r="E5" s="1"/>
    </row>
    <row r="6" spans="3:5">
      <c r="C6" s="21">
        <v>2.5</v>
      </c>
      <c r="D6" s="35">
        <v>-40.027999999999992</v>
      </c>
      <c r="E6" s="21">
        <v>2.8669799999999999</v>
      </c>
    </row>
    <row r="7" spans="3:5">
      <c r="C7" s="24">
        <v>2.5</v>
      </c>
      <c r="D7" s="36">
        <v>-23.97399999999999</v>
      </c>
      <c r="E7" s="24">
        <v>2.8670599999999999</v>
      </c>
    </row>
    <row r="8" spans="3:5">
      <c r="C8" s="24">
        <v>2.5</v>
      </c>
      <c r="D8" s="36">
        <v>-15.964999999999975</v>
      </c>
      <c r="E8" s="24">
        <v>2.86727</v>
      </c>
    </row>
    <row r="9" spans="3:5">
      <c r="C9" s="24">
        <v>2.5</v>
      </c>
      <c r="D9" s="36">
        <v>-11.960999999999984</v>
      </c>
      <c r="E9" s="24">
        <v>2.8679000000000001</v>
      </c>
    </row>
    <row r="10" spans="3:5">
      <c r="C10" s="24"/>
      <c r="D10" s="36"/>
      <c r="E10" s="24"/>
    </row>
    <row r="11" spans="3:5">
      <c r="C11" s="24">
        <v>2.5</v>
      </c>
      <c r="D11" s="36">
        <v>11.916000000000025</v>
      </c>
      <c r="E11" s="24">
        <v>2.86741</v>
      </c>
    </row>
    <row r="12" spans="3:5">
      <c r="C12" s="24">
        <v>2.5</v>
      </c>
      <c r="D12" s="36">
        <v>15.878000000000014</v>
      </c>
      <c r="E12" s="24">
        <v>2.8674499999999998</v>
      </c>
    </row>
    <row r="13" spans="3:5">
      <c r="C13" s="24">
        <v>2.5</v>
      </c>
      <c r="D13" s="36">
        <v>23.885000000000019</v>
      </c>
      <c r="E13" s="24">
        <v>2.8673700000000002</v>
      </c>
    </row>
    <row r="14" spans="3:5">
      <c r="C14" s="27">
        <v>2.5</v>
      </c>
      <c r="D14" s="37">
        <v>39.805000000000007</v>
      </c>
      <c r="E14" s="27">
        <v>2.8676400000000002</v>
      </c>
    </row>
    <row r="15" spans="3:5">
      <c r="C15" s="24"/>
      <c r="D15" s="36"/>
      <c r="E15" s="24"/>
    </row>
    <row r="16" spans="3:5">
      <c r="C16" s="24"/>
      <c r="D16" s="36"/>
      <c r="E16" s="24"/>
    </row>
    <row r="17" spans="3:5">
      <c r="D17" s="18"/>
    </row>
    <row r="18" spans="3:5">
      <c r="C18" s="21">
        <v>5</v>
      </c>
      <c r="D18" s="35">
        <v>-16.006999999999977</v>
      </c>
      <c r="E18" s="21">
        <v>2.8670300000000002</v>
      </c>
    </row>
    <row r="19" spans="3:5">
      <c r="C19" s="24">
        <v>5</v>
      </c>
      <c r="D19" s="36">
        <v>-12.001999999999981</v>
      </c>
      <c r="E19" s="24">
        <v>2.8676699999999999</v>
      </c>
    </row>
    <row r="20" spans="3:5">
      <c r="C20" s="24">
        <v>5</v>
      </c>
      <c r="D20" s="36">
        <v>-7.9979999999999905</v>
      </c>
      <c r="E20" s="24">
        <v>2.8734899999999999</v>
      </c>
    </row>
    <row r="21" spans="3:5">
      <c r="C21" s="24"/>
      <c r="D21" s="36"/>
      <c r="E21" s="24"/>
    </row>
    <row r="22" spans="3:5">
      <c r="C22" s="24">
        <v>5</v>
      </c>
      <c r="D22" s="36">
        <v>7.8860000000000241</v>
      </c>
      <c r="E22" s="24">
        <v>2.8725399999999999</v>
      </c>
    </row>
    <row r="23" spans="3:5">
      <c r="C23" s="24">
        <v>5</v>
      </c>
      <c r="D23" s="36">
        <v>11.930000000000007</v>
      </c>
      <c r="E23" s="24">
        <v>2.86754</v>
      </c>
    </row>
    <row r="24" spans="3:5">
      <c r="C24" s="27">
        <v>5</v>
      </c>
      <c r="D24" s="37">
        <v>15.892000000000024</v>
      </c>
      <c r="E24" s="27">
        <v>2.86727</v>
      </c>
    </row>
    <row r="25" spans="3:5">
      <c r="C25" s="24"/>
      <c r="D25" s="36"/>
      <c r="E25" s="24"/>
    </row>
    <row r="26" spans="3:5">
      <c r="C26" s="24"/>
      <c r="D26" s="36"/>
      <c r="E26" s="24"/>
    </row>
    <row r="27" spans="3:5">
      <c r="D27" s="18"/>
    </row>
    <row r="28" spans="3:5">
      <c r="C28" s="21">
        <v>7.5</v>
      </c>
      <c r="D28" s="35">
        <v>-40.111999999999995</v>
      </c>
      <c r="E28" s="21">
        <v>2.8668900000000002</v>
      </c>
    </row>
    <row r="29" spans="3:5">
      <c r="C29" s="24">
        <v>7.5</v>
      </c>
      <c r="D29" s="36">
        <v>-24.057999999999993</v>
      </c>
      <c r="E29" s="24">
        <v>2.86694</v>
      </c>
    </row>
    <row r="30" spans="3:5">
      <c r="C30" s="24">
        <v>7.5</v>
      </c>
      <c r="D30" s="36">
        <v>-16.048999999999978</v>
      </c>
      <c r="E30" s="24">
        <v>2.8669500000000001</v>
      </c>
    </row>
    <row r="31" spans="3:5">
      <c r="C31" s="24">
        <v>7.5</v>
      </c>
      <c r="D31" s="36">
        <v>-12.043999999999983</v>
      </c>
      <c r="E31" s="24">
        <v>2.8674599999999999</v>
      </c>
    </row>
    <row r="32" spans="3:5">
      <c r="C32" s="24">
        <v>7.5</v>
      </c>
      <c r="D32" s="36">
        <v>-8.039999999999992</v>
      </c>
      <c r="E32" s="24">
        <v>2.8737300000000001</v>
      </c>
    </row>
    <row r="33" spans="3:5">
      <c r="C33" s="24">
        <v>7.5</v>
      </c>
      <c r="D33" s="36">
        <v>-4.0349999999999966</v>
      </c>
      <c r="E33" s="24">
        <v>2.8711199999999999</v>
      </c>
    </row>
    <row r="34" spans="3:5">
      <c r="C34" s="24">
        <v>7.5</v>
      </c>
      <c r="D34" s="36">
        <v>0</v>
      </c>
      <c r="E34" s="24">
        <v>2.8679700000000001</v>
      </c>
    </row>
    <row r="35" spans="3:5">
      <c r="C35" s="24">
        <v>7.5</v>
      </c>
      <c r="D35" s="36">
        <v>3.9860000000000184</v>
      </c>
      <c r="E35" s="24">
        <v>2.8719399999999999</v>
      </c>
    </row>
    <row r="36" spans="3:5">
      <c r="C36" s="24">
        <v>7.5</v>
      </c>
      <c r="D36" s="36">
        <v>7.9000000000000057</v>
      </c>
      <c r="E36" s="24">
        <v>2.8727800000000001</v>
      </c>
    </row>
    <row r="37" spans="3:5">
      <c r="C37" s="24">
        <v>7.5</v>
      </c>
      <c r="D37" s="36">
        <v>11.944000000000017</v>
      </c>
      <c r="E37" s="24">
        <v>2.8673799999999998</v>
      </c>
    </row>
    <row r="38" spans="3:5">
      <c r="C38" s="24">
        <v>7.5</v>
      </c>
      <c r="D38" s="36">
        <v>15.906000000000006</v>
      </c>
      <c r="E38" s="24">
        <v>2.8672900000000001</v>
      </c>
    </row>
    <row r="39" spans="3:5">
      <c r="C39" s="24">
        <v>7.5</v>
      </c>
      <c r="D39" s="36">
        <v>23.913000000000011</v>
      </c>
      <c r="E39" s="24">
        <v>2.8674599999999999</v>
      </c>
    </row>
    <row r="40" spans="3:5">
      <c r="C40" s="27">
        <v>7.5</v>
      </c>
      <c r="D40" s="37">
        <v>39.833000000000013</v>
      </c>
      <c r="E40" s="27">
        <v>2.86755</v>
      </c>
    </row>
    <row r="41" spans="3:5">
      <c r="C41" s="24"/>
      <c r="D41" s="36"/>
      <c r="E41" s="24"/>
    </row>
    <row r="42" spans="3:5">
      <c r="C42" s="24"/>
      <c r="D42" s="36"/>
      <c r="E42" s="24"/>
    </row>
    <row r="43" spans="3:5">
      <c r="D43" s="18"/>
    </row>
    <row r="44" spans="3:5">
      <c r="C44" s="21">
        <v>10</v>
      </c>
      <c r="D44" s="35">
        <v>-16.09099999999998</v>
      </c>
      <c r="E44" s="21">
        <v>2.8667799999999999</v>
      </c>
    </row>
    <row r="45" spans="3:5">
      <c r="C45" s="24">
        <v>10</v>
      </c>
      <c r="D45" s="36">
        <v>-12.085999999999984</v>
      </c>
      <c r="E45" s="24">
        <v>2.8671199999999999</v>
      </c>
    </row>
    <row r="46" spans="3:5">
      <c r="C46" s="24">
        <v>10</v>
      </c>
      <c r="D46" s="36">
        <v>-8.0819999999999936</v>
      </c>
      <c r="E46" s="24">
        <v>2.87182</v>
      </c>
    </row>
    <row r="47" spans="3:5">
      <c r="C47" s="24">
        <v>10</v>
      </c>
      <c r="D47" s="36">
        <v>-4.0349999999999966</v>
      </c>
      <c r="E47" s="24">
        <v>2.8748</v>
      </c>
    </row>
    <row r="48" spans="3:5">
      <c r="C48" s="24">
        <v>10</v>
      </c>
      <c r="D48" s="36">
        <v>-4.9999999999954525E-3</v>
      </c>
      <c r="E48" s="24">
        <v>2.8709899999999999</v>
      </c>
    </row>
    <row r="49" spans="3:5">
      <c r="C49" s="24">
        <v>10</v>
      </c>
      <c r="D49" s="36">
        <v>3.981000000000023</v>
      </c>
      <c r="E49" s="24">
        <v>2.8753199999999999</v>
      </c>
    </row>
    <row r="50" spans="3:5">
      <c r="C50" s="24">
        <v>10</v>
      </c>
      <c r="D50" s="36">
        <v>7.9140000000000157</v>
      </c>
      <c r="E50" s="24">
        <v>2.8710800000000001</v>
      </c>
    </row>
    <row r="51" spans="3:5">
      <c r="C51" s="24">
        <v>10</v>
      </c>
      <c r="D51" s="36">
        <v>11.957999999999998</v>
      </c>
      <c r="E51" s="24">
        <v>2.8672399999999998</v>
      </c>
    </row>
    <row r="52" spans="3:5">
      <c r="C52" s="27">
        <v>10</v>
      </c>
      <c r="D52" s="37">
        <v>15.920000000000016</v>
      </c>
      <c r="E52" s="27">
        <v>2.8673299999999999</v>
      </c>
    </row>
    <row r="53" spans="3:5">
      <c r="C53" s="24"/>
      <c r="D53" s="36"/>
      <c r="E53" s="24"/>
    </row>
    <row r="54" spans="3:5">
      <c r="C54" s="24"/>
      <c r="D54" s="36"/>
      <c r="E54" s="24"/>
    </row>
    <row r="55" spans="3:5">
      <c r="D55" s="18"/>
    </row>
    <row r="56" spans="3:5">
      <c r="C56" s="21">
        <v>12.5</v>
      </c>
      <c r="D56" s="35">
        <v>-40.195999999999998</v>
      </c>
      <c r="E56" s="21">
        <v>2.8664900000000002</v>
      </c>
    </row>
    <row r="57" spans="3:5">
      <c r="C57" s="24">
        <v>12.5</v>
      </c>
      <c r="D57" s="36">
        <v>-24.141999999999996</v>
      </c>
      <c r="E57" s="24">
        <v>2.8665400000000001</v>
      </c>
    </row>
    <row r="58" spans="3:5">
      <c r="C58" s="24">
        <v>12.5</v>
      </c>
      <c r="D58" s="36">
        <v>-16.132999999999981</v>
      </c>
      <c r="E58" s="24">
        <v>2.8667500000000001</v>
      </c>
    </row>
    <row r="59" spans="3:5">
      <c r="C59" s="24">
        <v>12.5</v>
      </c>
      <c r="D59" s="36">
        <v>-12.127999999999986</v>
      </c>
      <c r="E59" s="24">
        <v>2.8666800000000001</v>
      </c>
    </row>
    <row r="60" spans="3:5">
      <c r="C60" s="24">
        <v>12.5</v>
      </c>
      <c r="D60" s="36">
        <v>-8.1239999999999952</v>
      </c>
      <c r="E60" s="24">
        <v>2.8701500000000002</v>
      </c>
    </row>
    <row r="61" spans="3:5">
      <c r="C61" s="24">
        <v>12.5</v>
      </c>
      <c r="D61" s="36">
        <v>-4.0360000000000014</v>
      </c>
      <c r="E61" s="24">
        <v>2.8765700000000001</v>
      </c>
    </row>
    <row r="62" spans="3:5">
      <c r="C62" s="24">
        <v>12.5</v>
      </c>
      <c r="D62" s="36">
        <v>-1.099999999999568E-2</v>
      </c>
      <c r="E62" s="24">
        <v>2.8759100000000002</v>
      </c>
    </row>
    <row r="63" spans="3:5">
      <c r="C63" s="24">
        <v>12.5</v>
      </c>
      <c r="D63" s="36">
        <v>3.9750000000000227</v>
      </c>
      <c r="E63" s="24">
        <v>2.8763899999999998</v>
      </c>
    </row>
    <row r="64" spans="3:5">
      <c r="C64" s="24">
        <v>12.5</v>
      </c>
      <c r="D64" s="36">
        <v>7.9280000000000257</v>
      </c>
      <c r="E64" s="24">
        <v>2.86931</v>
      </c>
    </row>
    <row r="65" spans="3:5">
      <c r="C65" s="24">
        <v>12.5</v>
      </c>
      <c r="D65" s="36">
        <v>11.972000000000008</v>
      </c>
      <c r="E65" s="24">
        <v>2.8669099999999998</v>
      </c>
    </row>
    <row r="66" spans="3:5">
      <c r="C66" s="24">
        <v>12.5</v>
      </c>
      <c r="D66" s="36">
        <v>15.935000000000002</v>
      </c>
      <c r="E66" s="24">
        <v>2.8669799999999999</v>
      </c>
    </row>
    <row r="67" spans="3:5">
      <c r="C67" s="24">
        <v>12.5</v>
      </c>
      <c r="D67" s="36">
        <v>23.941000000000003</v>
      </c>
      <c r="E67" s="24">
        <v>2.8671600000000002</v>
      </c>
    </row>
    <row r="68" spans="3:5">
      <c r="C68" s="27">
        <v>12.5</v>
      </c>
      <c r="D68" s="37">
        <v>39.861000000000018</v>
      </c>
      <c r="E68" s="27">
        <v>2.8672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68"/>
  <sheetViews>
    <sheetView zoomScale="125" zoomScaleNormal="125" zoomScalePageLayoutView="125" workbookViewId="0">
      <selection activeCell="E4" sqref="E4"/>
    </sheetView>
  </sheetViews>
  <sheetFormatPr baseColWidth="10" defaultRowHeight="14" x14ac:dyDescent="0"/>
  <sheetData>
    <row r="3" spans="3:5">
      <c r="C3" s="1" t="s">
        <v>46</v>
      </c>
      <c r="D3" s="34" t="s">
        <v>65</v>
      </c>
      <c r="E3" s="1" t="s">
        <v>263</v>
      </c>
    </row>
    <row r="4" spans="3:5">
      <c r="C4" s="1"/>
      <c r="D4" s="34"/>
      <c r="E4" s="1"/>
    </row>
    <row r="5" spans="3:5">
      <c r="C5" s="1"/>
      <c r="D5" s="34"/>
      <c r="E5" s="1"/>
    </row>
    <row r="6" spans="3:5">
      <c r="C6" s="21">
        <v>2.5</v>
      </c>
      <c r="D6" s="35">
        <v>-40.027999999999992</v>
      </c>
      <c r="E6" s="20">
        <v>2.8679899999999998</v>
      </c>
    </row>
    <row r="7" spans="3:5">
      <c r="C7" s="24">
        <v>2.5</v>
      </c>
      <c r="D7" s="36">
        <v>-23.97399999999999</v>
      </c>
      <c r="E7" s="23">
        <v>2.86795</v>
      </c>
    </row>
    <row r="8" spans="3:5">
      <c r="C8" s="24">
        <v>2.5</v>
      </c>
      <c r="D8" s="36">
        <v>-15.964999999999975</v>
      </c>
      <c r="E8" s="23">
        <v>2.8679899999999998</v>
      </c>
    </row>
    <row r="9" spans="3:5">
      <c r="C9" s="24">
        <v>2.5</v>
      </c>
      <c r="D9" s="36">
        <v>-11.960999999999984</v>
      </c>
      <c r="E9" s="23">
        <v>2.8677000000000001</v>
      </c>
    </row>
    <row r="10" spans="3:5">
      <c r="C10" s="24"/>
      <c r="D10" s="36"/>
      <c r="E10" s="23"/>
    </row>
    <row r="11" spans="3:5">
      <c r="C11" s="24">
        <v>2.5</v>
      </c>
      <c r="D11" s="36">
        <v>11.916000000000025</v>
      </c>
      <c r="E11" s="23">
        <v>2.8676200000000001</v>
      </c>
    </row>
    <row r="12" spans="3:5">
      <c r="C12" s="24">
        <v>2.5</v>
      </c>
      <c r="D12" s="36">
        <v>15.878000000000014</v>
      </c>
      <c r="E12" s="23">
        <v>2.8679199999999998</v>
      </c>
    </row>
    <row r="13" spans="3:5">
      <c r="C13" s="24">
        <v>2.5</v>
      </c>
      <c r="D13" s="36">
        <v>23.885000000000019</v>
      </c>
      <c r="E13" s="23">
        <v>2.8679000000000001</v>
      </c>
    </row>
    <row r="14" spans="3:5">
      <c r="C14" s="27">
        <v>2.5</v>
      </c>
      <c r="D14" s="37">
        <v>39.805000000000007</v>
      </c>
      <c r="E14" s="26">
        <v>2.8677199999999998</v>
      </c>
    </row>
    <row r="15" spans="3:5">
      <c r="C15" s="24"/>
      <c r="D15" s="36"/>
      <c r="E15" s="23"/>
    </row>
    <row r="16" spans="3:5">
      <c r="C16" s="24"/>
      <c r="D16" s="36"/>
      <c r="E16" s="23"/>
    </row>
    <row r="17" spans="3:5">
      <c r="D17" s="18"/>
      <c r="E17" s="23"/>
    </row>
    <row r="18" spans="3:5">
      <c r="C18" s="21">
        <v>5</v>
      </c>
      <c r="D18" s="35">
        <v>-16.006999999999977</v>
      </c>
      <c r="E18" s="20">
        <v>2.8679399999999999</v>
      </c>
    </row>
    <row r="19" spans="3:5">
      <c r="C19" s="24">
        <v>5</v>
      </c>
      <c r="D19" s="36">
        <v>-12.001999999999981</v>
      </c>
      <c r="E19" s="23">
        <v>2.8676499999999998</v>
      </c>
    </row>
    <row r="20" spans="3:5">
      <c r="C20" s="24">
        <v>5</v>
      </c>
      <c r="D20" s="36">
        <v>-7.9979999999999905</v>
      </c>
      <c r="E20" s="23">
        <v>2.8651399999999998</v>
      </c>
    </row>
    <row r="21" spans="3:5">
      <c r="C21" s="24"/>
      <c r="D21" s="36"/>
      <c r="E21" s="23"/>
    </row>
    <row r="22" spans="3:5">
      <c r="C22" s="24">
        <v>5</v>
      </c>
      <c r="D22" s="36">
        <v>7.8860000000000241</v>
      </c>
      <c r="E22" s="23">
        <v>2.8658199999999998</v>
      </c>
    </row>
    <row r="23" spans="3:5">
      <c r="C23" s="24">
        <v>5</v>
      </c>
      <c r="D23" s="36">
        <v>11.930000000000007</v>
      </c>
      <c r="E23" s="23">
        <v>2.8675999999999999</v>
      </c>
    </row>
    <row r="24" spans="3:5">
      <c r="C24" s="27">
        <v>5</v>
      </c>
      <c r="D24" s="37">
        <v>15.892000000000024</v>
      </c>
      <c r="E24" s="26">
        <v>2.8679000000000001</v>
      </c>
    </row>
    <row r="25" spans="3:5">
      <c r="C25" s="24"/>
      <c r="D25" s="36"/>
      <c r="E25" s="23"/>
    </row>
    <row r="26" spans="3:5">
      <c r="C26" s="24"/>
      <c r="D26" s="36"/>
      <c r="E26" s="23"/>
    </row>
    <row r="27" spans="3:5">
      <c r="D27" s="18"/>
      <c r="E27" s="23"/>
    </row>
    <row r="28" spans="3:5">
      <c r="C28" s="21">
        <v>7.5</v>
      </c>
      <c r="D28" s="35">
        <v>-40.111999999999995</v>
      </c>
      <c r="E28" s="20">
        <v>2.8682599999999998</v>
      </c>
    </row>
    <row r="29" spans="3:5">
      <c r="C29" s="24">
        <v>7.5</v>
      </c>
      <c r="D29" s="36">
        <v>-24.057999999999993</v>
      </c>
      <c r="E29" s="23">
        <v>2.8681299999999998</v>
      </c>
    </row>
    <row r="30" spans="3:5">
      <c r="C30" s="24">
        <v>7.5</v>
      </c>
      <c r="D30" s="36">
        <v>-16.048999999999978</v>
      </c>
      <c r="E30" s="23">
        <v>2.8682099999999999</v>
      </c>
    </row>
    <row r="31" spans="3:5">
      <c r="C31" s="24">
        <v>7.5</v>
      </c>
      <c r="D31" s="36">
        <v>-12.043999999999983</v>
      </c>
      <c r="E31" s="23">
        <v>2.8682599999999998</v>
      </c>
    </row>
    <row r="32" spans="3:5">
      <c r="C32" s="24">
        <v>7.5</v>
      </c>
      <c r="D32" s="36">
        <v>-8.039999999999992</v>
      </c>
      <c r="E32" s="23">
        <v>2.8669799999999999</v>
      </c>
    </row>
    <row r="33" spans="3:5">
      <c r="C33" s="24">
        <v>7.5</v>
      </c>
      <c r="D33" s="36">
        <v>-4.0349999999999966</v>
      </c>
      <c r="E33" s="23">
        <v>2.8700199999999998</v>
      </c>
    </row>
    <row r="34" spans="3:5">
      <c r="C34" s="24">
        <v>7.5</v>
      </c>
      <c r="D34" s="36">
        <v>0</v>
      </c>
      <c r="E34" s="23">
        <v>2.8719199999999998</v>
      </c>
    </row>
    <row r="35" spans="3:5">
      <c r="C35" s="24">
        <v>7.5</v>
      </c>
      <c r="D35" s="36">
        <v>3.9860000000000184</v>
      </c>
      <c r="E35" s="23">
        <v>2.86809</v>
      </c>
    </row>
    <row r="36" spans="3:5">
      <c r="C36" s="24">
        <v>7.5</v>
      </c>
      <c r="D36" s="36">
        <v>7.9000000000000057</v>
      </c>
      <c r="E36" s="23">
        <v>2.8673899999999999</v>
      </c>
    </row>
    <row r="37" spans="3:5">
      <c r="C37" s="24">
        <v>7.5</v>
      </c>
      <c r="D37" s="36">
        <v>11.944000000000017</v>
      </c>
      <c r="E37" s="23">
        <v>2.86774</v>
      </c>
    </row>
    <row r="38" spans="3:5">
      <c r="C38" s="24">
        <v>7.5</v>
      </c>
      <c r="D38" s="36">
        <v>15.906000000000006</v>
      </c>
      <c r="E38" s="23">
        <v>2.8677800000000002</v>
      </c>
    </row>
    <row r="39" spans="3:5">
      <c r="C39" s="24">
        <v>7.5</v>
      </c>
      <c r="D39" s="36">
        <v>23.913000000000011</v>
      </c>
      <c r="E39" s="23">
        <v>2.86815</v>
      </c>
    </row>
    <row r="40" spans="3:5">
      <c r="C40" s="27">
        <v>7.5</v>
      </c>
      <c r="D40" s="37">
        <v>39.833000000000013</v>
      </c>
      <c r="E40" s="26">
        <v>2.86808</v>
      </c>
    </row>
    <row r="41" spans="3:5">
      <c r="C41" s="24"/>
      <c r="D41" s="36"/>
      <c r="E41" s="23"/>
    </row>
    <row r="42" spans="3:5">
      <c r="C42" s="24"/>
      <c r="D42" s="36"/>
      <c r="E42" s="23"/>
    </row>
    <row r="43" spans="3:5">
      <c r="D43" s="18"/>
      <c r="E43" s="23"/>
    </row>
    <row r="44" spans="3:5">
      <c r="C44" s="21">
        <v>10</v>
      </c>
      <c r="D44" s="35">
        <v>-16.09099999999998</v>
      </c>
      <c r="E44" s="20">
        <v>2.8683100000000001</v>
      </c>
    </row>
    <row r="45" spans="3:5">
      <c r="C45" s="24">
        <v>10</v>
      </c>
      <c r="D45" s="36">
        <v>-12.085999999999984</v>
      </c>
      <c r="E45" s="23">
        <v>2.8685</v>
      </c>
    </row>
    <row r="46" spans="3:5">
      <c r="C46" s="24">
        <v>10</v>
      </c>
      <c r="D46" s="36">
        <v>-8.0819999999999936</v>
      </c>
      <c r="E46" s="23">
        <v>2.8678300000000001</v>
      </c>
    </row>
    <row r="47" spans="3:5">
      <c r="C47" s="24">
        <v>10</v>
      </c>
      <c r="D47" s="36">
        <v>-4.0349999999999966</v>
      </c>
      <c r="E47" s="23">
        <v>2.8685399999999999</v>
      </c>
    </row>
    <row r="48" spans="3:5">
      <c r="C48" s="24">
        <v>10</v>
      </c>
      <c r="D48" s="36">
        <v>-4.9999999999954525E-3</v>
      </c>
      <c r="E48" s="23">
        <v>2.8719800000000002</v>
      </c>
    </row>
    <row r="49" spans="3:5">
      <c r="C49" s="24">
        <v>10</v>
      </c>
      <c r="D49" s="36">
        <v>3.981000000000023</v>
      </c>
      <c r="E49" s="23">
        <v>2.8679800000000002</v>
      </c>
    </row>
    <row r="50" spans="3:5">
      <c r="C50" s="24">
        <v>10</v>
      </c>
      <c r="D50" s="36">
        <v>7.9140000000000157</v>
      </c>
      <c r="E50" s="23">
        <v>2.8684799999999999</v>
      </c>
    </row>
    <row r="51" spans="3:5">
      <c r="C51" s="24">
        <v>10</v>
      </c>
      <c r="D51" s="36">
        <v>11.957999999999998</v>
      </c>
      <c r="E51" s="23">
        <v>2.86815</v>
      </c>
    </row>
    <row r="52" spans="3:5">
      <c r="C52" s="27">
        <v>10</v>
      </c>
      <c r="D52" s="37">
        <v>15.920000000000016</v>
      </c>
      <c r="E52" s="26">
        <v>2.86774</v>
      </c>
    </row>
    <row r="53" spans="3:5">
      <c r="C53" s="24"/>
      <c r="D53" s="36"/>
      <c r="E53" s="23"/>
    </row>
    <row r="54" spans="3:5">
      <c r="C54" s="24"/>
      <c r="D54" s="36"/>
      <c r="E54" s="23"/>
    </row>
    <row r="55" spans="3:5">
      <c r="D55" s="18"/>
      <c r="E55" s="23"/>
    </row>
    <row r="56" spans="3:5">
      <c r="C56" s="21">
        <v>12.5</v>
      </c>
      <c r="D56" s="35">
        <v>-40.195999999999998</v>
      </c>
      <c r="E56" s="20">
        <v>2.8682799999999999</v>
      </c>
    </row>
    <row r="57" spans="3:5">
      <c r="C57" s="24">
        <v>12.5</v>
      </c>
      <c r="D57" s="36">
        <v>-24.141999999999996</v>
      </c>
      <c r="E57" s="23">
        <v>2.8682099999999999</v>
      </c>
    </row>
    <row r="58" spans="3:5">
      <c r="C58" s="24">
        <v>12.5</v>
      </c>
      <c r="D58" s="36">
        <v>-16.132999999999981</v>
      </c>
      <c r="E58" s="23">
        <v>2.8681800000000002</v>
      </c>
    </row>
    <row r="59" spans="3:5">
      <c r="C59" s="24">
        <v>12.5</v>
      </c>
      <c r="D59" s="36">
        <v>-12.127999999999986</v>
      </c>
      <c r="E59" s="23">
        <v>2.8681199999999998</v>
      </c>
    </row>
    <row r="60" spans="3:5">
      <c r="C60" s="24">
        <v>12.5</v>
      </c>
      <c r="D60" s="36">
        <v>-8.1239999999999952</v>
      </c>
      <c r="E60" s="23">
        <v>2.8670300000000002</v>
      </c>
    </row>
    <row r="61" spans="3:5">
      <c r="C61" s="24">
        <v>12.5</v>
      </c>
      <c r="D61" s="36">
        <v>-4.0360000000000014</v>
      </c>
      <c r="E61" s="23">
        <v>2.8660399999999999</v>
      </c>
    </row>
    <row r="62" spans="3:5">
      <c r="C62" s="24">
        <v>12.5</v>
      </c>
      <c r="D62" s="36">
        <v>-1.099999999999568E-2</v>
      </c>
      <c r="E62" s="23">
        <v>2.8682500000000002</v>
      </c>
    </row>
    <row r="63" spans="3:5">
      <c r="C63" s="24">
        <v>12.5</v>
      </c>
      <c r="D63" s="36">
        <v>3.9750000000000227</v>
      </c>
      <c r="E63" s="23">
        <v>2.8660600000000001</v>
      </c>
    </row>
    <row r="64" spans="3:5">
      <c r="C64" s="24">
        <v>12.5</v>
      </c>
      <c r="D64" s="36">
        <v>7.9280000000000257</v>
      </c>
      <c r="E64" s="23">
        <v>2.8678599999999999</v>
      </c>
    </row>
    <row r="65" spans="3:5">
      <c r="C65" s="24">
        <v>12.5</v>
      </c>
      <c r="D65" s="36">
        <v>11.972000000000008</v>
      </c>
      <c r="E65" s="23">
        <v>2.8679100000000002</v>
      </c>
    </row>
    <row r="66" spans="3:5">
      <c r="C66" s="24">
        <v>12.5</v>
      </c>
      <c r="D66" s="36">
        <v>15.935000000000002</v>
      </c>
      <c r="E66" s="23">
        <v>2.8676499999999998</v>
      </c>
    </row>
    <row r="67" spans="3:5">
      <c r="C67" s="24">
        <v>12.5</v>
      </c>
      <c r="D67" s="36">
        <v>23.941000000000003</v>
      </c>
      <c r="E67" s="23">
        <v>2.8680500000000002</v>
      </c>
    </row>
    <row r="68" spans="3:5">
      <c r="C68" s="27">
        <v>12.5</v>
      </c>
      <c r="D68" s="37">
        <v>39.861000000000018</v>
      </c>
      <c r="E68" s="26">
        <v>2.8681999999999999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68"/>
  <sheetViews>
    <sheetView zoomScale="125" zoomScaleNormal="125" zoomScalePageLayoutView="125" workbookViewId="0">
      <selection activeCell="G2" sqref="G2"/>
    </sheetView>
  </sheetViews>
  <sheetFormatPr baseColWidth="10" defaultRowHeight="14" x14ac:dyDescent="0"/>
  <sheetData>
    <row r="3" spans="3:5">
      <c r="C3" s="1" t="s">
        <v>46</v>
      </c>
      <c r="D3" s="34" t="s">
        <v>65</v>
      </c>
      <c r="E3" s="1" t="s">
        <v>56</v>
      </c>
    </row>
    <row r="4" spans="3:5">
      <c r="C4" s="1"/>
      <c r="D4" s="34"/>
      <c r="E4" s="1"/>
    </row>
    <row r="5" spans="3:5">
      <c r="C5" s="1"/>
      <c r="D5" s="34"/>
      <c r="E5" s="1"/>
    </row>
    <row r="6" spans="3:5">
      <c r="C6" s="21">
        <v>2.5</v>
      </c>
      <c r="D6" s="35">
        <v>-40.027999999999992</v>
      </c>
      <c r="E6" s="21">
        <v>2.8670100000000001</v>
      </c>
    </row>
    <row r="7" spans="3:5">
      <c r="C7" s="24">
        <v>2.5</v>
      </c>
      <c r="D7" s="36">
        <v>-23.97399999999999</v>
      </c>
      <c r="E7" s="24">
        <v>2.8668399999999998</v>
      </c>
    </row>
    <row r="8" spans="3:5">
      <c r="C8" s="24">
        <v>2.5</v>
      </c>
      <c r="D8" s="36">
        <v>-15.964999999999975</v>
      </c>
      <c r="E8" s="24">
        <v>2.8665699999999998</v>
      </c>
    </row>
    <row r="9" spans="3:5">
      <c r="C9" s="24">
        <v>2.5</v>
      </c>
      <c r="D9" s="36">
        <v>-11.960999999999984</v>
      </c>
      <c r="E9" s="24">
        <v>2.8670499999999999</v>
      </c>
    </row>
    <row r="10" spans="3:5">
      <c r="C10" s="24"/>
      <c r="D10" s="36"/>
      <c r="E10" s="24"/>
    </row>
    <row r="11" spans="3:5">
      <c r="C11" s="24">
        <v>2.5</v>
      </c>
      <c r="D11" s="36">
        <v>11.916000000000025</v>
      </c>
      <c r="E11" s="24">
        <v>2.86673</v>
      </c>
    </row>
    <row r="12" spans="3:5">
      <c r="C12" s="24">
        <v>2.5</v>
      </c>
      <c r="D12" s="36">
        <v>15.878000000000014</v>
      </c>
      <c r="E12" s="24">
        <v>2.86687</v>
      </c>
    </row>
    <row r="13" spans="3:5">
      <c r="C13" s="24">
        <v>2.5</v>
      </c>
      <c r="D13" s="36">
        <v>23.885000000000019</v>
      </c>
      <c r="E13" s="24">
        <v>2.8665099999999999</v>
      </c>
    </row>
    <row r="14" spans="3:5">
      <c r="C14" s="27">
        <v>2.5</v>
      </c>
      <c r="D14" s="37">
        <v>39.805000000000007</v>
      </c>
      <c r="E14" s="27">
        <v>2.8665799999999999</v>
      </c>
    </row>
    <row r="15" spans="3:5">
      <c r="C15" s="24"/>
      <c r="D15" s="36"/>
      <c r="E15" s="24"/>
    </row>
    <row r="16" spans="3:5">
      <c r="C16" s="24"/>
      <c r="D16" s="36"/>
      <c r="E16" s="24"/>
    </row>
    <row r="17" spans="3:5">
      <c r="D17" s="18"/>
    </row>
    <row r="18" spans="3:5">
      <c r="C18" s="21">
        <v>5</v>
      </c>
      <c r="D18" s="35">
        <v>-16.006999999999977</v>
      </c>
      <c r="E18" s="21">
        <v>2.86693</v>
      </c>
    </row>
    <row r="19" spans="3:5">
      <c r="C19" s="24">
        <v>5</v>
      </c>
      <c r="D19" s="36">
        <v>-12.001999999999981</v>
      </c>
      <c r="E19" s="24">
        <v>2.86673</v>
      </c>
    </row>
    <row r="20" spans="3:5">
      <c r="C20" s="24">
        <v>5</v>
      </c>
      <c r="D20" s="36">
        <v>-7.9979999999999905</v>
      </c>
      <c r="E20" s="24">
        <v>2.8657499999999998</v>
      </c>
    </row>
    <row r="21" spans="3:5">
      <c r="C21" s="24"/>
      <c r="D21" s="36"/>
      <c r="E21" s="24"/>
    </row>
    <row r="22" spans="3:5">
      <c r="C22" s="24">
        <v>5</v>
      </c>
      <c r="D22" s="36">
        <v>7.8860000000000241</v>
      </c>
      <c r="E22" s="24">
        <v>2.8659699999999999</v>
      </c>
    </row>
    <row r="23" spans="3:5">
      <c r="C23" s="24">
        <v>5</v>
      </c>
      <c r="D23" s="36">
        <v>11.930000000000007</v>
      </c>
      <c r="E23" s="24">
        <v>2.8668999999999998</v>
      </c>
    </row>
    <row r="24" spans="3:5">
      <c r="C24" s="27">
        <v>5</v>
      </c>
      <c r="D24" s="37">
        <v>15.892000000000024</v>
      </c>
      <c r="E24" s="27">
        <v>2.8668200000000001</v>
      </c>
    </row>
    <row r="25" spans="3:5">
      <c r="C25" s="24"/>
      <c r="D25" s="36"/>
      <c r="E25" s="24"/>
    </row>
    <row r="26" spans="3:5">
      <c r="C26" s="24"/>
      <c r="D26" s="36"/>
      <c r="E26" s="24"/>
    </row>
    <row r="27" spans="3:5">
      <c r="D27" s="18"/>
    </row>
    <row r="28" spans="3:5">
      <c r="C28" s="21">
        <v>7.5</v>
      </c>
      <c r="D28" s="35">
        <v>-40.111999999999995</v>
      </c>
      <c r="E28" s="21">
        <v>2.8670300000000002</v>
      </c>
    </row>
    <row r="29" spans="3:5">
      <c r="C29" s="24">
        <v>7.5</v>
      </c>
      <c r="D29" s="36">
        <v>-24.057999999999993</v>
      </c>
      <c r="E29" s="24">
        <v>2.8669799999999999</v>
      </c>
    </row>
    <row r="30" spans="3:5">
      <c r="C30" s="24">
        <v>7.5</v>
      </c>
      <c r="D30" s="36">
        <v>-16.048999999999978</v>
      </c>
      <c r="E30" s="24">
        <v>2.8669500000000001</v>
      </c>
    </row>
    <row r="31" spans="3:5">
      <c r="C31" s="24">
        <v>7.5</v>
      </c>
      <c r="D31" s="36">
        <v>-12.043999999999983</v>
      </c>
      <c r="E31" s="24">
        <v>2.86652</v>
      </c>
    </row>
    <row r="32" spans="3:5">
      <c r="C32" s="24">
        <v>7.5</v>
      </c>
      <c r="D32" s="36">
        <v>-8.039999999999992</v>
      </c>
      <c r="E32" s="24">
        <v>2.8652500000000001</v>
      </c>
    </row>
    <row r="33" spans="3:5">
      <c r="C33" s="24">
        <v>7.5</v>
      </c>
      <c r="D33" s="36">
        <v>-4.0349999999999966</v>
      </c>
      <c r="E33" s="24">
        <v>2.8677600000000001</v>
      </c>
    </row>
    <row r="34" spans="3:5">
      <c r="C34" s="24">
        <v>7.5</v>
      </c>
      <c r="D34" s="36">
        <v>0</v>
      </c>
      <c r="E34" s="24">
        <v>2.8717299999999999</v>
      </c>
    </row>
    <row r="35" spans="3:5">
      <c r="C35" s="24">
        <v>7.5</v>
      </c>
      <c r="D35" s="36">
        <v>3.9860000000000184</v>
      </c>
      <c r="E35" s="24">
        <v>2.8675999999999999</v>
      </c>
    </row>
    <row r="36" spans="3:5">
      <c r="C36" s="24">
        <v>7.5</v>
      </c>
      <c r="D36" s="36">
        <v>7.9000000000000057</v>
      </c>
      <c r="E36" s="24">
        <v>2.8650500000000001</v>
      </c>
    </row>
    <row r="37" spans="3:5">
      <c r="C37" s="24">
        <v>7.5</v>
      </c>
      <c r="D37" s="36">
        <v>11.944000000000017</v>
      </c>
      <c r="E37" s="24">
        <v>2.8668499999999999</v>
      </c>
    </row>
    <row r="38" spans="3:5">
      <c r="C38" s="24">
        <v>7.5</v>
      </c>
      <c r="D38" s="36">
        <v>15.906000000000006</v>
      </c>
      <c r="E38" s="24">
        <v>2.867</v>
      </c>
    </row>
    <row r="39" spans="3:5">
      <c r="C39" s="24">
        <v>7.5</v>
      </c>
      <c r="D39" s="36">
        <v>23.913000000000011</v>
      </c>
      <c r="E39" s="24">
        <v>2.8670900000000001</v>
      </c>
    </row>
    <row r="40" spans="3:5">
      <c r="C40" s="27">
        <v>7.5</v>
      </c>
      <c r="D40" s="37">
        <v>39.833000000000013</v>
      </c>
      <c r="E40" s="27">
        <v>2.8668300000000002</v>
      </c>
    </row>
    <row r="41" spans="3:5">
      <c r="C41" s="24"/>
      <c r="D41" s="36"/>
      <c r="E41" s="24"/>
    </row>
    <row r="42" spans="3:5">
      <c r="C42" s="24"/>
      <c r="D42" s="36"/>
      <c r="E42" s="24"/>
    </row>
    <row r="43" spans="3:5">
      <c r="D43" s="18"/>
    </row>
    <row r="44" spans="3:5">
      <c r="C44" s="21">
        <v>10</v>
      </c>
      <c r="D44" s="35">
        <v>-16.09099999999998</v>
      </c>
      <c r="E44" s="21">
        <v>2.8669799999999999</v>
      </c>
    </row>
    <row r="45" spans="3:5">
      <c r="C45" s="24">
        <v>10</v>
      </c>
      <c r="D45" s="36">
        <v>-12.085999999999984</v>
      </c>
      <c r="E45" s="24">
        <v>2.8666499999999999</v>
      </c>
    </row>
    <row r="46" spans="3:5">
      <c r="C46" s="24">
        <v>10</v>
      </c>
      <c r="D46" s="36">
        <v>-8.0819999999999936</v>
      </c>
      <c r="E46" s="24">
        <v>2.8654500000000001</v>
      </c>
    </row>
    <row r="47" spans="3:5">
      <c r="C47" s="24">
        <v>10</v>
      </c>
      <c r="D47" s="36">
        <v>-4.0349999999999966</v>
      </c>
      <c r="E47" s="24">
        <v>2.86483</v>
      </c>
    </row>
    <row r="48" spans="3:5">
      <c r="C48" s="24">
        <v>10</v>
      </c>
      <c r="D48" s="36">
        <v>-4.9999999999954525E-3</v>
      </c>
      <c r="E48" s="24">
        <v>2.8641999999999999</v>
      </c>
    </row>
    <row r="49" spans="3:5">
      <c r="C49" s="24">
        <v>10</v>
      </c>
      <c r="D49" s="36">
        <v>3.981000000000023</v>
      </c>
      <c r="E49" s="24">
        <v>2.8649300000000002</v>
      </c>
    </row>
    <row r="50" spans="3:5">
      <c r="C50" s="24">
        <v>10</v>
      </c>
      <c r="D50" s="36">
        <v>7.9140000000000157</v>
      </c>
      <c r="E50" s="24">
        <v>2.8654299999999999</v>
      </c>
    </row>
    <row r="51" spans="3:5">
      <c r="C51" s="24">
        <v>10</v>
      </c>
      <c r="D51" s="36">
        <v>11.957999999999998</v>
      </c>
      <c r="E51" s="24">
        <v>2.8667500000000001</v>
      </c>
    </row>
    <row r="52" spans="3:5">
      <c r="C52" s="27">
        <v>10</v>
      </c>
      <c r="D52" s="37">
        <v>15.920000000000016</v>
      </c>
      <c r="E52" s="27">
        <v>2.8670300000000002</v>
      </c>
    </row>
    <row r="53" spans="3:5">
      <c r="C53" s="24"/>
      <c r="D53" s="36"/>
      <c r="E53" s="24"/>
    </row>
    <row r="54" spans="3:5">
      <c r="C54" s="24"/>
      <c r="D54" s="36"/>
      <c r="E54" s="24"/>
    </row>
    <row r="55" spans="3:5">
      <c r="D55" s="18"/>
    </row>
    <row r="56" spans="3:5">
      <c r="C56" s="21">
        <v>12.5</v>
      </c>
      <c r="D56" s="35">
        <v>-40.195999999999998</v>
      </c>
      <c r="E56" s="21">
        <v>2.8674599999999999</v>
      </c>
    </row>
    <row r="57" spans="3:5">
      <c r="C57" s="24">
        <v>12.5</v>
      </c>
      <c r="D57" s="36">
        <v>-24.141999999999996</v>
      </c>
      <c r="E57" s="24">
        <v>2.8673999999999999</v>
      </c>
    </row>
    <row r="58" spans="3:5">
      <c r="C58" s="24">
        <v>12.5</v>
      </c>
      <c r="D58" s="36">
        <v>-16.132999999999981</v>
      </c>
      <c r="E58" s="24">
        <v>2.8673600000000001</v>
      </c>
    </row>
    <row r="59" spans="3:5">
      <c r="C59" s="24">
        <v>12.5</v>
      </c>
      <c r="D59" s="36">
        <v>-12.127999999999986</v>
      </c>
      <c r="E59" s="24">
        <v>2.86721</v>
      </c>
    </row>
    <row r="60" spans="3:5">
      <c r="C60" s="24">
        <v>12.5</v>
      </c>
      <c r="D60" s="36">
        <v>-8.1239999999999952</v>
      </c>
      <c r="E60" s="24">
        <v>2.8664999999999998</v>
      </c>
    </row>
    <row r="61" spans="3:5">
      <c r="C61" s="24">
        <v>12.5</v>
      </c>
      <c r="D61" s="36">
        <v>-4.0360000000000014</v>
      </c>
      <c r="E61" s="24">
        <v>2.86517</v>
      </c>
    </row>
    <row r="62" spans="3:5">
      <c r="C62" s="24">
        <v>12.5</v>
      </c>
      <c r="D62" s="36">
        <v>-1.099999999999568E-2</v>
      </c>
      <c r="E62" s="24">
        <v>2.8647800000000001</v>
      </c>
    </row>
    <row r="63" spans="3:5">
      <c r="C63" s="24">
        <v>12.5</v>
      </c>
      <c r="D63" s="36">
        <v>3.9750000000000227</v>
      </c>
      <c r="E63" s="24">
        <v>2.8654000000000002</v>
      </c>
    </row>
    <row r="64" spans="3:5">
      <c r="C64" s="24">
        <v>12.5</v>
      </c>
      <c r="D64" s="36">
        <v>7.9280000000000257</v>
      </c>
      <c r="E64" s="24">
        <v>2.8666800000000001</v>
      </c>
    </row>
    <row r="65" spans="3:5">
      <c r="C65" s="24">
        <v>12.5</v>
      </c>
      <c r="D65" s="36">
        <v>11.972000000000008</v>
      </c>
      <c r="E65" s="24">
        <v>2.8672200000000001</v>
      </c>
    </row>
    <row r="66" spans="3:5">
      <c r="C66" s="24">
        <v>12.5</v>
      </c>
      <c r="D66" s="36">
        <v>15.935000000000002</v>
      </c>
      <c r="E66" s="24">
        <v>2.86734</v>
      </c>
    </row>
    <row r="67" spans="3:5">
      <c r="C67" s="24">
        <v>12.5</v>
      </c>
      <c r="D67" s="36">
        <v>23.941000000000003</v>
      </c>
      <c r="E67" s="24">
        <v>2.8673199999999999</v>
      </c>
    </row>
    <row r="68" spans="3:5">
      <c r="C68" s="27">
        <v>12.5</v>
      </c>
      <c r="D68" s="37">
        <v>39.861000000000018</v>
      </c>
      <c r="E68" s="27">
        <v>2.8673099999999998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5</vt:i4>
      </vt:variant>
    </vt:vector>
  </HeadingPairs>
  <TitlesOfParts>
    <vt:vector size="14" baseType="lpstr">
      <vt:lpstr>Run_No</vt:lpstr>
      <vt:lpstr>d0_values</vt:lpstr>
      <vt:lpstr>Stress_Calculation</vt:lpstr>
      <vt:lpstr>Stress_Plots</vt:lpstr>
      <vt:lpstr>Ref_Data</vt:lpstr>
      <vt:lpstr>Comb_Positions</vt:lpstr>
      <vt:lpstr>long</vt:lpstr>
      <vt:lpstr>tran</vt:lpstr>
      <vt:lpstr>norm</vt:lpstr>
      <vt:lpstr>2.5 mm</vt:lpstr>
      <vt:lpstr>5.0 mm</vt:lpstr>
      <vt:lpstr>7.5 mm</vt:lpstr>
      <vt:lpstr>10.0 mm</vt:lpstr>
      <vt:lpstr>12.5 mm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cp:lastPrinted>2012-07-19T15:13:16Z</cp:lastPrinted>
  <dcterms:created xsi:type="dcterms:W3CDTF">2012-06-02T09:59:18Z</dcterms:created>
  <dcterms:modified xsi:type="dcterms:W3CDTF">2013-01-23T13:55:18Z</dcterms:modified>
</cp:coreProperties>
</file>