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560" yWindow="0" windowWidth="23120" windowHeight="25240" activeTab="2"/>
  </bookViews>
  <sheets>
    <sheet name="Sheet1" sheetId="1" r:id="rId1"/>
    <sheet name="3passComb" sheetId="2" r:id="rId2"/>
    <sheet name="3PassStrainStress" sheetId="3" r:id="rId3"/>
    <sheet name="RefData" sheetId="4" r:id="rId4"/>
    <sheet name="2.5" sheetId="5" r:id="rId5"/>
    <sheet name="5.0" sheetId="6" r:id="rId6"/>
    <sheet name="7.5" sheetId="7" r:id="rId7"/>
    <sheet name="10" sheetId="8" r:id="rId8"/>
    <sheet name="12.5" sheetId="9" r:id="rId9"/>
    <sheet name="Sheet2" sheetId="10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" i="3" l="1"/>
  <c r="T2" i="3"/>
  <c r="P2" i="3"/>
  <c r="V2" i="3"/>
  <c r="R2" i="3"/>
  <c r="X2" i="3"/>
  <c r="Z2" i="3"/>
  <c r="N3" i="3"/>
  <c r="T3" i="3"/>
  <c r="P3" i="3"/>
  <c r="V3" i="3"/>
  <c r="R3" i="3"/>
  <c r="X3" i="3"/>
  <c r="Z3" i="3"/>
  <c r="N4" i="3"/>
  <c r="T4" i="3"/>
  <c r="P4" i="3"/>
  <c r="V4" i="3"/>
  <c r="R4" i="3"/>
  <c r="X4" i="3"/>
  <c r="Z4" i="3"/>
  <c r="N5" i="3"/>
  <c r="T5" i="3"/>
  <c r="P5" i="3"/>
  <c r="V5" i="3"/>
  <c r="R5" i="3"/>
  <c r="X5" i="3"/>
  <c r="Z5" i="3"/>
  <c r="N6" i="3"/>
  <c r="T6" i="3"/>
  <c r="P6" i="3"/>
  <c r="V6" i="3"/>
  <c r="R6" i="3"/>
  <c r="X6" i="3"/>
  <c r="Z6" i="3"/>
  <c r="N7" i="3"/>
  <c r="T7" i="3"/>
  <c r="P7" i="3"/>
  <c r="V7" i="3"/>
  <c r="R7" i="3"/>
  <c r="X7" i="3"/>
  <c r="Z7" i="3"/>
  <c r="N8" i="3"/>
  <c r="T8" i="3"/>
  <c r="P8" i="3"/>
  <c r="V8" i="3"/>
  <c r="R8" i="3"/>
  <c r="X8" i="3"/>
  <c r="Z8" i="3"/>
  <c r="N9" i="3"/>
  <c r="T9" i="3"/>
  <c r="P9" i="3"/>
  <c r="V9" i="3"/>
  <c r="R9" i="3"/>
  <c r="X9" i="3"/>
  <c r="Z9" i="3"/>
  <c r="N10" i="3"/>
  <c r="T10" i="3"/>
  <c r="P10" i="3"/>
  <c r="V10" i="3"/>
  <c r="R10" i="3"/>
  <c r="X10" i="3"/>
  <c r="Z10" i="3"/>
  <c r="N11" i="3"/>
  <c r="T11" i="3"/>
  <c r="P11" i="3"/>
  <c r="V11" i="3"/>
  <c r="R11" i="3"/>
  <c r="X11" i="3"/>
  <c r="Z11" i="3"/>
  <c r="N12" i="3"/>
  <c r="T12" i="3"/>
  <c r="P12" i="3"/>
  <c r="V12" i="3"/>
  <c r="R12" i="3"/>
  <c r="X12" i="3"/>
  <c r="Z12" i="3"/>
  <c r="N13" i="3"/>
  <c r="T13" i="3"/>
  <c r="P13" i="3"/>
  <c r="V13" i="3"/>
  <c r="R13" i="3"/>
  <c r="X13" i="3"/>
  <c r="Z13" i="3"/>
  <c r="N14" i="3"/>
  <c r="T14" i="3"/>
  <c r="P14" i="3"/>
  <c r="V14" i="3"/>
  <c r="R14" i="3"/>
  <c r="X14" i="3"/>
  <c r="Z14" i="3"/>
  <c r="N16" i="3"/>
  <c r="T16" i="3"/>
  <c r="P16" i="3"/>
  <c r="V16" i="3"/>
  <c r="R16" i="3"/>
  <c r="X16" i="3"/>
  <c r="Z16" i="3"/>
  <c r="N17" i="3"/>
  <c r="T17" i="3"/>
  <c r="P17" i="3"/>
  <c r="V17" i="3"/>
  <c r="R17" i="3"/>
  <c r="X17" i="3"/>
  <c r="Z17" i="3"/>
  <c r="N18" i="3"/>
  <c r="T18" i="3"/>
  <c r="P18" i="3"/>
  <c r="V18" i="3"/>
  <c r="R18" i="3"/>
  <c r="X18" i="3"/>
  <c r="Z18" i="3"/>
  <c r="N19" i="3"/>
  <c r="T19" i="3"/>
  <c r="P19" i="3"/>
  <c r="V19" i="3"/>
  <c r="R19" i="3"/>
  <c r="X19" i="3"/>
  <c r="Z19" i="3"/>
  <c r="N20" i="3"/>
  <c r="T20" i="3"/>
  <c r="P20" i="3"/>
  <c r="V20" i="3"/>
  <c r="R20" i="3"/>
  <c r="X20" i="3"/>
  <c r="Z20" i="3"/>
  <c r="N21" i="3"/>
  <c r="T21" i="3"/>
  <c r="P21" i="3"/>
  <c r="V21" i="3"/>
  <c r="R21" i="3"/>
  <c r="X21" i="3"/>
  <c r="Z21" i="3"/>
  <c r="N22" i="3"/>
  <c r="T22" i="3"/>
  <c r="P22" i="3"/>
  <c r="V22" i="3"/>
  <c r="R22" i="3"/>
  <c r="X22" i="3"/>
  <c r="Z22" i="3"/>
  <c r="N23" i="3"/>
  <c r="T23" i="3"/>
  <c r="P23" i="3"/>
  <c r="V23" i="3"/>
  <c r="R23" i="3"/>
  <c r="X23" i="3"/>
  <c r="Z23" i="3"/>
  <c r="N24" i="3"/>
  <c r="T24" i="3"/>
  <c r="P24" i="3"/>
  <c r="V24" i="3"/>
  <c r="R24" i="3"/>
  <c r="X24" i="3"/>
  <c r="Z24" i="3"/>
  <c r="N26" i="3"/>
  <c r="T26" i="3"/>
  <c r="P26" i="3"/>
  <c r="V26" i="3"/>
  <c r="R26" i="3"/>
  <c r="X26" i="3"/>
  <c r="Z26" i="3"/>
  <c r="N27" i="3"/>
  <c r="T27" i="3"/>
  <c r="P27" i="3"/>
  <c r="V27" i="3"/>
  <c r="R27" i="3"/>
  <c r="X27" i="3"/>
  <c r="Z27" i="3"/>
  <c r="N28" i="3"/>
  <c r="T28" i="3"/>
  <c r="P28" i="3"/>
  <c r="V28" i="3"/>
  <c r="R28" i="3"/>
  <c r="X28" i="3"/>
  <c r="Z28" i="3"/>
  <c r="N29" i="3"/>
  <c r="T29" i="3"/>
  <c r="P29" i="3"/>
  <c r="V29" i="3"/>
  <c r="R29" i="3"/>
  <c r="X29" i="3"/>
  <c r="Z29" i="3"/>
  <c r="N30" i="3"/>
  <c r="T30" i="3"/>
  <c r="P30" i="3"/>
  <c r="V30" i="3"/>
  <c r="R30" i="3"/>
  <c r="X30" i="3"/>
  <c r="Z30" i="3"/>
  <c r="N31" i="3"/>
  <c r="T31" i="3"/>
  <c r="P31" i="3"/>
  <c r="V31" i="3"/>
  <c r="R31" i="3"/>
  <c r="X31" i="3"/>
  <c r="Z31" i="3"/>
  <c r="N32" i="3"/>
  <c r="T32" i="3"/>
  <c r="P32" i="3"/>
  <c r="V32" i="3"/>
  <c r="R32" i="3"/>
  <c r="X32" i="3"/>
  <c r="Z32" i="3"/>
  <c r="N33" i="3"/>
  <c r="T33" i="3"/>
  <c r="P33" i="3"/>
  <c r="V33" i="3"/>
  <c r="R33" i="3"/>
  <c r="X33" i="3"/>
  <c r="Z33" i="3"/>
  <c r="N34" i="3"/>
  <c r="T34" i="3"/>
  <c r="P34" i="3"/>
  <c r="V34" i="3"/>
  <c r="R34" i="3"/>
  <c r="X34" i="3"/>
  <c r="Z34" i="3"/>
  <c r="N35" i="3"/>
  <c r="T35" i="3"/>
  <c r="P35" i="3"/>
  <c r="V35" i="3"/>
  <c r="R35" i="3"/>
  <c r="X35" i="3"/>
  <c r="Z35" i="3"/>
  <c r="N36" i="3"/>
  <c r="T36" i="3"/>
  <c r="P36" i="3"/>
  <c r="V36" i="3"/>
  <c r="R36" i="3"/>
  <c r="X36" i="3"/>
  <c r="Z36" i="3"/>
  <c r="N37" i="3"/>
  <c r="T37" i="3"/>
  <c r="P37" i="3"/>
  <c r="V37" i="3"/>
  <c r="R37" i="3"/>
  <c r="X37" i="3"/>
  <c r="Z37" i="3"/>
  <c r="N38" i="3"/>
  <c r="T38" i="3"/>
  <c r="P38" i="3"/>
  <c r="V38" i="3"/>
  <c r="R38" i="3"/>
  <c r="X38" i="3"/>
  <c r="Z38" i="3"/>
  <c r="N40" i="3"/>
  <c r="T40" i="3"/>
  <c r="P40" i="3"/>
  <c r="V40" i="3"/>
  <c r="R40" i="3"/>
  <c r="X40" i="3"/>
  <c r="Z40" i="3"/>
  <c r="N41" i="3"/>
  <c r="T41" i="3"/>
  <c r="P41" i="3"/>
  <c r="V41" i="3"/>
  <c r="R41" i="3"/>
  <c r="X41" i="3"/>
  <c r="Z41" i="3"/>
  <c r="N42" i="3"/>
  <c r="T42" i="3"/>
  <c r="P42" i="3"/>
  <c r="V42" i="3"/>
  <c r="R42" i="3"/>
  <c r="X42" i="3"/>
  <c r="Z42" i="3"/>
  <c r="N43" i="3"/>
  <c r="T43" i="3"/>
  <c r="P43" i="3"/>
  <c r="V43" i="3"/>
  <c r="R43" i="3"/>
  <c r="X43" i="3"/>
  <c r="Z43" i="3"/>
  <c r="N44" i="3"/>
  <c r="T44" i="3"/>
  <c r="P44" i="3"/>
  <c r="V44" i="3"/>
  <c r="R44" i="3"/>
  <c r="X44" i="3"/>
  <c r="Z44" i="3"/>
  <c r="N45" i="3"/>
  <c r="T45" i="3"/>
  <c r="P45" i="3"/>
  <c r="V45" i="3"/>
  <c r="R45" i="3"/>
  <c r="X45" i="3"/>
  <c r="Z45" i="3"/>
  <c r="N46" i="3"/>
  <c r="T46" i="3"/>
  <c r="P46" i="3"/>
  <c r="V46" i="3"/>
  <c r="R46" i="3"/>
  <c r="X46" i="3"/>
  <c r="Z46" i="3"/>
  <c r="N47" i="3"/>
  <c r="T47" i="3"/>
  <c r="P47" i="3"/>
  <c r="V47" i="3"/>
  <c r="R47" i="3"/>
  <c r="X47" i="3"/>
  <c r="Z47" i="3"/>
  <c r="N48" i="3"/>
  <c r="T48" i="3"/>
  <c r="P48" i="3"/>
  <c r="V48" i="3"/>
  <c r="R48" i="3"/>
  <c r="X48" i="3"/>
  <c r="Z48" i="3"/>
  <c r="N50" i="3"/>
  <c r="T50" i="3"/>
  <c r="P50" i="3"/>
  <c r="V50" i="3"/>
  <c r="R50" i="3"/>
  <c r="X50" i="3"/>
  <c r="Z50" i="3"/>
  <c r="N51" i="3"/>
  <c r="T51" i="3"/>
  <c r="P51" i="3"/>
  <c r="V51" i="3"/>
  <c r="R51" i="3"/>
  <c r="X51" i="3"/>
  <c r="Z51" i="3"/>
  <c r="N52" i="3"/>
  <c r="T52" i="3"/>
  <c r="P52" i="3"/>
  <c r="V52" i="3"/>
  <c r="R52" i="3"/>
  <c r="X52" i="3"/>
  <c r="Z52" i="3"/>
  <c r="N53" i="3"/>
  <c r="T53" i="3"/>
  <c r="P53" i="3"/>
  <c r="V53" i="3"/>
  <c r="R53" i="3"/>
  <c r="X53" i="3"/>
  <c r="Z53" i="3"/>
  <c r="N54" i="3"/>
  <c r="T54" i="3"/>
  <c r="P54" i="3"/>
  <c r="V54" i="3"/>
  <c r="R54" i="3"/>
  <c r="X54" i="3"/>
  <c r="Z54" i="3"/>
  <c r="N55" i="3"/>
  <c r="T55" i="3"/>
  <c r="P55" i="3"/>
  <c r="V55" i="3"/>
  <c r="R55" i="3"/>
  <c r="X55" i="3"/>
  <c r="Z55" i="3"/>
  <c r="N56" i="3"/>
  <c r="T56" i="3"/>
  <c r="P56" i="3"/>
  <c r="V56" i="3"/>
  <c r="R56" i="3"/>
  <c r="X56" i="3"/>
  <c r="Z56" i="3"/>
  <c r="N57" i="3"/>
  <c r="T57" i="3"/>
  <c r="P57" i="3"/>
  <c r="V57" i="3"/>
  <c r="R57" i="3"/>
  <c r="X57" i="3"/>
  <c r="Z57" i="3"/>
  <c r="N58" i="3"/>
  <c r="T58" i="3"/>
  <c r="P58" i="3"/>
  <c r="V58" i="3"/>
  <c r="R58" i="3"/>
  <c r="X58" i="3"/>
  <c r="Z58" i="3"/>
  <c r="N59" i="3"/>
  <c r="T59" i="3"/>
  <c r="P59" i="3"/>
  <c r="V59" i="3"/>
  <c r="R59" i="3"/>
  <c r="X59" i="3"/>
  <c r="Z59" i="3"/>
  <c r="N60" i="3"/>
  <c r="T60" i="3"/>
  <c r="P60" i="3"/>
  <c r="V60" i="3"/>
  <c r="R60" i="3"/>
  <c r="X60" i="3"/>
  <c r="Z60" i="3"/>
  <c r="N61" i="3"/>
  <c r="T61" i="3"/>
  <c r="P61" i="3"/>
  <c r="V61" i="3"/>
  <c r="R61" i="3"/>
  <c r="X61" i="3"/>
  <c r="Z61" i="3"/>
  <c r="N62" i="3"/>
  <c r="T62" i="3"/>
  <c r="P62" i="3"/>
  <c r="V62" i="3"/>
  <c r="R62" i="3"/>
  <c r="X62" i="3"/>
  <c r="Z62" i="3"/>
  <c r="Z65" i="3"/>
  <c r="U2" i="3"/>
  <c r="W2" i="3"/>
  <c r="Y2" i="3"/>
  <c r="AA2" i="3"/>
  <c r="U3" i="3"/>
  <c r="W3" i="3"/>
  <c r="Y3" i="3"/>
  <c r="AA3" i="3"/>
  <c r="U4" i="3"/>
  <c r="W4" i="3"/>
  <c r="Y4" i="3"/>
  <c r="AA4" i="3"/>
  <c r="U5" i="3"/>
  <c r="W5" i="3"/>
  <c r="Y5" i="3"/>
  <c r="AA5" i="3"/>
  <c r="U6" i="3"/>
  <c r="W6" i="3"/>
  <c r="Y6" i="3"/>
  <c r="AA6" i="3"/>
  <c r="U7" i="3"/>
  <c r="W7" i="3"/>
  <c r="Y7" i="3"/>
  <c r="AA7" i="3"/>
  <c r="U8" i="3"/>
  <c r="W8" i="3"/>
  <c r="Y8" i="3"/>
  <c r="AA8" i="3"/>
  <c r="U9" i="3"/>
  <c r="W9" i="3"/>
  <c r="Y9" i="3"/>
  <c r="AA9" i="3"/>
  <c r="U10" i="3"/>
  <c r="W10" i="3"/>
  <c r="Y10" i="3"/>
  <c r="AA10" i="3"/>
  <c r="U11" i="3"/>
  <c r="W11" i="3"/>
  <c r="Y11" i="3"/>
  <c r="AA11" i="3"/>
  <c r="U12" i="3"/>
  <c r="W12" i="3"/>
  <c r="Y12" i="3"/>
  <c r="AA12" i="3"/>
  <c r="U13" i="3"/>
  <c r="W13" i="3"/>
  <c r="Y13" i="3"/>
  <c r="AA13" i="3"/>
  <c r="U14" i="3"/>
  <c r="W14" i="3"/>
  <c r="Y14" i="3"/>
  <c r="AA14" i="3"/>
  <c r="U16" i="3"/>
  <c r="W16" i="3"/>
  <c r="Y16" i="3"/>
  <c r="AA16" i="3"/>
  <c r="U17" i="3"/>
  <c r="W17" i="3"/>
  <c r="Y17" i="3"/>
  <c r="AA17" i="3"/>
  <c r="U18" i="3"/>
  <c r="W18" i="3"/>
  <c r="Y18" i="3"/>
  <c r="AA18" i="3"/>
  <c r="U19" i="3"/>
  <c r="W19" i="3"/>
  <c r="Y19" i="3"/>
  <c r="AA19" i="3"/>
  <c r="U20" i="3"/>
  <c r="W20" i="3"/>
  <c r="Y20" i="3"/>
  <c r="AA20" i="3"/>
  <c r="U21" i="3"/>
  <c r="W21" i="3"/>
  <c r="Y21" i="3"/>
  <c r="AA21" i="3"/>
  <c r="U22" i="3"/>
  <c r="W22" i="3"/>
  <c r="Y22" i="3"/>
  <c r="AA22" i="3"/>
  <c r="U23" i="3"/>
  <c r="W23" i="3"/>
  <c r="Y23" i="3"/>
  <c r="AA23" i="3"/>
  <c r="U24" i="3"/>
  <c r="W24" i="3"/>
  <c r="Y24" i="3"/>
  <c r="AA24" i="3"/>
  <c r="U26" i="3"/>
  <c r="W26" i="3"/>
  <c r="Y26" i="3"/>
  <c r="AA26" i="3"/>
  <c r="U27" i="3"/>
  <c r="W27" i="3"/>
  <c r="Y27" i="3"/>
  <c r="AA27" i="3"/>
  <c r="U28" i="3"/>
  <c r="W28" i="3"/>
  <c r="Y28" i="3"/>
  <c r="AA28" i="3"/>
  <c r="U29" i="3"/>
  <c r="W29" i="3"/>
  <c r="Y29" i="3"/>
  <c r="AA29" i="3"/>
  <c r="U30" i="3"/>
  <c r="W30" i="3"/>
  <c r="Y30" i="3"/>
  <c r="AA30" i="3"/>
  <c r="U31" i="3"/>
  <c r="W31" i="3"/>
  <c r="Y31" i="3"/>
  <c r="AA31" i="3"/>
  <c r="U32" i="3"/>
  <c r="W32" i="3"/>
  <c r="Y32" i="3"/>
  <c r="AA32" i="3"/>
  <c r="U33" i="3"/>
  <c r="W33" i="3"/>
  <c r="Y33" i="3"/>
  <c r="AA33" i="3"/>
  <c r="U34" i="3"/>
  <c r="W34" i="3"/>
  <c r="Y34" i="3"/>
  <c r="AA34" i="3"/>
  <c r="U35" i="3"/>
  <c r="W35" i="3"/>
  <c r="Y35" i="3"/>
  <c r="AA35" i="3"/>
  <c r="U36" i="3"/>
  <c r="W36" i="3"/>
  <c r="Y36" i="3"/>
  <c r="AA36" i="3"/>
  <c r="U37" i="3"/>
  <c r="W37" i="3"/>
  <c r="Y37" i="3"/>
  <c r="AA37" i="3"/>
  <c r="U38" i="3"/>
  <c r="W38" i="3"/>
  <c r="Y38" i="3"/>
  <c r="AA38" i="3"/>
  <c r="U40" i="3"/>
  <c r="W40" i="3"/>
  <c r="Y40" i="3"/>
  <c r="AA40" i="3"/>
  <c r="U41" i="3"/>
  <c r="W41" i="3"/>
  <c r="Y41" i="3"/>
  <c r="AA41" i="3"/>
  <c r="U42" i="3"/>
  <c r="W42" i="3"/>
  <c r="Y42" i="3"/>
  <c r="AA42" i="3"/>
  <c r="U43" i="3"/>
  <c r="W43" i="3"/>
  <c r="Y43" i="3"/>
  <c r="AA43" i="3"/>
  <c r="U44" i="3"/>
  <c r="W44" i="3"/>
  <c r="Y44" i="3"/>
  <c r="AA44" i="3"/>
  <c r="U45" i="3"/>
  <c r="W45" i="3"/>
  <c r="Y45" i="3"/>
  <c r="AA45" i="3"/>
  <c r="U46" i="3"/>
  <c r="W46" i="3"/>
  <c r="Y46" i="3"/>
  <c r="AA46" i="3"/>
  <c r="U47" i="3"/>
  <c r="W47" i="3"/>
  <c r="Y47" i="3"/>
  <c r="AA47" i="3"/>
  <c r="U48" i="3"/>
  <c r="W48" i="3"/>
  <c r="Y48" i="3"/>
  <c r="AA48" i="3"/>
  <c r="U50" i="3"/>
  <c r="W50" i="3"/>
  <c r="Y50" i="3"/>
  <c r="AA50" i="3"/>
  <c r="U51" i="3"/>
  <c r="W51" i="3"/>
  <c r="Y51" i="3"/>
  <c r="AA51" i="3"/>
  <c r="U52" i="3"/>
  <c r="W52" i="3"/>
  <c r="Y52" i="3"/>
  <c r="AA52" i="3"/>
  <c r="U53" i="3"/>
  <c r="W53" i="3"/>
  <c r="Y53" i="3"/>
  <c r="AA53" i="3"/>
  <c r="U54" i="3"/>
  <c r="W54" i="3"/>
  <c r="Y54" i="3"/>
  <c r="AA54" i="3"/>
  <c r="U55" i="3"/>
  <c r="W55" i="3"/>
  <c r="Y55" i="3"/>
  <c r="AA55" i="3"/>
  <c r="U56" i="3"/>
  <c r="W56" i="3"/>
  <c r="Y56" i="3"/>
  <c r="AA56" i="3"/>
  <c r="U57" i="3"/>
  <c r="W57" i="3"/>
  <c r="Y57" i="3"/>
  <c r="AA57" i="3"/>
  <c r="U58" i="3"/>
  <c r="W58" i="3"/>
  <c r="Y58" i="3"/>
  <c r="AA58" i="3"/>
  <c r="U59" i="3"/>
  <c r="W59" i="3"/>
  <c r="Y59" i="3"/>
  <c r="AA59" i="3"/>
  <c r="U60" i="3"/>
  <c r="W60" i="3"/>
  <c r="Y60" i="3"/>
  <c r="AA60" i="3"/>
  <c r="U61" i="3"/>
  <c r="W61" i="3"/>
  <c r="Y61" i="3"/>
  <c r="AA61" i="3"/>
  <c r="U62" i="3"/>
  <c r="W62" i="3"/>
  <c r="Y62" i="3"/>
  <c r="AA62" i="3"/>
  <c r="AA65" i="3"/>
  <c r="AB2" i="3"/>
  <c r="AB3" i="3"/>
  <c r="AB4" i="3"/>
  <c r="AB5" i="3"/>
  <c r="AB6" i="3"/>
  <c r="AB7" i="3"/>
  <c r="AB8" i="3"/>
  <c r="AB9" i="3"/>
  <c r="AB10" i="3"/>
  <c r="AB11" i="3"/>
  <c r="AB12" i="3"/>
  <c r="AB13" i="3"/>
  <c r="AB14" i="3"/>
  <c r="AB16" i="3"/>
  <c r="AB17" i="3"/>
  <c r="AB18" i="3"/>
  <c r="AB19" i="3"/>
  <c r="AB20" i="3"/>
  <c r="AB21" i="3"/>
  <c r="AB22" i="3"/>
  <c r="AB23" i="3"/>
  <c r="AB24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40" i="3"/>
  <c r="AB41" i="3"/>
  <c r="AB42" i="3"/>
  <c r="AB43" i="3"/>
  <c r="AB44" i="3"/>
  <c r="AB45" i="3"/>
  <c r="AB46" i="3"/>
  <c r="AB47" i="3"/>
  <c r="AB48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5" i="3"/>
  <c r="AC2" i="3"/>
  <c r="AC3" i="3"/>
  <c r="AC4" i="3"/>
  <c r="AC5" i="3"/>
  <c r="AC6" i="3"/>
  <c r="AC7" i="3"/>
  <c r="AC8" i="3"/>
  <c r="AC9" i="3"/>
  <c r="AC10" i="3"/>
  <c r="AC11" i="3"/>
  <c r="AC12" i="3"/>
  <c r="AC13" i="3"/>
  <c r="AC14" i="3"/>
  <c r="AC16" i="3"/>
  <c r="AC17" i="3"/>
  <c r="AC18" i="3"/>
  <c r="AC19" i="3"/>
  <c r="AC20" i="3"/>
  <c r="AC21" i="3"/>
  <c r="AC22" i="3"/>
  <c r="AC23" i="3"/>
  <c r="AC24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40" i="3"/>
  <c r="AC41" i="3"/>
  <c r="AC42" i="3"/>
  <c r="AC43" i="3"/>
  <c r="AC44" i="3"/>
  <c r="AC45" i="3"/>
  <c r="AC46" i="3"/>
  <c r="AC47" i="3"/>
  <c r="AC48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5" i="3"/>
  <c r="AD2" i="3"/>
  <c r="AD3" i="3"/>
  <c r="AD4" i="3"/>
  <c r="AD5" i="3"/>
  <c r="AD6" i="3"/>
  <c r="AD7" i="3"/>
  <c r="AD8" i="3"/>
  <c r="AD9" i="3"/>
  <c r="AD10" i="3"/>
  <c r="AD11" i="3"/>
  <c r="AD12" i="3"/>
  <c r="AD13" i="3"/>
  <c r="AD14" i="3"/>
  <c r="AD16" i="3"/>
  <c r="AD17" i="3"/>
  <c r="AD18" i="3"/>
  <c r="AD19" i="3"/>
  <c r="AD20" i="3"/>
  <c r="AD21" i="3"/>
  <c r="AD22" i="3"/>
  <c r="AD23" i="3"/>
  <c r="AD24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40" i="3"/>
  <c r="AD41" i="3"/>
  <c r="AD42" i="3"/>
  <c r="AD43" i="3"/>
  <c r="AD44" i="3"/>
  <c r="AD45" i="3"/>
  <c r="AD46" i="3"/>
  <c r="AD47" i="3"/>
  <c r="AD48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5" i="3"/>
  <c r="AE2" i="3"/>
  <c r="AE3" i="3"/>
  <c r="AE4" i="3"/>
  <c r="AE5" i="3"/>
  <c r="AE6" i="3"/>
  <c r="AE7" i="3"/>
  <c r="AE8" i="3"/>
  <c r="AE9" i="3"/>
  <c r="AE10" i="3"/>
  <c r="AE11" i="3"/>
  <c r="AE12" i="3"/>
  <c r="AE13" i="3"/>
  <c r="AE14" i="3"/>
  <c r="AE16" i="3"/>
  <c r="AE17" i="3"/>
  <c r="AE18" i="3"/>
  <c r="AE19" i="3"/>
  <c r="AE20" i="3"/>
  <c r="AE21" i="3"/>
  <c r="AE22" i="3"/>
  <c r="AE23" i="3"/>
  <c r="AE24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40" i="3"/>
  <c r="AE41" i="3"/>
  <c r="AE42" i="3"/>
  <c r="AE43" i="3"/>
  <c r="AE44" i="3"/>
  <c r="AE45" i="3"/>
  <c r="AE46" i="3"/>
  <c r="AE47" i="3"/>
  <c r="AE48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5" i="3"/>
  <c r="Z64" i="3"/>
  <c r="AA64" i="3"/>
  <c r="AB64" i="3"/>
  <c r="AC64" i="3"/>
  <c r="AD64" i="3"/>
  <c r="AE64" i="3"/>
  <c r="A62" i="3"/>
  <c r="B62" i="3"/>
  <c r="M62" i="3"/>
  <c r="L62" i="3"/>
  <c r="K62" i="3"/>
  <c r="J62" i="3"/>
  <c r="I62" i="3"/>
  <c r="H62" i="3"/>
  <c r="A61" i="3"/>
  <c r="B61" i="3"/>
  <c r="M61" i="3"/>
  <c r="L61" i="3"/>
  <c r="K61" i="3"/>
  <c r="J61" i="3"/>
  <c r="I61" i="3"/>
  <c r="H61" i="3"/>
  <c r="A36" i="3"/>
  <c r="A60" i="3"/>
  <c r="B60" i="3"/>
  <c r="M60" i="3"/>
  <c r="L60" i="3"/>
  <c r="K60" i="3"/>
  <c r="J60" i="3"/>
  <c r="I60" i="3"/>
  <c r="H60" i="3"/>
  <c r="A35" i="3"/>
  <c r="A59" i="3"/>
  <c r="B59" i="3"/>
  <c r="M59" i="3"/>
  <c r="L59" i="3"/>
  <c r="K59" i="3"/>
  <c r="J59" i="3"/>
  <c r="I59" i="3"/>
  <c r="H59" i="3"/>
  <c r="A34" i="3"/>
  <c r="A58" i="3"/>
  <c r="B58" i="3"/>
  <c r="M58" i="3"/>
  <c r="L58" i="3"/>
  <c r="K58" i="3"/>
  <c r="J58" i="3"/>
  <c r="I58" i="3"/>
  <c r="H58" i="3"/>
  <c r="A33" i="3"/>
  <c r="A57" i="3"/>
  <c r="B57" i="3"/>
  <c r="M57" i="3"/>
  <c r="L57" i="3"/>
  <c r="K57" i="3"/>
  <c r="J57" i="3"/>
  <c r="I57" i="3"/>
  <c r="H57" i="3"/>
  <c r="A32" i="3"/>
  <c r="A56" i="3"/>
  <c r="B56" i="3"/>
  <c r="M56" i="3"/>
  <c r="L56" i="3"/>
  <c r="K56" i="3"/>
  <c r="J56" i="3"/>
  <c r="I56" i="3"/>
  <c r="H56" i="3"/>
  <c r="A31" i="3"/>
  <c r="A55" i="3"/>
  <c r="B55" i="3"/>
  <c r="M55" i="3"/>
  <c r="L55" i="3"/>
  <c r="K55" i="3"/>
  <c r="J55" i="3"/>
  <c r="I55" i="3"/>
  <c r="H55" i="3"/>
  <c r="A30" i="3"/>
  <c r="A54" i="3"/>
  <c r="B54" i="3"/>
  <c r="M54" i="3"/>
  <c r="L54" i="3"/>
  <c r="K54" i="3"/>
  <c r="J54" i="3"/>
  <c r="I54" i="3"/>
  <c r="H54" i="3"/>
  <c r="A29" i="3"/>
  <c r="A53" i="3"/>
  <c r="B53" i="3"/>
  <c r="M53" i="3"/>
  <c r="L53" i="3"/>
  <c r="K53" i="3"/>
  <c r="J53" i="3"/>
  <c r="I53" i="3"/>
  <c r="H53" i="3"/>
  <c r="A28" i="3"/>
  <c r="A52" i="3"/>
  <c r="B52" i="3"/>
  <c r="M52" i="3"/>
  <c r="L52" i="3"/>
  <c r="K52" i="3"/>
  <c r="J52" i="3"/>
  <c r="I52" i="3"/>
  <c r="H52" i="3"/>
  <c r="A51" i="3"/>
  <c r="B51" i="3"/>
  <c r="M51" i="3"/>
  <c r="L51" i="3"/>
  <c r="K51" i="3"/>
  <c r="J51" i="3"/>
  <c r="I51" i="3"/>
  <c r="H51" i="3"/>
  <c r="A50" i="3"/>
  <c r="B50" i="3"/>
  <c r="M50" i="3"/>
  <c r="L50" i="3"/>
  <c r="K50" i="3"/>
  <c r="J50" i="3"/>
  <c r="I50" i="3"/>
  <c r="H50" i="3"/>
  <c r="A48" i="3"/>
  <c r="B48" i="3"/>
  <c r="M48" i="3"/>
  <c r="E48" i="3"/>
  <c r="D48" i="3"/>
  <c r="L48" i="3"/>
  <c r="K48" i="3"/>
  <c r="J48" i="3"/>
  <c r="I48" i="3"/>
  <c r="H48" i="3"/>
  <c r="A47" i="3"/>
  <c r="B47" i="3"/>
  <c r="M47" i="3"/>
  <c r="E47" i="3"/>
  <c r="D47" i="3"/>
  <c r="L47" i="3"/>
  <c r="K47" i="3"/>
  <c r="J47" i="3"/>
  <c r="I47" i="3"/>
  <c r="H47" i="3"/>
  <c r="A46" i="3"/>
  <c r="B46" i="3"/>
  <c r="M46" i="3"/>
  <c r="E46" i="3"/>
  <c r="D46" i="3"/>
  <c r="L46" i="3"/>
  <c r="K46" i="3"/>
  <c r="J46" i="3"/>
  <c r="I46" i="3"/>
  <c r="H46" i="3"/>
  <c r="A45" i="3"/>
  <c r="B45" i="3"/>
  <c r="M45" i="3"/>
  <c r="E45" i="3"/>
  <c r="D45" i="3"/>
  <c r="L45" i="3"/>
  <c r="K45" i="3"/>
  <c r="J45" i="3"/>
  <c r="I45" i="3"/>
  <c r="H45" i="3"/>
  <c r="A44" i="3"/>
  <c r="B44" i="3"/>
  <c r="M44" i="3"/>
  <c r="E44" i="3"/>
  <c r="D44" i="3"/>
  <c r="L44" i="3"/>
  <c r="K44" i="3"/>
  <c r="J44" i="3"/>
  <c r="I44" i="3"/>
  <c r="H44" i="3"/>
  <c r="A43" i="3"/>
  <c r="B43" i="3"/>
  <c r="M43" i="3"/>
  <c r="E43" i="3"/>
  <c r="D43" i="3"/>
  <c r="L43" i="3"/>
  <c r="K43" i="3"/>
  <c r="J43" i="3"/>
  <c r="I43" i="3"/>
  <c r="H43" i="3"/>
  <c r="A42" i="3"/>
  <c r="B42" i="3"/>
  <c r="M42" i="3"/>
  <c r="E42" i="3"/>
  <c r="D42" i="3"/>
  <c r="L42" i="3"/>
  <c r="K42" i="3"/>
  <c r="J42" i="3"/>
  <c r="I42" i="3"/>
  <c r="H42" i="3"/>
  <c r="A41" i="3"/>
  <c r="B41" i="3"/>
  <c r="M41" i="3"/>
  <c r="E41" i="3"/>
  <c r="D41" i="3"/>
  <c r="L41" i="3"/>
  <c r="K41" i="3"/>
  <c r="J41" i="3"/>
  <c r="I41" i="3"/>
  <c r="H41" i="3"/>
  <c r="A40" i="3"/>
  <c r="B40" i="3"/>
  <c r="M40" i="3"/>
  <c r="E40" i="3"/>
  <c r="D40" i="3"/>
  <c r="L40" i="3"/>
  <c r="K40" i="3"/>
  <c r="J40" i="3"/>
  <c r="I40" i="3"/>
  <c r="H40" i="3"/>
  <c r="B38" i="3"/>
  <c r="M38" i="3"/>
  <c r="E38" i="3"/>
  <c r="D38" i="3"/>
  <c r="L38" i="3"/>
  <c r="K38" i="3"/>
  <c r="J38" i="3"/>
  <c r="I38" i="3"/>
  <c r="H38" i="3"/>
  <c r="B37" i="3"/>
  <c r="M37" i="3"/>
  <c r="E37" i="3"/>
  <c r="D37" i="3"/>
  <c r="L37" i="3"/>
  <c r="K37" i="3"/>
  <c r="J37" i="3"/>
  <c r="I37" i="3"/>
  <c r="H37" i="3"/>
  <c r="B36" i="3"/>
  <c r="M36" i="3"/>
  <c r="E36" i="3"/>
  <c r="D36" i="3"/>
  <c r="L36" i="3"/>
  <c r="K36" i="3"/>
  <c r="J36" i="3"/>
  <c r="I36" i="3"/>
  <c r="H36" i="3"/>
  <c r="B35" i="3"/>
  <c r="M35" i="3"/>
  <c r="E35" i="3"/>
  <c r="D35" i="3"/>
  <c r="L35" i="3"/>
  <c r="K35" i="3"/>
  <c r="J35" i="3"/>
  <c r="I35" i="3"/>
  <c r="H35" i="3"/>
  <c r="B34" i="3"/>
  <c r="M34" i="3"/>
  <c r="E34" i="3"/>
  <c r="D34" i="3"/>
  <c r="L34" i="3"/>
  <c r="K34" i="3"/>
  <c r="J34" i="3"/>
  <c r="I34" i="3"/>
  <c r="H34" i="3"/>
  <c r="B33" i="3"/>
  <c r="M33" i="3"/>
  <c r="E33" i="3"/>
  <c r="D33" i="3"/>
  <c r="L33" i="3"/>
  <c r="K33" i="3"/>
  <c r="J33" i="3"/>
  <c r="I33" i="3"/>
  <c r="H33" i="3"/>
  <c r="B32" i="3"/>
  <c r="M32" i="3"/>
  <c r="E32" i="3"/>
  <c r="D32" i="3"/>
  <c r="L32" i="3"/>
  <c r="K32" i="3"/>
  <c r="J32" i="3"/>
  <c r="I32" i="3"/>
  <c r="H32" i="3"/>
  <c r="B31" i="3"/>
  <c r="M31" i="3"/>
  <c r="E31" i="3"/>
  <c r="D31" i="3"/>
  <c r="L31" i="3"/>
  <c r="K31" i="3"/>
  <c r="J31" i="3"/>
  <c r="I31" i="3"/>
  <c r="H31" i="3"/>
  <c r="B30" i="3"/>
  <c r="M30" i="3"/>
  <c r="E30" i="3"/>
  <c r="D30" i="3"/>
  <c r="L30" i="3"/>
  <c r="K30" i="3"/>
  <c r="J30" i="3"/>
  <c r="I30" i="3"/>
  <c r="H30" i="3"/>
  <c r="B29" i="3"/>
  <c r="M29" i="3"/>
  <c r="E29" i="3"/>
  <c r="D29" i="3"/>
  <c r="L29" i="3"/>
  <c r="K29" i="3"/>
  <c r="J29" i="3"/>
  <c r="I29" i="3"/>
  <c r="H29" i="3"/>
  <c r="B28" i="3"/>
  <c r="M28" i="3"/>
  <c r="E28" i="3"/>
  <c r="D28" i="3"/>
  <c r="L28" i="3"/>
  <c r="K28" i="3"/>
  <c r="J28" i="3"/>
  <c r="I28" i="3"/>
  <c r="H28" i="3"/>
  <c r="B27" i="3"/>
  <c r="M27" i="3"/>
  <c r="E27" i="3"/>
  <c r="D27" i="3"/>
  <c r="L27" i="3"/>
  <c r="K27" i="3"/>
  <c r="J27" i="3"/>
  <c r="I27" i="3"/>
  <c r="H27" i="3"/>
  <c r="B26" i="3"/>
  <c r="M26" i="3"/>
  <c r="E26" i="3"/>
  <c r="D26" i="3"/>
  <c r="L26" i="3"/>
  <c r="K26" i="3"/>
  <c r="J26" i="3"/>
  <c r="I26" i="3"/>
  <c r="H26" i="3"/>
  <c r="B24" i="3"/>
  <c r="M24" i="3"/>
  <c r="E24" i="3"/>
  <c r="D24" i="3"/>
  <c r="L24" i="3"/>
  <c r="K24" i="3"/>
  <c r="J24" i="3"/>
  <c r="I24" i="3"/>
  <c r="H24" i="3"/>
  <c r="B23" i="3"/>
  <c r="M23" i="3"/>
  <c r="E23" i="3"/>
  <c r="D23" i="3"/>
  <c r="L23" i="3"/>
  <c r="K23" i="3"/>
  <c r="J23" i="3"/>
  <c r="I23" i="3"/>
  <c r="H23" i="3"/>
  <c r="B22" i="3"/>
  <c r="M22" i="3"/>
  <c r="E22" i="3"/>
  <c r="D22" i="3"/>
  <c r="L22" i="3"/>
  <c r="K22" i="3"/>
  <c r="J22" i="3"/>
  <c r="I22" i="3"/>
  <c r="H22" i="3"/>
  <c r="B21" i="3"/>
  <c r="M21" i="3"/>
  <c r="E21" i="3"/>
  <c r="D21" i="3"/>
  <c r="L21" i="3"/>
  <c r="K21" i="3"/>
  <c r="J21" i="3"/>
  <c r="I21" i="3"/>
  <c r="H21" i="3"/>
  <c r="B20" i="3"/>
  <c r="M20" i="3"/>
  <c r="E20" i="3"/>
  <c r="D20" i="3"/>
  <c r="L20" i="3"/>
  <c r="K20" i="3"/>
  <c r="J20" i="3"/>
  <c r="I20" i="3"/>
  <c r="H20" i="3"/>
  <c r="B19" i="3"/>
  <c r="M19" i="3"/>
  <c r="E19" i="3"/>
  <c r="D19" i="3"/>
  <c r="L19" i="3"/>
  <c r="K19" i="3"/>
  <c r="J19" i="3"/>
  <c r="I19" i="3"/>
  <c r="H19" i="3"/>
  <c r="B18" i="3"/>
  <c r="M18" i="3"/>
  <c r="E18" i="3"/>
  <c r="D18" i="3"/>
  <c r="L18" i="3"/>
  <c r="K18" i="3"/>
  <c r="J18" i="3"/>
  <c r="I18" i="3"/>
  <c r="H18" i="3"/>
  <c r="B17" i="3"/>
  <c r="M17" i="3"/>
  <c r="E17" i="3"/>
  <c r="D17" i="3"/>
  <c r="L17" i="3"/>
  <c r="K17" i="3"/>
  <c r="J17" i="3"/>
  <c r="I17" i="3"/>
  <c r="H17" i="3"/>
  <c r="B16" i="3"/>
  <c r="M16" i="3"/>
  <c r="E16" i="3"/>
  <c r="D16" i="3"/>
  <c r="L16" i="3"/>
  <c r="K16" i="3"/>
  <c r="J16" i="3"/>
  <c r="I16" i="3"/>
  <c r="H16" i="3"/>
  <c r="B14" i="3"/>
  <c r="M14" i="3"/>
  <c r="E14" i="3"/>
  <c r="D14" i="3"/>
  <c r="B13" i="3"/>
  <c r="M13" i="3"/>
  <c r="E13" i="3"/>
  <c r="D13" i="3"/>
  <c r="B12" i="3"/>
  <c r="M12" i="3"/>
  <c r="E12" i="3"/>
  <c r="D12" i="3"/>
  <c r="B11" i="3"/>
  <c r="M11" i="3"/>
  <c r="E11" i="3"/>
  <c r="D11" i="3"/>
  <c r="B10" i="3"/>
  <c r="M10" i="3"/>
  <c r="E10" i="3"/>
  <c r="D10" i="3"/>
  <c r="B9" i="3"/>
  <c r="M9" i="3"/>
  <c r="E9" i="3"/>
  <c r="D9" i="3"/>
  <c r="B8" i="3"/>
  <c r="M8" i="3"/>
  <c r="E8" i="3"/>
  <c r="D8" i="3"/>
  <c r="B7" i="3"/>
  <c r="M7" i="3"/>
  <c r="E7" i="3"/>
  <c r="D7" i="3"/>
  <c r="B6" i="3"/>
  <c r="M6" i="3"/>
  <c r="E6" i="3"/>
  <c r="D6" i="3"/>
  <c r="B5" i="3"/>
  <c r="M5" i="3"/>
  <c r="E5" i="3"/>
  <c r="D5" i="3"/>
  <c r="B4" i="3"/>
  <c r="M4" i="3"/>
  <c r="E4" i="3"/>
  <c r="D4" i="3"/>
  <c r="B3" i="3"/>
  <c r="M3" i="3"/>
  <c r="E3" i="3"/>
  <c r="D3" i="3"/>
  <c r="B2" i="3"/>
  <c r="M2" i="3"/>
  <c r="E2" i="3"/>
  <c r="D2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I3" i="3"/>
  <c r="I4" i="3"/>
  <c r="I5" i="3"/>
  <c r="I6" i="3"/>
  <c r="I7" i="3"/>
  <c r="I8" i="3"/>
  <c r="I9" i="3"/>
  <c r="I10" i="3"/>
  <c r="I11" i="3"/>
  <c r="I12" i="3"/>
  <c r="I13" i="3"/>
  <c r="I14" i="3"/>
  <c r="I2" i="3"/>
  <c r="B5" i="4"/>
  <c r="B4" i="4"/>
  <c r="H3" i="3"/>
  <c r="J3" i="3"/>
  <c r="L3" i="3"/>
  <c r="H4" i="3"/>
  <c r="J4" i="3"/>
  <c r="L4" i="3"/>
  <c r="H5" i="3"/>
  <c r="J5" i="3"/>
  <c r="L5" i="3"/>
  <c r="H6" i="3"/>
  <c r="J6" i="3"/>
  <c r="L6" i="3"/>
  <c r="H7" i="3"/>
  <c r="J7" i="3"/>
  <c r="L7" i="3"/>
  <c r="H8" i="3"/>
  <c r="J8" i="3"/>
  <c r="L8" i="3"/>
  <c r="H9" i="3"/>
  <c r="J9" i="3"/>
  <c r="L9" i="3"/>
  <c r="H10" i="3"/>
  <c r="J10" i="3"/>
  <c r="L10" i="3"/>
  <c r="H11" i="3"/>
  <c r="J11" i="3"/>
  <c r="L11" i="3"/>
  <c r="H12" i="3"/>
  <c r="J12" i="3"/>
  <c r="L12" i="3"/>
  <c r="H13" i="3"/>
  <c r="J13" i="3"/>
  <c r="L13" i="3"/>
  <c r="H14" i="3"/>
  <c r="J14" i="3"/>
  <c r="L14" i="3"/>
  <c r="L2" i="3"/>
  <c r="H2" i="3"/>
  <c r="J2" i="3"/>
  <c r="A28" i="2"/>
  <c r="C28" i="2"/>
  <c r="D28" i="2"/>
  <c r="E28" i="2"/>
  <c r="B28" i="2"/>
  <c r="F28" i="2"/>
  <c r="G28" i="2"/>
  <c r="H28" i="2"/>
  <c r="I28" i="2"/>
  <c r="A46" i="2"/>
  <c r="C46" i="2"/>
  <c r="D46" i="2"/>
  <c r="E46" i="2"/>
  <c r="B46" i="2"/>
  <c r="F46" i="2"/>
  <c r="G46" i="2"/>
  <c r="H46" i="2"/>
  <c r="I46" i="2"/>
  <c r="A64" i="2"/>
  <c r="C64" i="2"/>
  <c r="D64" i="2"/>
  <c r="E64" i="2"/>
  <c r="B64" i="2"/>
  <c r="F64" i="2"/>
  <c r="G64" i="2"/>
  <c r="H64" i="2"/>
  <c r="I64" i="2"/>
  <c r="A82" i="2"/>
  <c r="C82" i="2"/>
  <c r="D82" i="2"/>
  <c r="E82" i="2"/>
  <c r="B82" i="2"/>
  <c r="F82" i="2"/>
  <c r="G82" i="2"/>
  <c r="H82" i="2"/>
  <c r="I82" i="2"/>
  <c r="C10" i="2"/>
  <c r="D10" i="2"/>
  <c r="E10" i="2"/>
  <c r="F10" i="2"/>
  <c r="G10" i="2"/>
  <c r="H10" i="2"/>
  <c r="I10" i="2"/>
  <c r="E50" i="3"/>
  <c r="D50" i="3"/>
  <c r="E51" i="3"/>
  <c r="D51" i="3"/>
  <c r="E52" i="3"/>
  <c r="D52" i="3"/>
  <c r="E53" i="3"/>
  <c r="D53" i="3"/>
  <c r="E54" i="3"/>
  <c r="D54" i="3"/>
  <c r="E55" i="3"/>
  <c r="D55" i="3"/>
  <c r="E56" i="3"/>
  <c r="D56" i="3"/>
  <c r="E57" i="3"/>
  <c r="D57" i="3"/>
  <c r="E58" i="3"/>
  <c r="D58" i="3"/>
  <c r="E59" i="3"/>
  <c r="D59" i="3"/>
  <c r="E60" i="3"/>
  <c r="D60" i="3"/>
  <c r="E61" i="3"/>
  <c r="D61" i="3"/>
  <c r="E62" i="3"/>
  <c r="D62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F3" i="3"/>
  <c r="G3" i="3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G2" i="3"/>
  <c r="F2" i="3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H4" i="2"/>
  <c r="I4" i="2"/>
  <c r="H5" i="2"/>
  <c r="I5" i="2"/>
  <c r="H6" i="2"/>
  <c r="I6" i="2"/>
  <c r="H7" i="2"/>
  <c r="I7" i="2"/>
  <c r="H8" i="2"/>
  <c r="I8" i="2"/>
  <c r="H9" i="2"/>
  <c r="I9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I3" i="2"/>
  <c r="H3" i="2"/>
  <c r="E39" i="2"/>
  <c r="K39" i="2"/>
  <c r="E89" i="2"/>
  <c r="K89" i="2"/>
  <c r="E88" i="2"/>
  <c r="K88" i="2"/>
  <c r="E87" i="2"/>
  <c r="K87" i="2"/>
  <c r="E86" i="2"/>
  <c r="K86" i="2"/>
  <c r="E85" i="2"/>
  <c r="K85" i="2"/>
  <c r="E84" i="2"/>
  <c r="K84" i="2"/>
  <c r="E83" i="2"/>
  <c r="K83" i="2"/>
  <c r="E81" i="2"/>
  <c r="K81" i="2"/>
  <c r="E80" i="2"/>
  <c r="K80" i="2"/>
  <c r="E79" i="2"/>
  <c r="K79" i="2"/>
  <c r="E78" i="2"/>
  <c r="K78" i="2"/>
  <c r="E77" i="2"/>
  <c r="K77" i="2"/>
  <c r="E76" i="2"/>
  <c r="K76" i="2"/>
  <c r="E75" i="2"/>
  <c r="K75" i="2"/>
  <c r="E71" i="2"/>
  <c r="K71" i="2"/>
  <c r="E70" i="2"/>
  <c r="K70" i="2"/>
  <c r="E69" i="2"/>
  <c r="K69" i="2"/>
  <c r="E68" i="2"/>
  <c r="K68" i="2"/>
  <c r="E67" i="2"/>
  <c r="K67" i="2"/>
  <c r="E66" i="2"/>
  <c r="K66" i="2"/>
  <c r="E65" i="2"/>
  <c r="K65" i="2"/>
  <c r="E63" i="2"/>
  <c r="K63" i="2"/>
  <c r="E62" i="2"/>
  <c r="K62" i="2"/>
  <c r="E61" i="2"/>
  <c r="K61" i="2"/>
  <c r="E60" i="2"/>
  <c r="K60" i="2"/>
  <c r="E59" i="2"/>
  <c r="K59" i="2"/>
  <c r="E58" i="2"/>
  <c r="K58" i="2"/>
  <c r="E57" i="2"/>
  <c r="K57" i="2"/>
  <c r="E53" i="2"/>
  <c r="K53" i="2"/>
  <c r="E52" i="2"/>
  <c r="K52" i="2"/>
  <c r="E51" i="2"/>
  <c r="K51" i="2"/>
  <c r="E50" i="2"/>
  <c r="K50" i="2"/>
  <c r="E49" i="2"/>
  <c r="K49" i="2"/>
  <c r="E48" i="2"/>
  <c r="K48" i="2"/>
  <c r="E47" i="2"/>
  <c r="K47" i="2"/>
  <c r="E45" i="2"/>
  <c r="K45" i="2"/>
  <c r="E44" i="2"/>
  <c r="K44" i="2"/>
  <c r="E43" i="2"/>
  <c r="K43" i="2"/>
  <c r="E42" i="2"/>
  <c r="K42" i="2"/>
  <c r="E41" i="2"/>
  <c r="K41" i="2"/>
  <c r="E40" i="2"/>
  <c r="K40" i="2"/>
  <c r="E35" i="2"/>
  <c r="K35" i="2"/>
  <c r="E34" i="2"/>
  <c r="K34" i="2"/>
  <c r="E33" i="2"/>
  <c r="K33" i="2"/>
  <c r="E32" i="2"/>
  <c r="K32" i="2"/>
  <c r="E31" i="2"/>
  <c r="K31" i="2"/>
  <c r="E30" i="2"/>
  <c r="K30" i="2"/>
  <c r="E29" i="2"/>
  <c r="K29" i="2"/>
  <c r="E27" i="2"/>
  <c r="K27" i="2"/>
  <c r="E26" i="2"/>
  <c r="K26" i="2"/>
  <c r="E25" i="2"/>
  <c r="K25" i="2"/>
  <c r="E24" i="2"/>
  <c r="K24" i="2"/>
  <c r="E23" i="2"/>
  <c r="K23" i="2"/>
  <c r="E22" i="2"/>
  <c r="K22" i="2"/>
  <c r="E21" i="2"/>
  <c r="K21" i="2"/>
  <c r="E4" i="2"/>
  <c r="K4" i="2"/>
  <c r="E5" i="2"/>
  <c r="K5" i="2"/>
  <c r="E6" i="2"/>
  <c r="K6" i="2"/>
  <c r="E7" i="2"/>
  <c r="K7" i="2"/>
  <c r="E8" i="2"/>
  <c r="K8" i="2"/>
  <c r="E9" i="2"/>
  <c r="K9" i="2"/>
  <c r="E3" i="2"/>
  <c r="K3" i="2"/>
  <c r="E12" i="2"/>
  <c r="K12" i="2"/>
  <c r="E13" i="2"/>
  <c r="K13" i="2"/>
  <c r="E14" i="2"/>
  <c r="K14" i="2"/>
  <c r="E15" i="2"/>
  <c r="K15" i="2"/>
  <c r="E16" i="2"/>
  <c r="K16" i="2"/>
  <c r="E17" i="2"/>
  <c r="K17" i="2"/>
  <c r="E11" i="2"/>
  <c r="K11" i="2"/>
  <c r="G89" i="2"/>
  <c r="F89" i="2"/>
  <c r="D89" i="2"/>
  <c r="C89" i="2"/>
  <c r="G88" i="2"/>
  <c r="F88" i="2"/>
  <c r="D88" i="2"/>
  <c r="C88" i="2"/>
  <c r="G87" i="2"/>
  <c r="F87" i="2"/>
  <c r="D87" i="2"/>
  <c r="C87" i="2"/>
  <c r="G86" i="2"/>
  <c r="F86" i="2"/>
  <c r="D86" i="2"/>
  <c r="C86" i="2"/>
  <c r="G85" i="2"/>
  <c r="F85" i="2"/>
  <c r="D85" i="2"/>
  <c r="C85" i="2"/>
  <c r="G84" i="2"/>
  <c r="F84" i="2"/>
  <c r="D84" i="2"/>
  <c r="C84" i="2"/>
  <c r="G83" i="2"/>
  <c r="F83" i="2"/>
  <c r="D83" i="2"/>
  <c r="C83" i="2"/>
  <c r="G71" i="2"/>
  <c r="F71" i="2"/>
  <c r="D71" i="2"/>
  <c r="C71" i="2"/>
  <c r="G70" i="2"/>
  <c r="F70" i="2"/>
  <c r="D70" i="2"/>
  <c r="C70" i="2"/>
  <c r="G69" i="2"/>
  <c r="F69" i="2"/>
  <c r="D69" i="2"/>
  <c r="C69" i="2"/>
  <c r="G68" i="2"/>
  <c r="F68" i="2"/>
  <c r="D68" i="2"/>
  <c r="C68" i="2"/>
  <c r="G67" i="2"/>
  <c r="F67" i="2"/>
  <c r="D67" i="2"/>
  <c r="C67" i="2"/>
  <c r="G66" i="2"/>
  <c r="F66" i="2"/>
  <c r="D66" i="2"/>
  <c r="C66" i="2"/>
  <c r="G65" i="2"/>
  <c r="F65" i="2"/>
  <c r="D65" i="2"/>
  <c r="C65" i="2"/>
  <c r="G53" i="2"/>
  <c r="F53" i="2"/>
  <c r="D53" i="2"/>
  <c r="C53" i="2"/>
  <c r="G52" i="2"/>
  <c r="F52" i="2"/>
  <c r="D52" i="2"/>
  <c r="C52" i="2"/>
  <c r="G51" i="2"/>
  <c r="F51" i="2"/>
  <c r="D51" i="2"/>
  <c r="C51" i="2"/>
  <c r="G50" i="2"/>
  <c r="F50" i="2"/>
  <c r="D50" i="2"/>
  <c r="C50" i="2"/>
  <c r="G49" i="2"/>
  <c r="F49" i="2"/>
  <c r="D49" i="2"/>
  <c r="C49" i="2"/>
  <c r="G48" i="2"/>
  <c r="F48" i="2"/>
  <c r="D48" i="2"/>
  <c r="C48" i="2"/>
  <c r="G47" i="2"/>
  <c r="F47" i="2"/>
  <c r="D47" i="2"/>
  <c r="C47" i="2"/>
  <c r="G35" i="2"/>
  <c r="F35" i="2"/>
  <c r="D35" i="2"/>
  <c r="C35" i="2"/>
  <c r="G34" i="2"/>
  <c r="F34" i="2"/>
  <c r="D34" i="2"/>
  <c r="C34" i="2"/>
  <c r="G33" i="2"/>
  <c r="F33" i="2"/>
  <c r="D33" i="2"/>
  <c r="C33" i="2"/>
  <c r="G32" i="2"/>
  <c r="F32" i="2"/>
  <c r="D32" i="2"/>
  <c r="C32" i="2"/>
  <c r="G31" i="2"/>
  <c r="F31" i="2"/>
  <c r="D31" i="2"/>
  <c r="C31" i="2"/>
  <c r="G30" i="2"/>
  <c r="F30" i="2"/>
  <c r="D30" i="2"/>
  <c r="C30" i="2"/>
  <c r="G29" i="2"/>
  <c r="F29" i="2"/>
  <c r="D29" i="2"/>
  <c r="C29" i="2"/>
  <c r="G17" i="2"/>
  <c r="F17" i="2"/>
  <c r="D17" i="2"/>
  <c r="C17" i="2"/>
  <c r="G16" i="2"/>
  <c r="F16" i="2"/>
  <c r="D16" i="2"/>
  <c r="C16" i="2"/>
  <c r="G15" i="2"/>
  <c r="F15" i="2"/>
  <c r="D15" i="2"/>
  <c r="C15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C77" i="2"/>
  <c r="D77" i="2"/>
  <c r="F77" i="2"/>
  <c r="G77" i="2"/>
  <c r="C78" i="2"/>
  <c r="D78" i="2"/>
  <c r="F78" i="2"/>
  <c r="G78" i="2"/>
  <c r="C79" i="2"/>
  <c r="D79" i="2"/>
  <c r="F79" i="2"/>
  <c r="G79" i="2"/>
  <c r="C80" i="2"/>
  <c r="D80" i="2"/>
  <c r="F80" i="2"/>
  <c r="G80" i="2"/>
  <c r="C81" i="2"/>
  <c r="D81" i="2"/>
  <c r="F81" i="2"/>
  <c r="G81" i="2"/>
  <c r="G76" i="2"/>
  <c r="F76" i="2"/>
  <c r="D76" i="2"/>
  <c r="C76" i="2"/>
  <c r="G75" i="2"/>
  <c r="F75" i="2"/>
  <c r="D75" i="2"/>
  <c r="C75" i="2"/>
  <c r="C59" i="2"/>
  <c r="D59" i="2"/>
  <c r="F59" i="2"/>
  <c r="G59" i="2"/>
  <c r="C60" i="2"/>
  <c r="D60" i="2"/>
  <c r="F60" i="2"/>
  <c r="G60" i="2"/>
  <c r="C61" i="2"/>
  <c r="D61" i="2"/>
  <c r="F61" i="2"/>
  <c r="G61" i="2"/>
  <c r="C62" i="2"/>
  <c r="D62" i="2"/>
  <c r="F62" i="2"/>
  <c r="G62" i="2"/>
  <c r="C63" i="2"/>
  <c r="D63" i="2"/>
  <c r="F63" i="2"/>
  <c r="G63" i="2"/>
  <c r="G58" i="2"/>
  <c r="F58" i="2"/>
  <c r="D58" i="2"/>
  <c r="C58" i="2"/>
  <c r="G57" i="2"/>
  <c r="F57" i="2"/>
  <c r="D57" i="2"/>
  <c r="C57" i="2"/>
  <c r="C41" i="2"/>
  <c r="D41" i="2"/>
  <c r="F41" i="2"/>
  <c r="G41" i="2"/>
  <c r="C42" i="2"/>
  <c r="D42" i="2"/>
  <c r="F42" i="2"/>
  <c r="G42" i="2"/>
  <c r="C43" i="2"/>
  <c r="D43" i="2"/>
  <c r="F43" i="2"/>
  <c r="G43" i="2"/>
  <c r="C44" i="2"/>
  <c r="D44" i="2"/>
  <c r="F44" i="2"/>
  <c r="G44" i="2"/>
  <c r="C45" i="2"/>
  <c r="D45" i="2"/>
  <c r="F45" i="2"/>
  <c r="G45" i="2"/>
  <c r="G40" i="2"/>
  <c r="F40" i="2"/>
  <c r="D40" i="2"/>
  <c r="C40" i="2"/>
  <c r="G39" i="2"/>
  <c r="F39" i="2"/>
  <c r="D39" i="2"/>
  <c r="C39" i="2"/>
  <c r="C23" i="2"/>
  <c r="D23" i="2"/>
  <c r="F23" i="2"/>
  <c r="G23" i="2"/>
  <c r="C24" i="2"/>
  <c r="D24" i="2"/>
  <c r="F24" i="2"/>
  <c r="G24" i="2"/>
  <c r="C25" i="2"/>
  <c r="D25" i="2"/>
  <c r="F25" i="2"/>
  <c r="G25" i="2"/>
  <c r="C26" i="2"/>
  <c r="D26" i="2"/>
  <c r="F26" i="2"/>
  <c r="G26" i="2"/>
  <c r="C27" i="2"/>
  <c r="D27" i="2"/>
  <c r="F27" i="2"/>
  <c r="G27" i="2"/>
  <c r="G22" i="2"/>
  <c r="F22" i="2"/>
  <c r="D22" i="2"/>
  <c r="C22" i="2"/>
  <c r="G21" i="2"/>
  <c r="F21" i="2"/>
  <c r="D21" i="2"/>
  <c r="C21" i="2"/>
  <c r="C5" i="2"/>
  <c r="D5" i="2"/>
  <c r="F5" i="2"/>
  <c r="G5" i="2"/>
  <c r="C6" i="2"/>
  <c r="D6" i="2"/>
  <c r="F6" i="2"/>
  <c r="G6" i="2"/>
  <c r="C7" i="2"/>
  <c r="D7" i="2"/>
  <c r="F7" i="2"/>
  <c r="G7" i="2"/>
  <c r="C8" i="2"/>
  <c r="D8" i="2"/>
  <c r="F8" i="2"/>
  <c r="G8" i="2"/>
  <c r="C9" i="2"/>
  <c r="D9" i="2"/>
  <c r="F9" i="2"/>
  <c r="G9" i="2"/>
  <c r="G4" i="2"/>
  <c r="G3" i="2"/>
  <c r="F4" i="2"/>
  <c r="F3" i="2"/>
  <c r="C4" i="2"/>
  <c r="D4" i="2"/>
  <c r="D3" i="2"/>
  <c r="C3" i="2"/>
</calcChain>
</file>

<file path=xl/sharedStrings.xml><?xml version="1.0" encoding="utf-8"?>
<sst xmlns="http://schemas.openxmlformats.org/spreadsheetml/2006/main" count="2317" uniqueCount="163">
  <si>
    <t>Run No.</t>
  </si>
  <si>
    <t>Title</t>
  </si>
  <si>
    <t>Details</t>
  </si>
  <si>
    <t>xscan</t>
  </si>
  <si>
    <t>yscan</t>
  </si>
  <si>
    <t>not in journal</t>
  </si>
  <si>
    <t>CeO2</t>
  </si>
  <si>
    <t>CombC3Pass</t>
  </si>
  <si>
    <t>C2 Weld First point test</t>
  </si>
  <si>
    <t>C2</t>
  </si>
  <si>
    <t>C2 long</t>
  </si>
  <si>
    <t>Normal and transverse</t>
  </si>
  <si>
    <t xml:space="preserve">Longitudinal </t>
  </si>
  <si>
    <t>a1</t>
  </si>
  <si>
    <t>a2</t>
  </si>
  <si>
    <t>err_a1</t>
  </si>
  <si>
    <t>err_a2</t>
  </si>
  <si>
    <t>Calibration</t>
  </si>
  <si>
    <t>Comb C_1st data set</t>
  </si>
  <si>
    <t>C2Comb2nd</t>
  </si>
  <si>
    <t>Comb C_2nd data set</t>
  </si>
  <si>
    <t>Comb A2</t>
  </si>
  <si>
    <t>Comb A full data set</t>
  </si>
  <si>
    <t>WABtn</t>
  </si>
  <si>
    <t>weld A off-axis 1</t>
  </si>
  <si>
    <t>weld A off-axis 2</t>
  </si>
  <si>
    <t>Weld A normal and transverse</t>
  </si>
  <si>
    <t>Weld B normal and transverse</t>
  </si>
  <si>
    <t>Off-axis 2</t>
  </si>
  <si>
    <t>Off axis-1</t>
  </si>
  <si>
    <t>X</t>
  </si>
  <si>
    <t>Y</t>
  </si>
  <si>
    <t>Z</t>
  </si>
  <si>
    <t>W</t>
  </si>
  <si>
    <t>Microamps</t>
  </si>
  <si>
    <t>cmb1</t>
  </si>
  <si>
    <t>Comb B_1st data set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</si>
  <si>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</si>
  <si>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</si>
  <si>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</si>
  <si>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</si>
  <si>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</si>
  <si>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</si>
  <si>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</si>
  <si>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</si>
  <si>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</si>
  <si>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</si>
  <si>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</si>
  <si>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</si>
  <si>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</si>
  <si>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</si>
  <si>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</si>
  <si>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</si>
  <si>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</si>
  <si>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</si>
  <si>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</si>
  <si>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</si>
  <si>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</si>
  <si>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</si>
  <si>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</si>
  <si>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</si>
  <si>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</si>
  <si>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</si>
  <si>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</si>
  <si>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</si>
  <si>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</si>
  <si>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</si>
  <si>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</si>
  <si>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</si>
  <si>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</si>
  <si>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</si>
  <si>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</si>
  <si>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</si>
  <si>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</si>
  <si>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</si>
  <si>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</si>
  <si>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</si>
  <si>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</si>
  <si>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</si>
  <si>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</si>
  <si>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</si>
  <si>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</si>
  <si>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</si>
  <si>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wAlon</t>
  </si>
  <si>
    <t>Weld_A2_long</t>
  </si>
  <si>
    <t>x_scan</t>
  </si>
  <si>
    <t>cmbB2</t>
  </si>
  <si>
    <t>Comb B_2nd data set</t>
  </si>
  <si>
    <t>cmbB3</t>
  </si>
  <si>
    <t>cmbB4</t>
  </si>
  <si>
    <t>cmbB5</t>
  </si>
  <si>
    <t>cmbB6</t>
  </si>
  <si>
    <t>cmbB7</t>
  </si>
  <si>
    <t>cmbB8</t>
  </si>
  <si>
    <t>cmbB9</t>
  </si>
  <si>
    <t>cmbB10</t>
  </si>
  <si>
    <t>cmbB11</t>
  </si>
  <si>
    <t>cmbB12</t>
  </si>
  <si>
    <t>cmbB13</t>
  </si>
  <si>
    <t>cmbB14</t>
  </si>
  <si>
    <t>cmbB15</t>
  </si>
  <si>
    <t>cmbB16</t>
  </si>
  <si>
    <t>cmbB17</t>
  </si>
  <si>
    <t>cmbB18</t>
  </si>
  <si>
    <t>cmbB19</t>
  </si>
  <si>
    <t>cmbB20</t>
  </si>
  <si>
    <t>cmbB21</t>
  </si>
  <si>
    <t>cmbB22</t>
  </si>
  <si>
    <t>cmbB23</t>
  </si>
  <si>
    <t>cmbB24</t>
  </si>
  <si>
    <t>cmbB25</t>
  </si>
  <si>
    <t>cmbB26</t>
  </si>
  <si>
    <t>cmbB27</t>
  </si>
  <si>
    <t>cmbB28</t>
  </si>
  <si>
    <t>cmbB29</t>
  </si>
  <si>
    <t>cmbB30</t>
  </si>
  <si>
    <t>cmbB31</t>
  </si>
  <si>
    <t>cmbB32</t>
  </si>
  <si>
    <t>cmbB33</t>
  </si>
  <si>
    <t>cmbB34</t>
  </si>
  <si>
    <t>cmbB35</t>
  </si>
  <si>
    <t>cmbB36</t>
  </si>
  <si>
    <t>cmbB37</t>
  </si>
  <si>
    <t>cmbB38</t>
  </si>
  <si>
    <t>cmbB39</t>
  </si>
  <si>
    <t>cmbB40</t>
  </si>
  <si>
    <t>cmbB41</t>
  </si>
  <si>
    <t>cmbB42</t>
  </si>
  <si>
    <t>cmbB43</t>
  </si>
  <si>
    <t>cmbB44</t>
  </si>
  <si>
    <t>cmbB45</t>
  </si>
  <si>
    <t>cmbB46</t>
  </si>
  <si>
    <t>cmbB47</t>
  </si>
  <si>
    <t>cmbB48</t>
  </si>
  <si>
    <t>cmbB49</t>
  </si>
  <si>
    <t>cmbB50</t>
  </si>
  <si>
    <t>cmbB51</t>
  </si>
  <si>
    <t>cmbB52</t>
  </si>
  <si>
    <t>cmbB53</t>
  </si>
  <si>
    <t>cmbB54</t>
  </si>
  <si>
    <t>cmbB55</t>
  </si>
  <si>
    <t>cmbB56</t>
  </si>
  <si>
    <t>cmbB57</t>
  </si>
  <si>
    <t>cmbB58</t>
  </si>
  <si>
    <t>cmbB59</t>
  </si>
  <si>
    <t>cmbB60</t>
  </si>
  <si>
    <t>cmbB61</t>
  </si>
  <si>
    <t>cmbB62</t>
  </si>
  <si>
    <t>cmbB63</t>
  </si>
  <si>
    <t>cmbB64</t>
  </si>
  <si>
    <t>cmbB65</t>
  </si>
  <si>
    <t>tooth</t>
  </si>
  <si>
    <t>CombC_singleTooth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</si>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</sst>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1" fontId="0" fillId="0" borderId="0" xfId="0" applyNumberFormat="1"/>
    <xf numFmtId="0" fontId="4" fillId="0" borderId="0" xfId="0" applyFont="1"/>
    <xf numFmtId="0" fontId="5" fillId="0" borderId="0" xfId="0" applyFont="1"/>
    <xf numFmtId="2" fontId="0" fillId="0" borderId="0" xfId="0" applyNumberFormat="1"/>
  </cellXfs>
  <cellStyles count="2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'3passComb'!$F$3:$F$17</c:f>
              <c:numCache>
                <c:formatCode>General</c:formatCode>
                <c:ptCount val="15"/>
                <c:pt idx="0">
                  <c:v>2.871155</c:v>
                </c:pt>
                <c:pt idx="1">
                  <c:v>2.867795</c:v>
                </c:pt>
                <c:pt idx="2">
                  <c:v>2.86745</c:v>
                </c:pt>
                <c:pt idx="3">
                  <c:v>2.8674</c:v>
                </c:pt>
                <c:pt idx="4">
                  <c:v>2.86759</c:v>
                </c:pt>
                <c:pt idx="5">
                  <c:v>2.867675</c:v>
                </c:pt>
                <c:pt idx="6">
                  <c:v>2.866645</c:v>
                </c:pt>
                <c:pt idx="7">
                  <c:v>2.870985</c:v>
                </c:pt>
                <c:pt idx="8">
                  <c:v>2.87111</c:v>
                </c:pt>
                <c:pt idx="9">
                  <c:v>2.87141</c:v>
                </c:pt>
                <c:pt idx="10">
                  <c:v>2.867835</c:v>
                </c:pt>
                <c:pt idx="11">
                  <c:v>2.86724</c:v>
                </c:pt>
                <c:pt idx="12">
                  <c:v>2.86752</c:v>
                </c:pt>
                <c:pt idx="13">
                  <c:v>2.867475</c:v>
                </c:pt>
                <c:pt idx="14">
                  <c:v>2.8674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'3passComb'!$H$3:$H$17</c:f>
              <c:numCache>
                <c:formatCode>General</c:formatCode>
                <c:ptCount val="15"/>
                <c:pt idx="0">
                  <c:v>2.87031</c:v>
                </c:pt>
                <c:pt idx="1">
                  <c:v>2.867215</c:v>
                </c:pt>
                <c:pt idx="2">
                  <c:v>2.867235</c:v>
                </c:pt>
                <c:pt idx="3">
                  <c:v>2.867165</c:v>
                </c:pt>
                <c:pt idx="4">
                  <c:v>2.8674</c:v>
                </c:pt>
                <c:pt idx="5">
                  <c:v>2.86729</c:v>
                </c:pt>
                <c:pt idx="6">
                  <c:v>2.86716</c:v>
                </c:pt>
                <c:pt idx="7">
                  <c:v>2.871065</c:v>
                </c:pt>
                <c:pt idx="8">
                  <c:v>2.87108</c:v>
                </c:pt>
                <c:pt idx="9">
                  <c:v>2.871685</c:v>
                </c:pt>
                <c:pt idx="10">
                  <c:v>2.866965</c:v>
                </c:pt>
                <c:pt idx="11">
                  <c:v>2.86705</c:v>
                </c:pt>
                <c:pt idx="12">
                  <c:v>2.867055</c:v>
                </c:pt>
                <c:pt idx="13">
                  <c:v>2.867095</c:v>
                </c:pt>
                <c:pt idx="14">
                  <c:v>2.86714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574728"/>
        <c:axId val="2099577720"/>
      </c:scatterChart>
      <c:valAx>
        <c:axId val="209957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577720"/>
        <c:crosses val="autoZero"/>
        <c:crossBetween val="midCat"/>
      </c:valAx>
      <c:valAx>
        <c:axId val="2099577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574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-40.31085210000001</c:v>
                </c:pt>
                <c:pt idx="1">
                  <c:v>-24.307869</c:v>
                </c:pt>
                <c:pt idx="2">
                  <c:v>-16.2572861</c:v>
                </c:pt>
                <c:pt idx="3">
                  <c:v>-12.3301773</c:v>
                </c:pt>
                <c:pt idx="4">
                  <c:v>-8.304885900000002</c:v>
                </c:pt>
                <c:pt idx="5">
                  <c:v>-4.279594399999993</c:v>
                </c:pt>
                <c:pt idx="6">
                  <c:v>-0.179275500000003</c:v>
                </c:pt>
                <c:pt idx="7">
                  <c:v>4.101837200000006</c:v>
                </c:pt>
                <c:pt idx="8">
                  <c:v>8.077102699999997</c:v>
                </c:pt>
                <c:pt idx="9">
                  <c:v>12.0523682</c:v>
                </c:pt>
                <c:pt idx="10">
                  <c:v>16.0276337</c:v>
                </c:pt>
                <c:pt idx="11">
                  <c:v>24.0856056</c:v>
                </c:pt>
                <c:pt idx="12">
                  <c:v>40.0941124</c:v>
                </c:pt>
              </c:numCache>
            </c:numRef>
          </c:xVal>
          <c:yVal>
            <c:numRef>
              <c:f>'3PassStrainStress'!$AD$50:$AD$62</c:f>
              <c:numCache>
                <c:formatCode>General</c:formatCode>
                <c:ptCount val="13"/>
                <c:pt idx="0">
                  <c:v>-57.1769804302449</c:v>
                </c:pt>
                <c:pt idx="1">
                  <c:v>-54.36071248469591</c:v>
                </c:pt>
                <c:pt idx="2">
                  <c:v>-46.89673335371953</c:v>
                </c:pt>
                <c:pt idx="3">
                  <c:v>-28.44811780263639</c:v>
                </c:pt>
                <c:pt idx="4">
                  <c:v>166.0445028774087</c:v>
                </c:pt>
                <c:pt idx="5">
                  <c:v>521.7913765960963</c:v>
                </c:pt>
                <c:pt idx="6">
                  <c:v>560.1037819541347</c:v>
                </c:pt>
                <c:pt idx="7">
                  <c:v>538.1285777397987</c:v>
                </c:pt>
                <c:pt idx="8">
                  <c:v>224.6322735044272</c:v>
                </c:pt>
                <c:pt idx="9">
                  <c:v>-14.08273231121794</c:v>
                </c:pt>
                <c:pt idx="10">
                  <c:v>-23.94077902972648</c:v>
                </c:pt>
                <c:pt idx="11">
                  <c:v>-22.95487120357342</c:v>
                </c:pt>
                <c:pt idx="12">
                  <c:v>-9.857582524002617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'3PassStrainStress'!$D$50:$D$62</c:f>
              <c:numCache>
                <c:formatCode>0.00</c:formatCode>
                <c:ptCount val="13"/>
                <c:pt idx="0">
                  <c:v>-40.31085210000001</c:v>
                </c:pt>
                <c:pt idx="1">
                  <c:v>-24.307869</c:v>
                </c:pt>
                <c:pt idx="2">
                  <c:v>-16.2572861</c:v>
                </c:pt>
                <c:pt idx="3">
                  <c:v>-12.3301773</c:v>
                </c:pt>
                <c:pt idx="4">
                  <c:v>-8.304885900000002</c:v>
                </c:pt>
                <c:pt idx="5">
                  <c:v>-4.279594399999993</c:v>
                </c:pt>
                <c:pt idx="6">
                  <c:v>-0.179275500000003</c:v>
                </c:pt>
                <c:pt idx="7">
                  <c:v>4.101837200000006</c:v>
                </c:pt>
                <c:pt idx="8">
                  <c:v>8.077102699999997</c:v>
                </c:pt>
                <c:pt idx="9">
                  <c:v>12.0523682</c:v>
                </c:pt>
                <c:pt idx="10">
                  <c:v>16.0276337</c:v>
                </c:pt>
                <c:pt idx="11">
                  <c:v>24.0856056</c:v>
                </c:pt>
                <c:pt idx="12">
                  <c:v>40.0941124</c:v>
                </c:pt>
              </c:numCache>
            </c:numRef>
          </c:xVal>
          <c:yVal>
            <c:numRef>
              <c:f>'3PassStrainStress'!$Z$50:$Z$62</c:f>
              <c:numCache>
                <c:formatCode>General</c:formatCode>
                <c:ptCount val="13"/>
                <c:pt idx="0">
                  <c:v>41.971990899179</c:v>
                </c:pt>
                <c:pt idx="1">
                  <c:v>32.95798385657624</c:v>
                </c:pt>
                <c:pt idx="2">
                  <c:v>50.56219869167502</c:v>
                </c:pt>
                <c:pt idx="3">
                  <c:v>32.9566428502632</c:v>
                </c:pt>
                <c:pt idx="4">
                  <c:v>-9.15623623308556</c:v>
                </c:pt>
                <c:pt idx="5">
                  <c:v>-72.53910495246117</c:v>
                </c:pt>
                <c:pt idx="6">
                  <c:v>-45.49362815455277</c:v>
                </c:pt>
                <c:pt idx="7">
                  <c:v>-73.66564307698464</c:v>
                </c:pt>
                <c:pt idx="8">
                  <c:v>53.37495938997755</c:v>
                </c:pt>
                <c:pt idx="9">
                  <c:v>54.64553190578497</c:v>
                </c:pt>
                <c:pt idx="10">
                  <c:v>44.78748518725851</c:v>
                </c:pt>
                <c:pt idx="11">
                  <c:v>39.01323587732997</c:v>
                </c:pt>
                <c:pt idx="12">
                  <c:v>41.40694242472077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'3PassStrainStress'!$D$50:$D$62</c:f>
              <c:numCache>
                <c:formatCode>0.00</c:formatCode>
                <c:ptCount val="13"/>
                <c:pt idx="0">
                  <c:v>-40.31085210000001</c:v>
                </c:pt>
                <c:pt idx="1">
                  <c:v>-24.307869</c:v>
                </c:pt>
                <c:pt idx="2">
                  <c:v>-16.2572861</c:v>
                </c:pt>
                <c:pt idx="3">
                  <c:v>-12.3301773</c:v>
                </c:pt>
                <c:pt idx="4">
                  <c:v>-8.304885900000002</c:v>
                </c:pt>
                <c:pt idx="5">
                  <c:v>-4.279594399999993</c:v>
                </c:pt>
                <c:pt idx="6">
                  <c:v>-0.179275500000003</c:v>
                </c:pt>
                <c:pt idx="7">
                  <c:v>4.101837200000006</c:v>
                </c:pt>
                <c:pt idx="8">
                  <c:v>8.077102699999997</c:v>
                </c:pt>
                <c:pt idx="9">
                  <c:v>12.0523682</c:v>
                </c:pt>
                <c:pt idx="10">
                  <c:v>16.0276337</c:v>
                </c:pt>
                <c:pt idx="11">
                  <c:v>24.0856056</c:v>
                </c:pt>
                <c:pt idx="12">
                  <c:v>40.0941124</c:v>
                </c:pt>
              </c:numCache>
            </c:numRef>
          </c:xVal>
          <c:yVal>
            <c:numRef>
              <c:f>'3PassStrainStress'!$AB$50:$AB$62</c:f>
              <c:numCache>
                <c:formatCode>General</c:formatCode>
                <c:ptCount val="13"/>
                <c:pt idx="0">
                  <c:v>33.52537049582511</c:v>
                </c:pt>
                <c:pt idx="1">
                  <c:v>25.07409095525416</c:v>
                </c:pt>
                <c:pt idx="2">
                  <c:v>27.46747084729922</c:v>
                </c:pt>
                <c:pt idx="3">
                  <c:v>13.80403338040565</c:v>
                </c:pt>
                <c:pt idx="4">
                  <c:v>20.69864874740769</c:v>
                </c:pt>
                <c:pt idx="5">
                  <c:v>17.58532040030122</c:v>
                </c:pt>
                <c:pt idx="6">
                  <c:v>106.0420221891048</c:v>
                </c:pt>
                <c:pt idx="7">
                  <c:v>24.34583857652427</c:v>
                </c:pt>
                <c:pt idx="8">
                  <c:v>53.37213983828542</c:v>
                </c:pt>
                <c:pt idx="9">
                  <c:v>25.35275550127977</c:v>
                </c:pt>
                <c:pt idx="10">
                  <c:v>26.7623250385094</c:v>
                </c:pt>
                <c:pt idx="11">
                  <c:v>26.05826235021544</c:v>
                </c:pt>
                <c:pt idx="12">
                  <c:v>23.38116334996377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052408"/>
        <c:axId val="2100057096"/>
      </c:scatterChart>
      <c:valAx>
        <c:axId val="210005240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00057096"/>
        <c:crosses val="autoZero"/>
        <c:crossBetween val="midCat"/>
      </c:valAx>
      <c:valAx>
        <c:axId val="2100057096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052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-49.29573110639191</c:v>
                </c:pt>
                <c:pt idx="1">
                  <c:v>-22.81739591078085</c:v>
                </c:pt>
                <c:pt idx="2">
                  <c:v>60.98201087763577</c:v>
                </c:pt>
                <c:pt idx="3">
                  <c:v>445.7535145853896</c:v>
                </c:pt>
                <c:pt idx="4">
                  <c:v>242.8232029976923</c:v>
                </c:pt>
                <c:pt idx="5">
                  <c:v>-250.3281922759236</c:v>
                </c:pt>
                <c:pt idx="6">
                  <c:v>-293.1222042606536</c:v>
                </c:pt>
                <c:pt idx="7">
                  <c:v>-222.9207308785407</c:v>
                </c:pt>
                <c:pt idx="8">
                  <c:v>370.5875657885064</c:v>
                </c:pt>
                <c:pt idx="9">
                  <c:v>385.4766868802563</c:v>
                </c:pt>
                <c:pt idx="10">
                  <c:v>60.56097767490544</c:v>
                </c:pt>
                <c:pt idx="11">
                  <c:v>0.702100246420854</c:v>
                </c:pt>
                <c:pt idx="12">
                  <c:v>21.68807010347329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'3PassStrainStress'!$AA$2:$AA$14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'3PassStrainStress'!$AA$2:$AA$14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27.88542113282982</c:v>
                </c:pt>
                <c:pt idx="1">
                  <c:v>44.2231669831278</c:v>
                </c:pt>
                <c:pt idx="2">
                  <c:v>40.70083218708134</c:v>
                </c:pt>
                <c:pt idx="3">
                  <c:v>73.93190526117666</c:v>
                </c:pt>
                <c:pt idx="4">
                  <c:v>-22.95230374792725</c:v>
                </c:pt>
                <c:pt idx="5">
                  <c:v>-25.84176551212778</c:v>
                </c:pt>
                <c:pt idx="6">
                  <c:v>-59.0711929625492</c:v>
                </c:pt>
                <c:pt idx="7">
                  <c:v>2.690941533539881</c:v>
                </c:pt>
                <c:pt idx="8">
                  <c:v>5.089513412446555</c:v>
                </c:pt>
                <c:pt idx="9">
                  <c:v>115.624337080893</c:v>
                </c:pt>
                <c:pt idx="10">
                  <c:v>58.87087945065671</c:v>
                </c:pt>
                <c:pt idx="11">
                  <c:v>34.50406473074997</c:v>
                </c:pt>
                <c:pt idx="12">
                  <c:v>35.77222197192581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'3PassStrainStress'!$AC$2:$AC$14</c:f>
                <c:numCache>
                  <c:formatCode>General</c:formatCode>
                  <c:ptCount val="13"/>
                  <c:pt idx="0">
                    <c:v>26.24730388217983</c:v>
                  </c:pt>
                  <c:pt idx="1">
                    <c:v>26.3890754831612</c:v>
                  </c:pt>
                  <c:pt idx="2">
                    <c:v>27.02414052280782</c:v>
                  </c:pt>
                  <c:pt idx="3">
                    <c:v>26.7989762295957</c:v>
                  </c:pt>
                  <c:pt idx="4">
                    <c:v>31.20990578862674</c:v>
                  </c:pt>
                  <c:pt idx="5">
                    <c:v>35.6826701335098</c:v>
                  </c:pt>
                  <c:pt idx="6">
                    <c:v>36.14246708819592</c:v>
                  </c:pt>
                  <c:pt idx="7">
                    <c:v>36.69631858372382</c:v>
                  </c:pt>
                  <c:pt idx="8">
                    <c:v>28.33080771938799</c:v>
                  </c:pt>
                  <c:pt idx="9">
                    <c:v>26.88437282297047</c:v>
                  </c:pt>
                  <c:pt idx="10">
                    <c:v>28.48465677312912</c:v>
                  </c:pt>
                  <c:pt idx="11">
                    <c:v>26.82214526536451</c:v>
                  </c:pt>
                  <c:pt idx="12">
                    <c:v>27.26549782327172</c:v>
                  </c:pt>
                </c:numCache>
              </c:numRef>
            </c:plus>
            <c:minus>
              <c:numRef>
                <c:f>'3PassStrainStress'!$AC$2:$AC$14</c:f>
                <c:numCache>
                  <c:formatCode>General</c:formatCode>
                  <c:ptCount val="13"/>
                  <c:pt idx="0">
                    <c:v>26.24730388217983</c:v>
                  </c:pt>
                  <c:pt idx="1">
                    <c:v>26.3890754831612</c:v>
                  </c:pt>
                  <c:pt idx="2">
                    <c:v>27.02414052280782</c:v>
                  </c:pt>
                  <c:pt idx="3">
                    <c:v>26.7989762295957</c:v>
                  </c:pt>
                  <c:pt idx="4">
                    <c:v>31.20990578862674</c:v>
                  </c:pt>
                  <c:pt idx="5">
                    <c:v>35.6826701335098</c:v>
                  </c:pt>
                  <c:pt idx="6">
                    <c:v>36.14246708819592</c:v>
                  </c:pt>
                  <c:pt idx="7">
                    <c:v>36.69631858372382</c:v>
                  </c:pt>
                  <c:pt idx="8">
                    <c:v>28.33080771938799</c:v>
                  </c:pt>
                  <c:pt idx="9">
                    <c:v>26.88437282297047</c:v>
                  </c:pt>
                  <c:pt idx="10">
                    <c:v>28.48465677312912</c:v>
                  </c:pt>
                  <c:pt idx="11">
                    <c:v>26.82214526536451</c:v>
                  </c:pt>
                  <c:pt idx="12">
                    <c:v>27.26549782327172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-33.52308043611336</c:v>
                </c:pt>
                <c:pt idx="1">
                  <c:v>-17.74852774999447</c:v>
                </c:pt>
                <c:pt idx="2">
                  <c:v>-22.96268987558197</c:v>
                </c:pt>
                <c:pt idx="3">
                  <c:v>-67.48616243593961</c:v>
                </c:pt>
                <c:pt idx="4">
                  <c:v>173.0493722041298</c:v>
                </c:pt>
                <c:pt idx="5">
                  <c:v>-6.725611915585243</c:v>
                </c:pt>
                <c:pt idx="6">
                  <c:v>-1.555223650053696</c:v>
                </c:pt>
                <c:pt idx="7">
                  <c:v>-7.290173792875131</c:v>
                </c:pt>
                <c:pt idx="8">
                  <c:v>176.5916358828755</c:v>
                </c:pt>
                <c:pt idx="9">
                  <c:v>2.379024384198521</c:v>
                </c:pt>
                <c:pt idx="10">
                  <c:v>16.05389062445437</c:v>
                </c:pt>
                <c:pt idx="11">
                  <c:v>-37.04623655717682</c:v>
                </c:pt>
                <c:pt idx="12">
                  <c:v>-17.18622075220884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146136"/>
        <c:axId val="210015175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'2.5'!$N$5:$N$6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'2.5'!$N$7:$N$8</c:f>
              <c:numCache>
                <c:formatCode>General</c:formatCode>
                <c:ptCount val="2"/>
                <c:pt idx="0">
                  <c:v>9.2</c:v>
                </c:pt>
                <c:pt idx="1">
                  <c:v>9.2</c:v>
                </c:pt>
              </c:numCache>
            </c:numRef>
          </c:xVal>
          <c:yVal>
            <c:numRef>
              <c:f>'2.5'!$O$7:$O$8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160968"/>
        <c:axId val="2100157704"/>
      </c:scatterChart>
      <c:valAx>
        <c:axId val="2100146136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151752"/>
        <c:crossesAt val="-600.0"/>
        <c:crossBetween val="midCat"/>
        <c:majorUnit val="10.0"/>
        <c:minorUnit val="5.0"/>
      </c:valAx>
      <c:valAx>
        <c:axId val="210015175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146136"/>
        <c:crossesAt val="-40.0"/>
        <c:crossBetween val="midCat"/>
        <c:majorUnit val="200.0"/>
        <c:minorUnit val="100.0"/>
      </c:valAx>
      <c:valAx>
        <c:axId val="210015770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0160968"/>
        <c:crosses val="max"/>
        <c:crossBetween val="midCat"/>
        <c:minorUnit val="100.0"/>
      </c:valAx>
      <c:valAx>
        <c:axId val="2100160968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015770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'3PassStrainStress'!$AE$16:$AE$24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plus>
            <c:minus>
              <c:numRef>
                <c:f>'3PassStrainStress'!$AE$16:$AE$24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'3PassStrainStress'!$AD$16:$AD$24</c:f>
              <c:numCache>
                <c:formatCode>General</c:formatCode>
                <c:ptCount val="9"/>
                <c:pt idx="0">
                  <c:v>-9.01607056123756</c:v>
                </c:pt>
                <c:pt idx="1">
                  <c:v>270.8078270641251</c:v>
                </c:pt>
                <c:pt idx="2">
                  <c:v>609.9412226134556</c:v>
                </c:pt>
                <c:pt idx="3">
                  <c:v>-269.9225973325678</c:v>
                </c:pt>
                <c:pt idx="4">
                  <c:v>-408.1290351508771</c:v>
                </c:pt>
                <c:pt idx="5">
                  <c:v>-146.1788902788897</c:v>
                </c:pt>
                <c:pt idx="6">
                  <c:v>649.7949247689443</c:v>
                </c:pt>
                <c:pt idx="7">
                  <c:v>194.9017324332594</c:v>
                </c:pt>
                <c:pt idx="8">
                  <c:v>5.350252172517818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'3PassStrainStress'!$AA$16:$AA$24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plus>
            <c:minus>
              <c:numRef>
                <c:f>'3PassStrainStress'!$AA$16:$AA$24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'3PassStrainStress'!$Z$16:$Z$24</c:f>
              <c:numCache>
                <c:formatCode>General</c:formatCode>
                <c:ptCount val="9"/>
                <c:pt idx="0">
                  <c:v>23.65711071215888</c:v>
                </c:pt>
                <c:pt idx="1">
                  <c:v>92.23199148370358</c:v>
                </c:pt>
                <c:pt idx="2">
                  <c:v>195.3298206160316</c:v>
                </c:pt>
                <c:pt idx="3">
                  <c:v>-101.1112091862003</c:v>
                </c:pt>
                <c:pt idx="4">
                  <c:v>-186.4848580119023</c:v>
                </c:pt>
                <c:pt idx="5">
                  <c:v>-15.61402660896302</c:v>
                </c:pt>
                <c:pt idx="6">
                  <c:v>209.8336395843798</c:v>
                </c:pt>
                <c:pt idx="7">
                  <c:v>90.68555078541508</c:v>
                </c:pt>
                <c:pt idx="8">
                  <c:v>32.95345704142852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'3PassStrainStress'!$AC$16:$AC$24</c:f>
                <c:numCache>
                  <c:formatCode>General</c:formatCode>
                  <c:ptCount val="9"/>
                  <c:pt idx="0">
                    <c:v>24.51050927334254</c:v>
                  </c:pt>
                  <c:pt idx="1">
                    <c:v>24.51401988501992</c:v>
                  </c:pt>
                  <c:pt idx="2">
                    <c:v>24.85793493927621</c:v>
                  </c:pt>
                  <c:pt idx="3">
                    <c:v>28.32747666318655</c:v>
                  </c:pt>
                  <c:pt idx="4">
                    <c:v>29.78582772406412</c:v>
                  </c:pt>
                  <c:pt idx="5">
                    <c:v>27.81574425638414</c:v>
                  </c:pt>
                  <c:pt idx="6">
                    <c:v>24.72070140671248</c:v>
                  </c:pt>
                  <c:pt idx="7">
                    <c:v>24.64350168135882</c:v>
                  </c:pt>
                  <c:pt idx="8">
                    <c:v>24.64693197159001</c:v>
                  </c:pt>
                </c:numCache>
              </c:numRef>
            </c:plus>
            <c:minus>
              <c:numRef>
                <c:f>'3PassStrainStress'!$AC$16:$AC$24</c:f>
                <c:numCache>
                  <c:formatCode>General</c:formatCode>
                  <c:ptCount val="9"/>
                  <c:pt idx="0">
                    <c:v>24.51050927334254</c:v>
                  </c:pt>
                  <c:pt idx="1">
                    <c:v>24.51401988501992</c:v>
                  </c:pt>
                  <c:pt idx="2">
                    <c:v>24.85793493927621</c:v>
                  </c:pt>
                  <c:pt idx="3">
                    <c:v>28.32747666318655</c:v>
                  </c:pt>
                  <c:pt idx="4">
                    <c:v>29.78582772406412</c:v>
                  </c:pt>
                  <c:pt idx="5">
                    <c:v>27.81574425638414</c:v>
                  </c:pt>
                  <c:pt idx="6">
                    <c:v>24.72070140671248</c:v>
                  </c:pt>
                  <c:pt idx="7">
                    <c:v>24.64350168135882</c:v>
                  </c:pt>
                  <c:pt idx="8">
                    <c:v>24.64693197159001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'3PassStrainStress'!$AB$16:$AB$24</c:f>
              <c:numCache>
                <c:formatCode>General</c:formatCode>
                <c:ptCount val="9"/>
                <c:pt idx="0">
                  <c:v>-29.29968174645154</c:v>
                </c:pt>
                <c:pt idx="1">
                  <c:v>-53.68854621318281</c:v>
                </c:pt>
                <c:pt idx="2">
                  <c:v>207.1559122749824</c:v>
                </c:pt>
                <c:pt idx="3">
                  <c:v>-147.4485033317361</c:v>
                </c:pt>
                <c:pt idx="4">
                  <c:v>-92.47971938251531</c:v>
                </c:pt>
                <c:pt idx="5">
                  <c:v>-86.77512203655442</c:v>
                </c:pt>
                <c:pt idx="6">
                  <c:v>205.8818517472104</c:v>
                </c:pt>
                <c:pt idx="7">
                  <c:v>-43.96474766786008</c:v>
                </c:pt>
                <c:pt idx="8">
                  <c:v>-5.354884131691723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235624"/>
        <c:axId val="2100241240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'5.0'!$O$2:$O$3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'5.0'!$N$2:$N$3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'5.0'!$N$5:$N$6</c:f>
              <c:numCache>
                <c:formatCode>General</c:formatCode>
                <c:ptCount val="2"/>
                <c:pt idx="0">
                  <c:v>-7.2</c:v>
                </c:pt>
                <c:pt idx="1">
                  <c:v>-7.2</c:v>
                </c:pt>
              </c:numCache>
            </c:numRef>
          </c:xVal>
          <c:yVal>
            <c:numRef>
              <c:f>'5.0'!$O$5:$O$6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'5.0'!$N$7:$N$8</c:f>
              <c:numCache>
                <c:formatCode>General</c:formatCode>
                <c:ptCount val="2"/>
                <c:pt idx="0">
                  <c:v>7.6</c:v>
                </c:pt>
                <c:pt idx="1">
                  <c:v>7.6</c:v>
                </c:pt>
              </c:numCache>
            </c:numRef>
          </c:xVal>
          <c:yVal>
            <c:numRef>
              <c:f>'5.0'!$O$7:$O$8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250456"/>
        <c:axId val="2100247192"/>
      </c:scatterChart>
      <c:valAx>
        <c:axId val="2100235624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6967262538129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241240"/>
        <c:crossesAt val="-600.0"/>
        <c:crossBetween val="midCat"/>
        <c:majorUnit val="10.0"/>
        <c:minorUnit val="5.0"/>
      </c:valAx>
      <c:valAx>
        <c:axId val="2100241240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00235624"/>
        <c:crossesAt val="-40.0"/>
        <c:crossBetween val="midCat"/>
        <c:majorUnit val="200.0"/>
        <c:minorUnit val="100.0"/>
      </c:valAx>
      <c:valAx>
        <c:axId val="210024719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00250456"/>
        <c:crosses val="max"/>
        <c:crossBetween val="midCat"/>
        <c:minorUnit val="100.0"/>
      </c:valAx>
      <c:valAx>
        <c:axId val="2100250456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0024719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'3PassStrainStress'!$AE$26:$AE$38</c:f>
                <c:numCache>
                  <c:formatCode>General</c:formatCode>
                  <c:ptCount val="13"/>
                  <c:pt idx="0">
                    <c:v>23.7296355262509</c:v>
                  </c:pt>
                  <c:pt idx="1">
                    <c:v>23.74602945303797</c:v>
                  </c:pt>
                  <c:pt idx="2">
                    <c:v>23.78853983075104</c:v>
                  </c:pt>
                  <c:pt idx="3">
                    <c:v>23.77176313163359</c:v>
                  </c:pt>
                  <c:pt idx="4">
                    <c:v>23.87425621290471</c:v>
                  </c:pt>
                  <c:pt idx="5">
                    <c:v>24.54035721353894</c:v>
                  </c:pt>
                  <c:pt idx="6">
                    <c:v>25.81658047550356</c:v>
                  </c:pt>
                  <c:pt idx="7">
                    <c:v>24.16482916442989</c:v>
                  </c:pt>
                  <c:pt idx="8">
                    <c:v>24.01200168472202</c:v>
                  </c:pt>
                  <c:pt idx="9">
                    <c:v>23.82823039812224</c:v>
                  </c:pt>
                  <c:pt idx="10">
                    <c:v>23.76013320763978</c:v>
                  </c:pt>
                  <c:pt idx="11">
                    <c:v>23.74620163218853</c:v>
                  </c:pt>
                  <c:pt idx="12">
                    <c:v>23.74467720141554</c:v>
                  </c:pt>
                </c:numCache>
              </c:numRef>
            </c:plus>
            <c:minus>
              <c:numRef>
                <c:f>'3PassStrainStress'!$AE$26:$AE$38</c:f>
                <c:numCache>
                  <c:formatCode>General</c:formatCode>
                  <c:ptCount val="13"/>
                  <c:pt idx="0">
                    <c:v>23.7296355262509</c:v>
                  </c:pt>
                  <c:pt idx="1">
                    <c:v>23.74602945303797</c:v>
                  </c:pt>
                  <c:pt idx="2">
                    <c:v>23.78853983075104</c:v>
                  </c:pt>
                  <c:pt idx="3">
                    <c:v>23.77176313163359</c:v>
                  </c:pt>
                  <c:pt idx="4">
                    <c:v>23.87425621290471</c:v>
                  </c:pt>
                  <c:pt idx="5">
                    <c:v>24.54035721353894</c:v>
                  </c:pt>
                  <c:pt idx="6">
                    <c:v>25.81658047550356</c:v>
                  </c:pt>
                  <c:pt idx="7">
                    <c:v>24.16482916442989</c:v>
                  </c:pt>
                  <c:pt idx="8">
                    <c:v>24.01200168472202</c:v>
                  </c:pt>
                  <c:pt idx="9">
                    <c:v>23.82823039812224</c:v>
                  </c:pt>
                  <c:pt idx="10">
                    <c:v>23.76013320763978</c:v>
                  </c:pt>
                  <c:pt idx="11">
                    <c:v>23.74620163218853</c:v>
                  </c:pt>
                  <c:pt idx="12">
                    <c:v>23.74467720141554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'3PassStrainStress'!$AD$26:$AD$38</c:f>
              <c:numCache>
                <c:formatCode>General</c:formatCode>
                <c:ptCount val="13"/>
                <c:pt idx="0">
                  <c:v>-49.29241264944104</c:v>
                </c:pt>
                <c:pt idx="1">
                  <c:v>-30.56155455280485</c:v>
                </c:pt>
                <c:pt idx="2">
                  <c:v>-20.98546004509952</c:v>
                </c:pt>
                <c:pt idx="3">
                  <c:v>70.69337983491447</c:v>
                </c:pt>
                <c:pt idx="4">
                  <c:v>576.0095031602597</c:v>
                </c:pt>
                <c:pt idx="5">
                  <c:v>280.2460419796087</c:v>
                </c:pt>
                <c:pt idx="6">
                  <c:v>-36.04753371184497</c:v>
                </c:pt>
                <c:pt idx="7">
                  <c:v>334.2959346543044</c:v>
                </c:pt>
                <c:pt idx="8">
                  <c:v>560.5141589149672</c:v>
                </c:pt>
                <c:pt idx="9">
                  <c:v>83.93394448059386</c:v>
                </c:pt>
                <c:pt idx="10">
                  <c:v>2.394149622102328</c:v>
                </c:pt>
                <c:pt idx="11">
                  <c:v>-10.98585070157382</c:v>
                </c:pt>
                <c:pt idx="12">
                  <c:v>14.78701262185258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'3PassStrainStress'!$AA$26:$AA$38</c:f>
                <c:numCache>
                  <c:formatCode>General</c:formatCode>
                  <c:ptCount val="13"/>
                  <c:pt idx="0">
                    <c:v>23.7296355262509</c:v>
                  </c:pt>
                  <c:pt idx="1">
                    <c:v>23.74602945303797</c:v>
                  </c:pt>
                  <c:pt idx="2">
                    <c:v>23.78853983075104</c:v>
                  </c:pt>
                  <c:pt idx="3">
                    <c:v>23.77176313163359</c:v>
                  </c:pt>
                  <c:pt idx="4">
                    <c:v>23.87425621290471</c:v>
                  </c:pt>
                  <c:pt idx="5">
                    <c:v>24.54035721353894</c:v>
                  </c:pt>
                  <c:pt idx="6">
                    <c:v>25.81658047550356</c:v>
                  </c:pt>
                  <c:pt idx="7">
                    <c:v>24.16482916442989</c:v>
                  </c:pt>
                  <c:pt idx="8">
                    <c:v>24.01200168472202</c:v>
                  </c:pt>
                  <c:pt idx="9">
                    <c:v>23.82823039812224</c:v>
                  </c:pt>
                  <c:pt idx="10">
                    <c:v>23.76013320763978</c:v>
                  </c:pt>
                  <c:pt idx="11">
                    <c:v>23.74620163218853</c:v>
                  </c:pt>
                  <c:pt idx="12">
                    <c:v>23.74467720141554</c:v>
                  </c:pt>
                </c:numCache>
              </c:numRef>
            </c:plus>
            <c:minus>
              <c:numRef>
                <c:f>'3PassStrainStress'!$AA$26:$AA$38</c:f>
                <c:numCache>
                  <c:formatCode>General</c:formatCode>
                  <c:ptCount val="13"/>
                  <c:pt idx="0">
                    <c:v>23.7296355262509</c:v>
                  </c:pt>
                  <c:pt idx="1">
                    <c:v>23.74602945303797</c:v>
                  </c:pt>
                  <c:pt idx="2">
                    <c:v>23.78853983075104</c:v>
                  </c:pt>
                  <c:pt idx="3">
                    <c:v>23.77176313163359</c:v>
                  </c:pt>
                  <c:pt idx="4">
                    <c:v>23.87425621290471</c:v>
                  </c:pt>
                  <c:pt idx="5">
                    <c:v>24.54035721353894</c:v>
                  </c:pt>
                  <c:pt idx="6">
                    <c:v>25.81658047550356</c:v>
                  </c:pt>
                  <c:pt idx="7">
                    <c:v>24.16482916442989</c:v>
                  </c:pt>
                  <c:pt idx="8">
                    <c:v>24.01200168472202</c:v>
                  </c:pt>
                  <c:pt idx="9">
                    <c:v>23.82823039812224</c:v>
                  </c:pt>
                  <c:pt idx="10">
                    <c:v>23.76013320763978</c:v>
                  </c:pt>
                  <c:pt idx="11">
                    <c:v>23.74620163218853</c:v>
                  </c:pt>
                  <c:pt idx="12">
                    <c:v>23.74467720141554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'3PassStrainStress'!$Z$26:$Z$38</c:f>
              <c:numCache>
                <c:formatCode>General</c:formatCode>
                <c:ptCount val="13"/>
                <c:pt idx="0">
                  <c:v>51.54589464044619</c:v>
                </c:pt>
                <c:pt idx="1">
                  <c:v>51.12310777703124</c:v>
                </c:pt>
                <c:pt idx="2">
                  <c:v>31.96873484459709</c:v>
                </c:pt>
                <c:pt idx="3">
                  <c:v>21.68258243700205</c:v>
                </c:pt>
                <c:pt idx="4">
                  <c:v>168.1495340363843</c:v>
                </c:pt>
                <c:pt idx="5">
                  <c:v>183.4143752505259</c:v>
                </c:pt>
                <c:pt idx="6">
                  <c:v>186.7552051429577</c:v>
                </c:pt>
                <c:pt idx="7">
                  <c:v>182.2920234816913</c:v>
                </c:pt>
                <c:pt idx="8">
                  <c:v>125.05040736078</c:v>
                </c:pt>
                <c:pt idx="9">
                  <c:v>64.21695702165492</c:v>
                </c:pt>
                <c:pt idx="10">
                  <c:v>41.82812453996227</c:v>
                </c:pt>
                <c:pt idx="11">
                  <c:v>37.46160419750459</c:v>
                </c:pt>
                <c:pt idx="12">
                  <c:v>58.7277275303128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'3PassStrainStress'!$AC$26:$AC$38</c:f>
                <c:numCache>
                  <c:formatCode>General</c:formatCode>
                  <c:ptCount val="13"/>
                  <c:pt idx="0">
                    <c:v>23.77709659919476</c:v>
                  </c:pt>
                  <c:pt idx="1">
                    <c:v>23.76342859929622</c:v>
                  </c:pt>
                  <c:pt idx="2">
                    <c:v>23.82039677077998</c:v>
                  </c:pt>
                  <c:pt idx="3">
                    <c:v>23.78914345653909</c:v>
                  </c:pt>
                  <c:pt idx="4">
                    <c:v>23.89223457662765</c:v>
                  </c:pt>
                  <c:pt idx="5">
                    <c:v>24.32058221531216</c:v>
                  </c:pt>
                  <c:pt idx="6">
                    <c:v>25.59909401004516</c:v>
                  </c:pt>
                  <c:pt idx="7">
                    <c:v>24.10212714481576</c:v>
                  </c:pt>
                  <c:pt idx="8">
                    <c:v>23.96177486683669</c:v>
                  </c:pt>
                  <c:pt idx="9">
                    <c:v>23.81394449807866</c:v>
                  </c:pt>
                  <c:pt idx="10">
                    <c:v>23.76200126697142</c:v>
                  </c:pt>
                  <c:pt idx="11">
                    <c:v>23.7946341735984</c:v>
                  </c:pt>
                  <c:pt idx="12">
                    <c:v>23.77793592375625</c:v>
                  </c:pt>
                </c:numCache>
              </c:numRef>
            </c:plus>
            <c:minus>
              <c:numRef>
                <c:f>'3PassStrainStress'!$AC$26:$AC$38</c:f>
                <c:numCache>
                  <c:formatCode>General</c:formatCode>
                  <c:ptCount val="13"/>
                  <c:pt idx="0">
                    <c:v>23.77709659919476</c:v>
                  </c:pt>
                  <c:pt idx="1">
                    <c:v>23.76342859929622</c:v>
                  </c:pt>
                  <c:pt idx="2">
                    <c:v>23.82039677077998</c:v>
                  </c:pt>
                  <c:pt idx="3">
                    <c:v>23.78914345653909</c:v>
                  </c:pt>
                  <c:pt idx="4">
                    <c:v>23.89223457662765</c:v>
                  </c:pt>
                  <c:pt idx="5">
                    <c:v>24.32058221531216</c:v>
                  </c:pt>
                  <c:pt idx="6">
                    <c:v>25.59909401004516</c:v>
                  </c:pt>
                  <c:pt idx="7">
                    <c:v>24.10212714481576</c:v>
                  </c:pt>
                  <c:pt idx="8">
                    <c:v>23.96177486683669</c:v>
                  </c:pt>
                  <c:pt idx="9">
                    <c:v>23.81394449807866</c:v>
                  </c:pt>
                  <c:pt idx="10">
                    <c:v>23.76200126697142</c:v>
                  </c:pt>
                  <c:pt idx="11">
                    <c:v>23.7946341735984</c:v>
                  </c:pt>
                  <c:pt idx="12">
                    <c:v>23.77793592375625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'3PassStrainStress'!$AB$26:$AB$38</c:f>
              <c:numCache>
                <c:formatCode>General</c:formatCode>
                <c:ptCount val="13"/>
                <c:pt idx="0">
                  <c:v>1.408486908776724</c:v>
                </c:pt>
                <c:pt idx="1">
                  <c:v>3.238696721483779</c:v>
                </c:pt>
                <c:pt idx="2">
                  <c:v>-9.15653685476247</c:v>
                </c:pt>
                <c:pt idx="3">
                  <c:v>-52.12342326630519</c:v>
                </c:pt>
                <c:pt idx="4">
                  <c:v>116.3111336873708</c:v>
                </c:pt>
                <c:pt idx="5">
                  <c:v>4.925529455097596</c:v>
                </c:pt>
                <c:pt idx="6">
                  <c:v>-154.5096205955242</c:v>
                </c:pt>
                <c:pt idx="7">
                  <c:v>75.5843295093443</c:v>
                </c:pt>
                <c:pt idx="8">
                  <c:v>54.05381141291105</c:v>
                </c:pt>
                <c:pt idx="9">
                  <c:v>-9.023018285054972</c:v>
                </c:pt>
                <c:pt idx="10">
                  <c:v>12.53423993716752</c:v>
                </c:pt>
                <c:pt idx="11">
                  <c:v>-0.846581688596507</c:v>
                </c:pt>
                <c:pt idx="12">
                  <c:v>12.53267199682201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501048"/>
        <c:axId val="209949543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'7.5'!$O$2:$O$3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'7.5'!$N$2:$N$3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'7.5'!$N$5:$N$6</c:f>
              <c:numCache>
                <c:formatCode>General</c:formatCode>
                <c:ptCount val="2"/>
                <c:pt idx="0">
                  <c:v>-6.0</c:v>
                </c:pt>
                <c:pt idx="1">
                  <c:v>-6.0</c:v>
                </c:pt>
              </c:numCache>
            </c:numRef>
          </c:xVal>
          <c:yVal>
            <c:numRef>
              <c:f>'7.5'!$O$5:$O$6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'7.5'!$N$7:$N$8</c:f>
              <c:numCache>
                <c:formatCode>General</c:formatCode>
                <c:ptCount val="2"/>
                <c:pt idx="0">
                  <c:v>6.0</c:v>
                </c:pt>
                <c:pt idx="1">
                  <c:v>6.0</c:v>
                </c:pt>
              </c:numCache>
            </c:numRef>
          </c:xVal>
          <c:yVal>
            <c:numRef>
              <c:f>'7.5'!$O$7:$O$8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86216"/>
        <c:axId val="2099489480"/>
      </c:scatterChart>
      <c:valAx>
        <c:axId val="2099501048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9495432"/>
        <c:crossesAt val="-600.0"/>
        <c:crossBetween val="midCat"/>
        <c:majorUnit val="10.0"/>
        <c:minorUnit val="5.0"/>
      </c:valAx>
      <c:valAx>
        <c:axId val="209949543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9501048"/>
        <c:crossesAt val="-40.0"/>
        <c:crossBetween val="midCat"/>
        <c:majorUnit val="200.0"/>
        <c:minorUnit val="100.0"/>
      </c:valAx>
      <c:valAx>
        <c:axId val="2099489480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99486216"/>
        <c:crosses val="max"/>
        <c:crossBetween val="midCat"/>
        <c:minorUnit val="100.0"/>
      </c:valAx>
      <c:valAx>
        <c:axId val="2099486216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99489480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'3PassStrainStress'!$AE$40:$AE$48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plus>
            <c:minus>
              <c:numRef>
                <c:f>'3PassStrainStress'!$AE$40:$AE$48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'3PassStrainStress'!$AD$40:$AD$48</c:f>
              <c:numCache>
                <c:formatCode>General</c:formatCode>
                <c:ptCount val="9"/>
                <c:pt idx="0">
                  <c:v>-56.89492247846995</c:v>
                </c:pt>
                <c:pt idx="1">
                  <c:v>-20.98502835531112</c:v>
                </c:pt>
                <c:pt idx="2">
                  <c:v>312.4971971245242</c:v>
                </c:pt>
                <c:pt idx="3">
                  <c:v>495.7332529054642</c:v>
                </c:pt>
                <c:pt idx="4">
                  <c:v>529.5258959965852</c:v>
                </c:pt>
                <c:pt idx="5">
                  <c:v>590.3759322661106</c:v>
                </c:pt>
                <c:pt idx="6">
                  <c:v>331.9311180113266</c:v>
                </c:pt>
                <c:pt idx="7">
                  <c:v>2.675350807187633</c:v>
                </c:pt>
                <c:pt idx="8">
                  <c:v>-38.44603468282722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'3PassStrainStress'!$AA$40:$AA$48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plus>
            <c:minus>
              <c:numRef>
                <c:f>'3PassStrainStress'!$AA$40:$AA$48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'3PassStrainStress'!$Z$40:$Z$48</c:f>
              <c:numCache>
                <c:formatCode>General</c:formatCode>
                <c:ptCount val="9"/>
                <c:pt idx="0">
                  <c:v>27.60380024956765</c:v>
                </c:pt>
                <c:pt idx="1">
                  <c:v>3.2379388267176</c:v>
                </c:pt>
                <c:pt idx="2">
                  <c:v>11.11841974290872</c:v>
                </c:pt>
                <c:pt idx="3">
                  <c:v>76.18732124815925</c:v>
                </c:pt>
                <c:pt idx="4">
                  <c:v>260.3617786048886</c:v>
                </c:pt>
                <c:pt idx="5">
                  <c:v>113.2409373549876</c:v>
                </c:pt>
                <c:pt idx="6">
                  <c:v>26.60906655400684</c:v>
                </c:pt>
                <c:pt idx="7">
                  <c:v>35.91151508023382</c:v>
                </c:pt>
                <c:pt idx="8">
                  <c:v>27.46296904503171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'3PassStrainStress'!$AC$40:$AC$48</c:f>
                <c:numCache>
                  <c:formatCode>General</c:formatCode>
                  <c:ptCount val="9"/>
                  <c:pt idx="0">
                    <c:v>23.51755505051097</c:v>
                  </c:pt>
                  <c:pt idx="1">
                    <c:v>23.50990444565866</c:v>
                  </c:pt>
                  <c:pt idx="2">
                    <c:v>23.59366593419592</c:v>
                  </c:pt>
                  <c:pt idx="3">
                    <c:v>23.6055210019723</c:v>
                  </c:pt>
                  <c:pt idx="4">
                    <c:v>23.87078653535867</c:v>
                  </c:pt>
                  <c:pt idx="5">
                    <c:v>23.61029171034407</c:v>
                  </c:pt>
                  <c:pt idx="6">
                    <c:v>23.61651165726034</c:v>
                  </c:pt>
                  <c:pt idx="7">
                    <c:v>23.55334452878456</c:v>
                  </c:pt>
                  <c:pt idx="8">
                    <c:v>23.50429795707601</c:v>
                  </c:pt>
                </c:numCache>
              </c:numRef>
            </c:plus>
            <c:minus>
              <c:numRef>
                <c:f>'3PassStrainStress'!$AC$40:$AC$48</c:f>
                <c:numCache>
                  <c:formatCode>General</c:formatCode>
                  <c:ptCount val="9"/>
                  <c:pt idx="0">
                    <c:v>23.51755505051097</c:v>
                  </c:pt>
                  <c:pt idx="1">
                    <c:v>23.50990444565866</c:v>
                  </c:pt>
                  <c:pt idx="2">
                    <c:v>23.59366593419592</c:v>
                  </c:pt>
                  <c:pt idx="3">
                    <c:v>23.6055210019723</c:v>
                  </c:pt>
                  <c:pt idx="4">
                    <c:v>23.87078653535867</c:v>
                  </c:pt>
                  <c:pt idx="5">
                    <c:v>23.61029171034407</c:v>
                  </c:pt>
                  <c:pt idx="6">
                    <c:v>23.61651165726034</c:v>
                  </c:pt>
                  <c:pt idx="7">
                    <c:v>23.55334452878456</c:v>
                  </c:pt>
                  <c:pt idx="8">
                    <c:v>23.50429795707601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'3PassStrainStress'!$AB$40:$AB$48</c:f>
              <c:numCache>
                <c:formatCode>General</c:formatCode>
                <c:ptCount val="9"/>
                <c:pt idx="0">
                  <c:v>0.00206303627194393</c:v>
                </c:pt>
                <c:pt idx="1">
                  <c:v>-17.04332646515269</c:v>
                </c:pt>
                <c:pt idx="2">
                  <c:v>29.69928732241406</c:v>
                </c:pt>
                <c:pt idx="3">
                  <c:v>40.27053175266384</c:v>
                </c:pt>
                <c:pt idx="4">
                  <c:v>65.09933650920092</c:v>
                </c:pt>
                <c:pt idx="5">
                  <c:v>93.87949148244634</c:v>
                </c:pt>
                <c:pt idx="6">
                  <c:v>27.72500804984821</c:v>
                </c:pt>
                <c:pt idx="7">
                  <c:v>7.181359913755117</c:v>
                </c:pt>
                <c:pt idx="8">
                  <c:v>5.494480013603983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11400"/>
        <c:axId val="2099405784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'10'!$N$5:$N$6</c:f>
              <c:numCache>
                <c:formatCode>General</c:formatCode>
                <c:ptCount val="2"/>
                <c:pt idx="0">
                  <c:v>-4.8</c:v>
                </c:pt>
                <c:pt idx="1">
                  <c:v>-4.8</c:v>
                </c:pt>
              </c:numCache>
            </c:numRef>
          </c:xVal>
          <c:yVal>
            <c:numRef>
              <c:f>'10'!$O$5:$O$6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'10'!$N$7:$N$8</c:f>
              <c:numCache>
                <c:formatCode>General</c:formatCode>
                <c:ptCount val="2"/>
                <c:pt idx="0">
                  <c:v>4.8</c:v>
                </c:pt>
                <c:pt idx="1">
                  <c:v>4.8</c:v>
                </c:pt>
              </c:numCache>
            </c:numRef>
          </c:xVal>
          <c:yVal>
            <c:numRef>
              <c:f>'10'!$O$7:$O$8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396568"/>
        <c:axId val="2099399832"/>
      </c:scatterChart>
      <c:valAx>
        <c:axId val="2099411400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9405784"/>
        <c:crossesAt val="-600.0"/>
        <c:crossBetween val="midCat"/>
        <c:majorUnit val="10.0"/>
        <c:minorUnit val="5.0"/>
      </c:valAx>
      <c:valAx>
        <c:axId val="2099405784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9411400"/>
        <c:crossesAt val="-40.0"/>
        <c:crossBetween val="midCat"/>
        <c:majorUnit val="200.0"/>
        <c:minorUnit val="100.0"/>
      </c:valAx>
      <c:valAx>
        <c:axId val="209939983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99396568"/>
        <c:crosses val="max"/>
        <c:crossBetween val="midCat"/>
        <c:minorUnit val="100.0"/>
      </c:valAx>
      <c:valAx>
        <c:axId val="2099396568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9939983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'3PassStrainStress'!$AE$50:$AE$62</c:f>
                <c:numCache>
                  <c:formatCode>General</c:formatCode>
                  <c:ptCount val="13"/>
                  <c:pt idx="0">
                    <c:v>23.81924187252636</c:v>
                  </c:pt>
                  <c:pt idx="1">
                    <c:v>23.77572956327091</c:v>
                  </c:pt>
                  <c:pt idx="2">
                    <c:v>23.76066201155251</c:v>
                  </c:pt>
                  <c:pt idx="3">
                    <c:v>23.76998504429607</c:v>
                  </c:pt>
                  <c:pt idx="4">
                    <c:v>23.83073907157253</c:v>
                  </c:pt>
                  <c:pt idx="5">
                    <c:v>23.95459649545463</c:v>
                  </c:pt>
                  <c:pt idx="6">
                    <c:v>23.86203064128723</c:v>
                  </c:pt>
                  <c:pt idx="7">
                    <c:v>24.11354631634842</c:v>
                  </c:pt>
                  <c:pt idx="8">
                    <c:v>23.89947332905426</c:v>
                  </c:pt>
                  <c:pt idx="9">
                    <c:v>23.81387850031077</c:v>
                  </c:pt>
                  <c:pt idx="10">
                    <c:v>23.77303060487079</c:v>
                  </c:pt>
                  <c:pt idx="11">
                    <c:v>23.71470078644301</c:v>
                  </c:pt>
                  <c:pt idx="12">
                    <c:v>23.69463126628411</c:v>
                  </c:pt>
                </c:numCache>
              </c:numRef>
            </c:plus>
            <c:minus>
              <c:numRef>
                <c:f>'3PassStrainStress'!$AE$50:$AE$62</c:f>
                <c:numCache>
                  <c:formatCode>General</c:formatCode>
                  <c:ptCount val="13"/>
                  <c:pt idx="0">
                    <c:v>23.81924187252636</c:v>
                  </c:pt>
                  <c:pt idx="1">
                    <c:v>23.77572956327091</c:v>
                  </c:pt>
                  <c:pt idx="2">
                    <c:v>23.76066201155251</c:v>
                  </c:pt>
                  <c:pt idx="3">
                    <c:v>23.76998504429607</c:v>
                  </c:pt>
                  <c:pt idx="4">
                    <c:v>23.83073907157253</c:v>
                  </c:pt>
                  <c:pt idx="5">
                    <c:v>23.95459649545463</c:v>
                  </c:pt>
                  <c:pt idx="6">
                    <c:v>23.86203064128723</c:v>
                  </c:pt>
                  <c:pt idx="7">
                    <c:v>24.11354631634842</c:v>
                  </c:pt>
                  <c:pt idx="8">
                    <c:v>23.89947332905426</c:v>
                  </c:pt>
                  <c:pt idx="9">
                    <c:v>23.81387850031077</c:v>
                  </c:pt>
                  <c:pt idx="10">
                    <c:v>23.77303060487079</c:v>
                  </c:pt>
                  <c:pt idx="11">
                    <c:v>23.71470078644301</c:v>
                  </c:pt>
                  <c:pt idx="12">
                    <c:v>23.69463126628411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-40.31085210000001</c:v>
                </c:pt>
                <c:pt idx="1">
                  <c:v>-24.307869</c:v>
                </c:pt>
                <c:pt idx="2">
                  <c:v>-16.2572861</c:v>
                </c:pt>
                <c:pt idx="3">
                  <c:v>-12.3301773</c:v>
                </c:pt>
                <c:pt idx="4">
                  <c:v>-8.304885900000002</c:v>
                </c:pt>
                <c:pt idx="5">
                  <c:v>-4.279594399999993</c:v>
                </c:pt>
                <c:pt idx="6">
                  <c:v>-0.179275500000003</c:v>
                </c:pt>
                <c:pt idx="7">
                  <c:v>4.101837200000006</c:v>
                </c:pt>
                <c:pt idx="8">
                  <c:v>8.077102699999997</c:v>
                </c:pt>
                <c:pt idx="9">
                  <c:v>12.0523682</c:v>
                </c:pt>
                <c:pt idx="10">
                  <c:v>16.0276337</c:v>
                </c:pt>
                <c:pt idx="11">
                  <c:v>24.0856056</c:v>
                </c:pt>
                <c:pt idx="12">
                  <c:v>40.0941124</c:v>
                </c:pt>
              </c:numCache>
            </c:numRef>
          </c:xVal>
          <c:yVal>
            <c:numRef>
              <c:f>'3PassStrainStress'!$AD$50:$AD$62</c:f>
              <c:numCache>
                <c:formatCode>General</c:formatCode>
                <c:ptCount val="13"/>
                <c:pt idx="0">
                  <c:v>-57.1769804302449</c:v>
                </c:pt>
                <c:pt idx="1">
                  <c:v>-54.36071248469591</c:v>
                </c:pt>
                <c:pt idx="2">
                  <c:v>-46.89673335371953</c:v>
                </c:pt>
                <c:pt idx="3">
                  <c:v>-28.44811780263639</c:v>
                </c:pt>
                <c:pt idx="4">
                  <c:v>166.0445028774087</c:v>
                </c:pt>
                <c:pt idx="5">
                  <c:v>521.7913765960963</c:v>
                </c:pt>
                <c:pt idx="6">
                  <c:v>560.1037819541347</c:v>
                </c:pt>
                <c:pt idx="7">
                  <c:v>538.1285777397987</c:v>
                </c:pt>
                <c:pt idx="8">
                  <c:v>224.6322735044272</c:v>
                </c:pt>
                <c:pt idx="9">
                  <c:v>-14.08273231121794</c:v>
                </c:pt>
                <c:pt idx="10">
                  <c:v>-23.94077902972648</c:v>
                </c:pt>
                <c:pt idx="11">
                  <c:v>-22.95487120357342</c:v>
                </c:pt>
                <c:pt idx="12">
                  <c:v>-9.857582524002617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'3PassStrainStress'!$AA$50:$AA$62</c:f>
                <c:numCache>
                  <c:formatCode>General</c:formatCode>
                  <c:ptCount val="13"/>
                  <c:pt idx="0">
                    <c:v>23.81924187252636</c:v>
                  </c:pt>
                  <c:pt idx="1">
                    <c:v>23.77572956327091</c:v>
                  </c:pt>
                  <c:pt idx="2">
                    <c:v>23.76066201155251</c:v>
                  </c:pt>
                  <c:pt idx="3">
                    <c:v>23.76998504429607</c:v>
                  </c:pt>
                  <c:pt idx="4">
                    <c:v>23.83073907157253</c:v>
                  </c:pt>
                  <c:pt idx="5">
                    <c:v>23.95459649545463</c:v>
                  </c:pt>
                  <c:pt idx="6">
                    <c:v>23.86203064128723</c:v>
                  </c:pt>
                  <c:pt idx="7">
                    <c:v>24.11354631634842</c:v>
                  </c:pt>
                  <c:pt idx="8">
                    <c:v>23.89947332905426</c:v>
                  </c:pt>
                  <c:pt idx="9">
                    <c:v>23.81387850031077</c:v>
                  </c:pt>
                  <c:pt idx="10">
                    <c:v>23.77303060487079</c:v>
                  </c:pt>
                  <c:pt idx="11">
                    <c:v>23.71470078644301</c:v>
                  </c:pt>
                  <c:pt idx="12">
                    <c:v>23.69463126628411</c:v>
                  </c:pt>
                </c:numCache>
              </c:numRef>
            </c:plus>
            <c:minus>
              <c:numRef>
                <c:f>'3PassStrainStress'!$AA$50:$AA$62</c:f>
                <c:numCache>
                  <c:formatCode>General</c:formatCode>
                  <c:ptCount val="13"/>
                  <c:pt idx="0">
                    <c:v>23.81924187252636</c:v>
                  </c:pt>
                  <c:pt idx="1">
                    <c:v>23.77572956327091</c:v>
                  </c:pt>
                  <c:pt idx="2">
                    <c:v>23.76066201155251</c:v>
                  </c:pt>
                  <c:pt idx="3">
                    <c:v>23.76998504429607</c:v>
                  </c:pt>
                  <c:pt idx="4">
                    <c:v>23.83073907157253</c:v>
                  </c:pt>
                  <c:pt idx="5">
                    <c:v>23.95459649545463</c:v>
                  </c:pt>
                  <c:pt idx="6">
                    <c:v>23.86203064128723</c:v>
                  </c:pt>
                  <c:pt idx="7">
                    <c:v>24.11354631634842</c:v>
                  </c:pt>
                  <c:pt idx="8">
                    <c:v>23.89947332905426</c:v>
                  </c:pt>
                  <c:pt idx="9">
                    <c:v>23.81387850031077</c:v>
                  </c:pt>
                  <c:pt idx="10">
                    <c:v>23.77303060487079</c:v>
                  </c:pt>
                  <c:pt idx="11">
                    <c:v>23.71470078644301</c:v>
                  </c:pt>
                  <c:pt idx="12">
                    <c:v>23.69463126628411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-40.31085210000001</c:v>
                </c:pt>
                <c:pt idx="1">
                  <c:v>-24.307869</c:v>
                </c:pt>
                <c:pt idx="2">
                  <c:v>-16.2572861</c:v>
                </c:pt>
                <c:pt idx="3">
                  <c:v>-12.3301773</c:v>
                </c:pt>
                <c:pt idx="4">
                  <c:v>-8.304885900000002</c:v>
                </c:pt>
                <c:pt idx="5">
                  <c:v>-4.279594399999993</c:v>
                </c:pt>
                <c:pt idx="6">
                  <c:v>-0.179275500000003</c:v>
                </c:pt>
                <c:pt idx="7">
                  <c:v>4.101837200000006</c:v>
                </c:pt>
                <c:pt idx="8">
                  <c:v>8.077102699999997</c:v>
                </c:pt>
                <c:pt idx="9">
                  <c:v>12.0523682</c:v>
                </c:pt>
                <c:pt idx="10">
                  <c:v>16.0276337</c:v>
                </c:pt>
                <c:pt idx="11">
                  <c:v>24.0856056</c:v>
                </c:pt>
                <c:pt idx="12">
                  <c:v>40.0941124</c:v>
                </c:pt>
              </c:numCache>
            </c:numRef>
          </c:xVal>
          <c:yVal>
            <c:numRef>
              <c:f>'3PassStrainStress'!$Z$50:$Z$62</c:f>
              <c:numCache>
                <c:formatCode>General</c:formatCode>
                <c:ptCount val="13"/>
                <c:pt idx="0">
                  <c:v>41.971990899179</c:v>
                </c:pt>
                <c:pt idx="1">
                  <c:v>32.95798385657624</c:v>
                </c:pt>
                <c:pt idx="2">
                  <c:v>50.56219869167502</c:v>
                </c:pt>
                <c:pt idx="3">
                  <c:v>32.9566428502632</c:v>
                </c:pt>
                <c:pt idx="4">
                  <c:v>-9.15623623308556</c:v>
                </c:pt>
                <c:pt idx="5">
                  <c:v>-72.53910495246117</c:v>
                </c:pt>
                <c:pt idx="6">
                  <c:v>-45.49362815455277</c:v>
                </c:pt>
                <c:pt idx="7">
                  <c:v>-73.66564307698464</c:v>
                </c:pt>
                <c:pt idx="8">
                  <c:v>53.37495938997755</c:v>
                </c:pt>
                <c:pt idx="9">
                  <c:v>54.64553190578497</c:v>
                </c:pt>
                <c:pt idx="10">
                  <c:v>44.78748518725851</c:v>
                </c:pt>
                <c:pt idx="11">
                  <c:v>39.01323587732997</c:v>
                </c:pt>
                <c:pt idx="12">
                  <c:v>41.40694242472077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'3PassStrainStress'!$AC$50:$AC$62</c:f>
                <c:numCache>
                  <c:formatCode>General</c:formatCode>
                  <c:ptCount val="13"/>
                  <c:pt idx="0">
                    <c:v>23.48528584597753</c:v>
                  </c:pt>
                  <c:pt idx="1">
                    <c:v>23.45756339021981</c:v>
                  </c:pt>
                  <c:pt idx="2">
                    <c:v>23.4517643365063</c:v>
                  </c:pt>
                  <c:pt idx="3">
                    <c:v>23.45174093636644</c:v>
                  </c:pt>
                  <c:pt idx="4">
                    <c:v>23.51331726145335</c:v>
                  </c:pt>
                  <c:pt idx="5">
                    <c:v>23.56084399864076</c:v>
                  </c:pt>
                  <c:pt idx="6">
                    <c:v>23.4416909487667</c:v>
                  </c:pt>
                  <c:pt idx="7">
                    <c:v>23.68628406800004</c:v>
                  </c:pt>
                  <c:pt idx="8">
                    <c:v>23.51559476957935</c:v>
                  </c:pt>
                  <c:pt idx="9">
                    <c:v>23.44603124460887</c:v>
                  </c:pt>
                  <c:pt idx="10">
                    <c:v>23.43841615863756</c:v>
                  </c:pt>
                  <c:pt idx="11">
                    <c:v>23.42756038432661</c:v>
                  </c:pt>
                  <c:pt idx="12">
                    <c:v>23.43773067954085</c:v>
                  </c:pt>
                </c:numCache>
              </c:numRef>
            </c:plus>
            <c:minus>
              <c:numRef>
                <c:f>'3PassStrainStress'!$AC$50:$AC$62</c:f>
                <c:numCache>
                  <c:formatCode>General</c:formatCode>
                  <c:ptCount val="13"/>
                  <c:pt idx="0">
                    <c:v>23.48528584597753</c:v>
                  </c:pt>
                  <c:pt idx="1">
                    <c:v>23.45756339021981</c:v>
                  </c:pt>
                  <c:pt idx="2">
                    <c:v>23.4517643365063</c:v>
                  </c:pt>
                  <c:pt idx="3">
                    <c:v>23.45174093636644</c:v>
                  </c:pt>
                  <c:pt idx="4">
                    <c:v>23.51331726145335</c:v>
                  </c:pt>
                  <c:pt idx="5">
                    <c:v>23.56084399864076</c:v>
                  </c:pt>
                  <c:pt idx="6">
                    <c:v>23.4416909487667</c:v>
                  </c:pt>
                  <c:pt idx="7">
                    <c:v>23.68628406800004</c:v>
                  </c:pt>
                  <c:pt idx="8">
                    <c:v>23.51559476957935</c:v>
                  </c:pt>
                  <c:pt idx="9">
                    <c:v>23.44603124460887</c:v>
                  </c:pt>
                  <c:pt idx="10">
                    <c:v>23.43841615863756</c:v>
                  </c:pt>
                  <c:pt idx="11">
                    <c:v>23.42756038432661</c:v>
                  </c:pt>
                  <c:pt idx="12">
                    <c:v>23.43773067954085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-40.31085210000001</c:v>
                </c:pt>
                <c:pt idx="1">
                  <c:v>-24.307869</c:v>
                </c:pt>
                <c:pt idx="2">
                  <c:v>-16.2572861</c:v>
                </c:pt>
                <c:pt idx="3">
                  <c:v>-12.3301773</c:v>
                </c:pt>
                <c:pt idx="4">
                  <c:v>-8.304885900000002</c:v>
                </c:pt>
                <c:pt idx="5">
                  <c:v>-4.279594399999993</c:v>
                </c:pt>
                <c:pt idx="6">
                  <c:v>-0.179275500000003</c:v>
                </c:pt>
                <c:pt idx="7">
                  <c:v>4.101837200000006</c:v>
                </c:pt>
                <c:pt idx="8">
                  <c:v>8.077102699999997</c:v>
                </c:pt>
                <c:pt idx="9">
                  <c:v>12.0523682</c:v>
                </c:pt>
                <c:pt idx="10">
                  <c:v>16.0276337</c:v>
                </c:pt>
                <c:pt idx="11">
                  <c:v>24.0856056</c:v>
                </c:pt>
                <c:pt idx="12">
                  <c:v>40.0941124</c:v>
                </c:pt>
              </c:numCache>
            </c:numRef>
          </c:xVal>
          <c:yVal>
            <c:numRef>
              <c:f>'3PassStrainStress'!$AB$50:$AB$62</c:f>
              <c:numCache>
                <c:formatCode>General</c:formatCode>
                <c:ptCount val="13"/>
                <c:pt idx="0">
                  <c:v>33.52537049582511</c:v>
                </c:pt>
                <c:pt idx="1">
                  <c:v>25.07409095525416</c:v>
                </c:pt>
                <c:pt idx="2">
                  <c:v>27.46747084729922</c:v>
                </c:pt>
                <c:pt idx="3">
                  <c:v>13.80403338040565</c:v>
                </c:pt>
                <c:pt idx="4">
                  <c:v>20.69864874740769</c:v>
                </c:pt>
                <c:pt idx="5">
                  <c:v>17.58532040030122</c:v>
                </c:pt>
                <c:pt idx="6">
                  <c:v>106.0420221891048</c:v>
                </c:pt>
                <c:pt idx="7">
                  <c:v>24.34583857652427</c:v>
                </c:pt>
                <c:pt idx="8">
                  <c:v>53.37213983828542</c:v>
                </c:pt>
                <c:pt idx="9">
                  <c:v>25.35275550127977</c:v>
                </c:pt>
                <c:pt idx="10">
                  <c:v>26.7623250385094</c:v>
                </c:pt>
                <c:pt idx="11">
                  <c:v>26.05826235021544</c:v>
                </c:pt>
                <c:pt idx="12">
                  <c:v>23.38116334996377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319592"/>
        <c:axId val="2099313976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'12.5'!$N$5:$N$6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'12.5'!$O$5:$O$6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'12.5'!$J$7:$J$8</c:f>
              <c:numCache>
                <c:formatCode>General</c:formatCode>
                <c:ptCount val="2"/>
              </c:numCache>
            </c:numRef>
          </c:xVal>
          <c:yVal>
            <c:numRef>
              <c:f>'12.5'!$K$7:$K$8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304760"/>
        <c:axId val="2099308024"/>
      </c:scatterChart>
      <c:valAx>
        <c:axId val="2099319592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9313976"/>
        <c:crossesAt val="-600.0"/>
        <c:crossBetween val="midCat"/>
        <c:majorUnit val="10.0"/>
        <c:minorUnit val="5.0"/>
      </c:valAx>
      <c:valAx>
        <c:axId val="2099313976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099319592"/>
        <c:crossesAt val="-40.0"/>
        <c:crossBetween val="midCat"/>
        <c:majorUnit val="200.0"/>
        <c:minorUnit val="100.0"/>
      </c:valAx>
      <c:valAx>
        <c:axId val="209930802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099304760"/>
        <c:crosses val="max"/>
        <c:crossBetween val="midCat"/>
        <c:minorUnit val="100.0"/>
      </c:valAx>
      <c:valAx>
        <c:axId val="209930476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09930802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'3passComb'!$F$21:$F$35</c:f>
              <c:numCache>
                <c:formatCode>General</c:formatCode>
                <c:ptCount val="15"/>
                <c:pt idx="0">
                  <c:v>2.868455</c:v>
                </c:pt>
                <c:pt idx="1">
                  <c:v>2.867765</c:v>
                </c:pt>
                <c:pt idx="2">
                  <c:v>2.86769</c:v>
                </c:pt>
                <c:pt idx="3">
                  <c:v>2.86757</c:v>
                </c:pt>
                <c:pt idx="4">
                  <c:v>2.867505</c:v>
                </c:pt>
                <c:pt idx="5">
                  <c:v>2.86754</c:v>
                </c:pt>
                <c:pt idx="6">
                  <c:v>2.86756</c:v>
                </c:pt>
                <c:pt idx="7">
                  <c:v>2.8715</c:v>
                </c:pt>
                <c:pt idx="8">
                  <c:v>2.8716</c:v>
                </c:pt>
                <c:pt idx="9">
                  <c:v>2.868395</c:v>
                </c:pt>
                <c:pt idx="10">
                  <c:v>2.86763</c:v>
                </c:pt>
                <c:pt idx="11">
                  <c:v>2.867445</c:v>
                </c:pt>
                <c:pt idx="12">
                  <c:v>2.8676</c:v>
                </c:pt>
                <c:pt idx="13">
                  <c:v>2.867435</c:v>
                </c:pt>
                <c:pt idx="14">
                  <c:v>2.867465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'3passComb'!$H$21:$H$35</c:f>
              <c:numCache>
                <c:formatCode>General</c:formatCode>
                <c:ptCount val="15"/>
                <c:pt idx="0">
                  <c:v>2.86808</c:v>
                </c:pt>
                <c:pt idx="1">
                  <c:v>2.86741</c:v>
                </c:pt>
                <c:pt idx="2">
                  <c:v>2.867265</c:v>
                </c:pt>
                <c:pt idx="3">
                  <c:v>2.86704</c:v>
                </c:pt>
                <c:pt idx="4">
                  <c:v>2.86723</c:v>
                </c:pt>
                <c:pt idx="5">
                  <c:v>2.86727</c:v>
                </c:pt>
                <c:pt idx="6">
                  <c:v>2.867115</c:v>
                </c:pt>
                <c:pt idx="7">
                  <c:v>2.871195</c:v>
                </c:pt>
                <c:pt idx="8">
                  <c:v>2.87129</c:v>
                </c:pt>
                <c:pt idx="9">
                  <c:v>2.86878</c:v>
                </c:pt>
                <c:pt idx="10">
                  <c:v>2.866995</c:v>
                </c:pt>
                <c:pt idx="11">
                  <c:v>2.86714</c:v>
                </c:pt>
                <c:pt idx="12">
                  <c:v>2.86705</c:v>
                </c:pt>
                <c:pt idx="13">
                  <c:v>2.867015</c:v>
                </c:pt>
                <c:pt idx="14">
                  <c:v>2.86709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400456"/>
        <c:axId val="2078369336"/>
      </c:scatterChart>
      <c:valAx>
        <c:axId val="207840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369336"/>
        <c:crosses val="autoZero"/>
        <c:crossBetween val="midCat"/>
      </c:valAx>
      <c:valAx>
        <c:axId val="207836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400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'3passComb'!$F$39:$F$53</c:f>
              <c:numCache>
                <c:formatCode>General</c:formatCode>
                <c:ptCount val="15"/>
                <c:pt idx="0">
                  <c:v>2.86779</c:v>
                </c:pt>
                <c:pt idx="1">
                  <c:v>2.867325</c:v>
                </c:pt>
                <c:pt idx="2">
                  <c:v>2.867565</c:v>
                </c:pt>
                <c:pt idx="3">
                  <c:v>2.86756</c:v>
                </c:pt>
                <c:pt idx="4">
                  <c:v>2.867515</c:v>
                </c:pt>
                <c:pt idx="5">
                  <c:v>2.867605</c:v>
                </c:pt>
                <c:pt idx="6">
                  <c:v>2.867555</c:v>
                </c:pt>
                <c:pt idx="7">
                  <c:v>2.871205</c:v>
                </c:pt>
                <c:pt idx="8">
                  <c:v>2.871025</c:v>
                </c:pt>
                <c:pt idx="9">
                  <c:v>2.8679</c:v>
                </c:pt>
                <c:pt idx="10">
                  <c:v>2.86751</c:v>
                </c:pt>
                <c:pt idx="11">
                  <c:v>2.867465</c:v>
                </c:pt>
                <c:pt idx="12">
                  <c:v>2.867405</c:v>
                </c:pt>
                <c:pt idx="13">
                  <c:v>2.867585</c:v>
                </c:pt>
                <c:pt idx="14">
                  <c:v>2.867445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'3passComb'!$H$39:$H$53</c:f>
              <c:numCache>
                <c:formatCode>General</c:formatCode>
                <c:ptCount val="15"/>
                <c:pt idx="0">
                  <c:v>2.86699</c:v>
                </c:pt>
                <c:pt idx="1">
                  <c:v>2.867125</c:v>
                </c:pt>
                <c:pt idx="2">
                  <c:v>2.86723</c:v>
                </c:pt>
                <c:pt idx="3">
                  <c:v>2.86719</c:v>
                </c:pt>
                <c:pt idx="4">
                  <c:v>2.86719</c:v>
                </c:pt>
                <c:pt idx="5">
                  <c:v>2.86703</c:v>
                </c:pt>
                <c:pt idx="6">
                  <c:v>2.86722</c:v>
                </c:pt>
                <c:pt idx="7">
                  <c:v>2.870455</c:v>
                </c:pt>
                <c:pt idx="8">
                  <c:v>2.86997</c:v>
                </c:pt>
                <c:pt idx="9">
                  <c:v>2.86722</c:v>
                </c:pt>
                <c:pt idx="10">
                  <c:v>2.86705</c:v>
                </c:pt>
                <c:pt idx="11">
                  <c:v>2.867235</c:v>
                </c:pt>
                <c:pt idx="12">
                  <c:v>2.86696</c:v>
                </c:pt>
                <c:pt idx="13">
                  <c:v>2.86712</c:v>
                </c:pt>
                <c:pt idx="14">
                  <c:v>2.86706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336840"/>
        <c:axId val="2078339832"/>
      </c:scatterChart>
      <c:valAx>
        <c:axId val="207833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339832"/>
        <c:crosses val="autoZero"/>
        <c:crossBetween val="midCat"/>
      </c:valAx>
      <c:valAx>
        <c:axId val="2078339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336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'3passComb'!$F$57:$F$71</c:f>
              <c:numCache>
                <c:formatCode>General</c:formatCode>
                <c:ptCount val="15"/>
                <c:pt idx="0">
                  <c:v>2.86795</c:v>
                </c:pt>
                <c:pt idx="1">
                  <c:v>2.867645</c:v>
                </c:pt>
                <c:pt idx="2">
                  <c:v>2.86768</c:v>
                </c:pt>
                <c:pt idx="3">
                  <c:v>2.867505</c:v>
                </c:pt>
                <c:pt idx="4">
                  <c:v>2.86756</c:v>
                </c:pt>
                <c:pt idx="5">
                  <c:v>2.86785</c:v>
                </c:pt>
                <c:pt idx="6">
                  <c:v>2.86759</c:v>
                </c:pt>
                <c:pt idx="7">
                  <c:v>2.86871</c:v>
                </c:pt>
                <c:pt idx="8">
                  <c:v>2.868435</c:v>
                </c:pt>
                <c:pt idx="9">
                  <c:v>2.867585</c:v>
                </c:pt>
                <c:pt idx="10">
                  <c:v>2.8676</c:v>
                </c:pt>
                <c:pt idx="11">
                  <c:v>2.867495</c:v>
                </c:pt>
                <c:pt idx="12">
                  <c:v>2.86762</c:v>
                </c:pt>
                <c:pt idx="13">
                  <c:v>2.86752</c:v>
                </c:pt>
                <c:pt idx="14">
                  <c:v>2.867415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'3passComb'!$H$57:$H$71</c:f>
              <c:numCache>
                <c:formatCode>General</c:formatCode>
                <c:ptCount val="15"/>
                <c:pt idx="0">
                  <c:v>2.867025</c:v>
                </c:pt>
                <c:pt idx="1">
                  <c:v>2.86726</c:v>
                </c:pt>
                <c:pt idx="2">
                  <c:v>2.86712</c:v>
                </c:pt>
                <c:pt idx="3">
                  <c:v>2.86708</c:v>
                </c:pt>
                <c:pt idx="4">
                  <c:v>2.867155</c:v>
                </c:pt>
                <c:pt idx="5">
                  <c:v>2.867125</c:v>
                </c:pt>
                <c:pt idx="6">
                  <c:v>2.86715</c:v>
                </c:pt>
                <c:pt idx="7">
                  <c:v>2.867885</c:v>
                </c:pt>
                <c:pt idx="8">
                  <c:v>2.867915</c:v>
                </c:pt>
                <c:pt idx="9">
                  <c:v>2.86691</c:v>
                </c:pt>
                <c:pt idx="10">
                  <c:v>2.867305</c:v>
                </c:pt>
                <c:pt idx="11">
                  <c:v>2.867095</c:v>
                </c:pt>
                <c:pt idx="12">
                  <c:v>2.86695</c:v>
                </c:pt>
                <c:pt idx="13">
                  <c:v>2.867</c:v>
                </c:pt>
                <c:pt idx="14">
                  <c:v>2.867035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34424"/>
        <c:axId val="2099737416"/>
      </c:scatterChart>
      <c:valAx>
        <c:axId val="2099734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737416"/>
        <c:crosses val="autoZero"/>
        <c:crossBetween val="midCat"/>
      </c:valAx>
      <c:valAx>
        <c:axId val="2099737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734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'3passComb'!$F$75:$F$89</c:f>
              <c:numCache>
                <c:formatCode>General</c:formatCode>
                <c:ptCount val="15"/>
                <c:pt idx="0">
                  <c:v>2.86758</c:v>
                </c:pt>
                <c:pt idx="1">
                  <c:v>2.86779</c:v>
                </c:pt>
                <c:pt idx="2">
                  <c:v>2.86713</c:v>
                </c:pt>
                <c:pt idx="3">
                  <c:v>2.867495</c:v>
                </c:pt>
                <c:pt idx="4">
                  <c:v>2.8676</c:v>
                </c:pt>
                <c:pt idx="5">
                  <c:v>2.86745</c:v>
                </c:pt>
                <c:pt idx="6">
                  <c:v>2.867565</c:v>
                </c:pt>
                <c:pt idx="7">
                  <c:v>2.86744</c:v>
                </c:pt>
                <c:pt idx="8">
                  <c:v>2.869185</c:v>
                </c:pt>
                <c:pt idx="9">
                  <c:v>2.867475</c:v>
                </c:pt>
                <c:pt idx="10">
                  <c:v>2.86764</c:v>
                </c:pt>
                <c:pt idx="11">
                  <c:v>2.86737</c:v>
                </c:pt>
                <c:pt idx="12">
                  <c:v>2.86725</c:v>
                </c:pt>
                <c:pt idx="13">
                  <c:v>2.867415</c:v>
                </c:pt>
                <c:pt idx="14">
                  <c:v>2.867535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'3passComb'!$H$75:$H$89</c:f>
              <c:numCache>
                <c:formatCode>General</c:formatCode>
                <c:ptCount val="15"/>
                <c:pt idx="0">
                  <c:v>2.867225</c:v>
                </c:pt>
                <c:pt idx="1">
                  <c:v>2.86714</c:v>
                </c:pt>
                <c:pt idx="2">
                  <c:v>2.86713</c:v>
                </c:pt>
                <c:pt idx="3">
                  <c:v>2.867185</c:v>
                </c:pt>
                <c:pt idx="4">
                  <c:v>2.867165</c:v>
                </c:pt>
                <c:pt idx="5">
                  <c:v>2.86721</c:v>
                </c:pt>
                <c:pt idx="6">
                  <c:v>2.867255</c:v>
                </c:pt>
                <c:pt idx="7">
                  <c:v>2.86676</c:v>
                </c:pt>
                <c:pt idx="8">
                  <c:v>2.866815</c:v>
                </c:pt>
                <c:pt idx="9">
                  <c:v>2.86704</c:v>
                </c:pt>
                <c:pt idx="10">
                  <c:v>2.8671</c:v>
                </c:pt>
                <c:pt idx="11">
                  <c:v>2.867155</c:v>
                </c:pt>
                <c:pt idx="12">
                  <c:v>2.86706</c:v>
                </c:pt>
                <c:pt idx="13">
                  <c:v>2.86708</c:v>
                </c:pt>
                <c:pt idx="14">
                  <c:v>2.866945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65864"/>
        <c:axId val="2099768856"/>
      </c:scatterChart>
      <c:valAx>
        <c:axId val="2099765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768856"/>
        <c:crosses val="autoZero"/>
        <c:crossBetween val="midCat"/>
      </c:valAx>
      <c:valAx>
        <c:axId val="209976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765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-49.29573110639191</c:v>
                </c:pt>
                <c:pt idx="1">
                  <c:v>-22.81739591078085</c:v>
                </c:pt>
                <c:pt idx="2">
                  <c:v>60.98201087763577</c:v>
                </c:pt>
                <c:pt idx="3">
                  <c:v>445.7535145853896</c:v>
                </c:pt>
                <c:pt idx="4">
                  <c:v>242.8232029976923</c:v>
                </c:pt>
                <c:pt idx="5">
                  <c:v>-250.3281922759236</c:v>
                </c:pt>
                <c:pt idx="6">
                  <c:v>-293.1222042606536</c:v>
                </c:pt>
                <c:pt idx="7">
                  <c:v>-222.9207308785407</c:v>
                </c:pt>
                <c:pt idx="8">
                  <c:v>370.5875657885064</c:v>
                </c:pt>
                <c:pt idx="9">
                  <c:v>385.4766868802563</c:v>
                </c:pt>
                <c:pt idx="10">
                  <c:v>60.56097767490544</c:v>
                </c:pt>
                <c:pt idx="11">
                  <c:v>0.702100246420854</c:v>
                </c:pt>
                <c:pt idx="12">
                  <c:v>21.68807010347329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27.88542113282982</c:v>
                </c:pt>
                <c:pt idx="1">
                  <c:v>44.2231669831278</c:v>
                </c:pt>
                <c:pt idx="2">
                  <c:v>40.70083218708134</c:v>
                </c:pt>
                <c:pt idx="3">
                  <c:v>73.93190526117666</c:v>
                </c:pt>
                <c:pt idx="4">
                  <c:v>-22.95230374792725</c:v>
                </c:pt>
                <c:pt idx="5">
                  <c:v>-25.84176551212778</c:v>
                </c:pt>
                <c:pt idx="6">
                  <c:v>-59.0711929625492</c:v>
                </c:pt>
                <c:pt idx="7">
                  <c:v>2.690941533539881</c:v>
                </c:pt>
                <c:pt idx="8">
                  <c:v>5.089513412446555</c:v>
                </c:pt>
                <c:pt idx="9">
                  <c:v>115.624337080893</c:v>
                </c:pt>
                <c:pt idx="10">
                  <c:v>58.87087945065671</c:v>
                </c:pt>
                <c:pt idx="11">
                  <c:v>34.50406473074997</c:v>
                </c:pt>
                <c:pt idx="12">
                  <c:v>35.77222197192581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-33.52308043611336</c:v>
                </c:pt>
                <c:pt idx="1">
                  <c:v>-17.74852774999447</c:v>
                </c:pt>
                <c:pt idx="2">
                  <c:v>-22.96268987558197</c:v>
                </c:pt>
                <c:pt idx="3">
                  <c:v>-67.48616243593961</c:v>
                </c:pt>
                <c:pt idx="4">
                  <c:v>173.0493722041298</c:v>
                </c:pt>
                <c:pt idx="5">
                  <c:v>-6.725611915585243</c:v>
                </c:pt>
                <c:pt idx="6">
                  <c:v>-1.555223650053696</c:v>
                </c:pt>
                <c:pt idx="7">
                  <c:v>-7.290173792875131</c:v>
                </c:pt>
                <c:pt idx="8">
                  <c:v>176.5916358828755</c:v>
                </c:pt>
                <c:pt idx="9">
                  <c:v>2.379024384198521</c:v>
                </c:pt>
                <c:pt idx="10">
                  <c:v>16.05389062445437</c:v>
                </c:pt>
                <c:pt idx="11">
                  <c:v>-37.04623655717682</c:v>
                </c:pt>
                <c:pt idx="12">
                  <c:v>-17.18622075220884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903256"/>
        <c:axId val="2099907944"/>
      </c:scatterChart>
      <c:valAx>
        <c:axId val="209990325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9907944"/>
        <c:crosses val="autoZero"/>
        <c:crossBetween val="midCat"/>
      </c:valAx>
      <c:valAx>
        <c:axId val="2099907944"/>
        <c:scaling>
          <c:orientation val="minMax"/>
          <c:max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903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'3PassStrainStress'!$AD$16:$AD$24</c:f>
              <c:numCache>
                <c:formatCode>General</c:formatCode>
                <c:ptCount val="9"/>
                <c:pt idx="0">
                  <c:v>-9.01607056123756</c:v>
                </c:pt>
                <c:pt idx="1">
                  <c:v>270.8078270641251</c:v>
                </c:pt>
                <c:pt idx="2">
                  <c:v>609.9412226134556</c:v>
                </c:pt>
                <c:pt idx="3">
                  <c:v>-269.9225973325678</c:v>
                </c:pt>
                <c:pt idx="4">
                  <c:v>-408.1290351508771</c:v>
                </c:pt>
                <c:pt idx="5">
                  <c:v>-146.1788902788897</c:v>
                </c:pt>
                <c:pt idx="6">
                  <c:v>649.7949247689443</c:v>
                </c:pt>
                <c:pt idx="7">
                  <c:v>194.9017324332594</c:v>
                </c:pt>
                <c:pt idx="8">
                  <c:v>5.350252172517818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'3PassStrainStress'!$Z$16:$Z$24</c:f>
              <c:numCache>
                <c:formatCode>General</c:formatCode>
                <c:ptCount val="9"/>
                <c:pt idx="0">
                  <c:v>23.65711071215888</c:v>
                </c:pt>
                <c:pt idx="1">
                  <c:v>92.23199148370358</c:v>
                </c:pt>
                <c:pt idx="2">
                  <c:v>195.3298206160316</c:v>
                </c:pt>
                <c:pt idx="3">
                  <c:v>-101.1112091862003</c:v>
                </c:pt>
                <c:pt idx="4">
                  <c:v>-186.4848580119023</c:v>
                </c:pt>
                <c:pt idx="5">
                  <c:v>-15.61402660896302</c:v>
                </c:pt>
                <c:pt idx="6">
                  <c:v>209.8336395843798</c:v>
                </c:pt>
                <c:pt idx="7">
                  <c:v>90.68555078541508</c:v>
                </c:pt>
                <c:pt idx="8">
                  <c:v>32.95345704142852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'3PassStrainStress'!$AB$16:$AB$24</c:f>
              <c:numCache>
                <c:formatCode>General</c:formatCode>
                <c:ptCount val="9"/>
                <c:pt idx="0">
                  <c:v>-29.29968174645154</c:v>
                </c:pt>
                <c:pt idx="1">
                  <c:v>-53.68854621318281</c:v>
                </c:pt>
                <c:pt idx="2">
                  <c:v>207.1559122749824</c:v>
                </c:pt>
                <c:pt idx="3">
                  <c:v>-147.4485033317361</c:v>
                </c:pt>
                <c:pt idx="4">
                  <c:v>-92.47971938251531</c:v>
                </c:pt>
                <c:pt idx="5">
                  <c:v>-86.77512203655442</c:v>
                </c:pt>
                <c:pt idx="6">
                  <c:v>205.8818517472104</c:v>
                </c:pt>
                <c:pt idx="7">
                  <c:v>-43.96474766786008</c:v>
                </c:pt>
                <c:pt idx="8">
                  <c:v>-5.354884131691723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937864"/>
        <c:axId val="2099942360"/>
      </c:scatterChart>
      <c:valAx>
        <c:axId val="209993786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9942360"/>
        <c:crosses val="autoZero"/>
        <c:crossBetween val="midCat"/>
      </c:valAx>
      <c:valAx>
        <c:axId val="2099942360"/>
        <c:scaling>
          <c:orientation val="minMax"/>
          <c:max val="700.0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937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'3PassStrainStress'!$AD$26:$AD$38</c:f>
              <c:numCache>
                <c:formatCode>General</c:formatCode>
                <c:ptCount val="13"/>
                <c:pt idx="0">
                  <c:v>-49.29241264944104</c:v>
                </c:pt>
                <c:pt idx="1">
                  <c:v>-30.56155455280485</c:v>
                </c:pt>
                <c:pt idx="2">
                  <c:v>-20.98546004509952</c:v>
                </c:pt>
                <c:pt idx="3">
                  <c:v>70.69337983491447</c:v>
                </c:pt>
                <c:pt idx="4">
                  <c:v>576.0095031602597</c:v>
                </c:pt>
                <c:pt idx="5">
                  <c:v>280.2460419796087</c:v>
                </c:pt>
                <c:pt idx="6">
                  <c:v>-36.04753371184497</c:v>
                </c:pt>
                <c:pt idx="7">
                  <c:v>334.2959346543044</c:v>
                </c:pt>
                <c:pt idx="8">
                  <c:v>560.5141589149672</c:v>
                </c:pt>
                <c:pt idx="9">
                  <c:v>83.93394448059386</c:v>
                </c:pt>
                <c:pt idx="10">
                  <c:v>2.394149622102328</c:v>
                </c:pt>
                <c:pt idx="11">
                  <c:v>-10.98585070157382</c:v>
                </c:pt>
                <c:pt idx="12">
                  <c:v>14.78701262185258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'3PassStrainStress'!$Z$26:$Z$38</c:f>
              <c:numCache>
                <c:formatCode>General</c:formatCode>
                <c:ptCount val="13"/>
                <c:pt idx="0">
                  <c:v>51.54589464044619</c:v>
                </c:pt>
                <c:pt idx="1">
                  <c:v>51.12310777703124</c:v>
                </c:pt>
                <c:pt idx="2">
                  <c:v>31.96873484459709</c:v>
                </c:pt>
                <c:pt idx="3">
                  <c:v>21.68258243700205</c:v>
                </c:pt>
                <c:pt idx="4">
                  <c:v>168.1495340363843</c:v>
                </c:pt>
                <c:pt idx="5">
                  <c:v>183.4143752505259</c:v>
                </c:pt>
                <c:pt idx="6">
                  <c:v>186.7552051429577</c:v>
                </c:pt>
                <c:pt idx="7">
                  <c:v>182.2920234816913</c:v>
                </c:pt>
                <c:pt idx="8">
                  <c:v>125.05040736078</c:v>
                </c:pt>
                <c:pt idx="9">
                  <c:v>64.21695702165492</c:v>
                </c:pt>
                <c:pt idx="10">
                  <c:v>41.82812453996227</c:v>
                </c:pt>
                <c:pt idx="11">
                  <c:v>37.46160419750459</c:v>
                </c:pt>
                <c:pt idx="12">
                  <c:v>58.7277275303128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'3PassStrainStress'!$AB$26:$AB$38</c:f>
              <c:numCache>
                <c:formatCode>General</c:formatCode>
                <c:ptCount val="13"/>
                <c:pt idx="0">
                  <c:v>1.408486908776724</c:v>
                </c:pt>
                <c:pt idx="1">
                  <c:v>3.238696721483779</c:v>
                </c:pt>
                <c:pt idx="2">
                  <c:v>-9.15653685476247</c:v>
                </c:pt>
                <c:pt idx="3">
                  <c:v>-52.12342326630519</c:v>
                </c:pt>
                <c:pt idx="4">
                  <c:v>116.3111336873708</c:v>
                </c:pt>
                <c:pt idx="5">
                  <c:v>4.925529455097596</c:v>
                </c:pt>
                <c:pt idx="6">
                  <c:v>-154.5096205955242</c:v>
                </c:pt>
                <c:pt idx="7">
                  <c:v>75.5843295093443</c:v>
                </c:pt>
                <c:pt idx="8">
                  <c:v>54.05381141291105</c:v>
                </c:pt>
                <c:pt idx="9">
                  <c:v>-9.023018285054972</c:v>
                </c:pt>
                <c:pt idx="10">
                  <c:v>12.53423993716752</c:v>
                </c:pt>
                <c:pt idx="11">
                  <c:v>-0.846581688596507</c:v>
                </c:pt>
                <c:pt idx="12">
                  <c:v>12.53267199682201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976616"/>
        <c:axId val="2099981304"/>
      </c:scatterChart>
      <c:valAx>
        <c:axId val="209997661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9981304"/>
        <c:crosses val="autoZero"/>
        <c:crossBetween val="midCat"/>
      </c:valAx>
      <c:valAx>
        <c:axId val="2099981304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976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'3PassStrainStress'!$AD$40:$AD$48</c:f>
              <c:numCache>
                <c:formatCode>General</c:formatCode>
                <c:ptCount val="9"/>
                <c:pt idx="0">
                  <c:v>-56.89492247846995</c:v>
                </c:pt>
                <c:pt idx="1">
                  <c:v>-20.98502835531112</c:v>
                </c:pt>
                <c:pt idx="2">
                  <c:v>312.4971971245242</c:v>
                </c:pt>
                <c:pt idx="3">
                  <c:v>495.7332529054642</c:v>
                </c:pt>
                <c:pt idx="4">
                  <c:v>529.5258959965852</c:v>
                </c:pt>
                <c:pt idx="5">
                  <c:v>590.3759322661106</c:v>
                </c:pt>
                <c:pt idx="6">
                  <c:v>331.9311180113266</c:v>
                </c:pt>
                <c:pt idx="7">
                  <c:v>2.675350807187633</c:v>
                </c:pt>
                <c:pt idx="8">
                  <c:v>-38.44603468282722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'3PassStrainStress'!$Z$40:$Z$48</c:f>
              <c:numCache>
                <c:formatCode>General</c:formatCode>
                <c:ptCount val="9"/>
                <c:pt idx="0">
                  <c:v>27.60380024956765</c:v>
                </c:pt>
                <c:pt idx="1">
                  <c:v>3.2379388267176</c:v>
                </c:pt>
                <c:pt idx="2">
                  <c:v>11.11841974290872</c:v>
                </c:pt>
                <c:pt idx="3">
                  <c:v>76.18732124815925</c:v>
                </c:pt>
                <c:pt idx="4">
                  <c:v>260.3617786048886</c:v>
                </c:pt>
                <c:pt idx="5">
                  <c:v>113.2409373549876</c:v>
                </c:pt>
                <c:pt idx="6">
                  <c:v>26.60906655400684</c:v>
                </c:pt>
                <c:pt idx="7">
                  <c:v>35.91151508023382</c:v>
                </c:pt>
                <c:pt idx="8">
                  <c:v>27.46296904503171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'3PassStrainStress'!$AB$40:$AB$48</c:f>
              <c:numCache>
                <c:formatCode>General</c:formatCode>
                <c:ptCount val="9"/>
                <c:pt idx="0">
                  <c:v>0.00206303627194393</c:v>
                </c:pt>
                <c:pt idx="1">
                  <c:v>-17.04332646515269</c:v>
                </c:pt>
                <c:pt idx="2">
                  <c:v>29.69928732241406</c:v>
                </c:pt>
                <c:pt idx="3">
                  <c:v>40.27053175266384</c:v>
                </c:pt>
                <c:pt idx="4">
                  <c:v>65.09933650920092</c:v>
                </c:pt>
                <c:pt idx="5">
                  <c:v>93.87949148244634</c:v>
                </c:pt>
                <c:pt idx="6">
                  <c:v>27.72500804984821</c:v>
                </c:pt>
                <c:pt idx="7">
                  <c:v>7.181359913755117</c:v>
                </c:pt>
                <c:pt idx="8">
                  <c:v>5.494480013603983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013592"/>
        <c:axId val="2100018184"/>
      </c:scatterChart>
      <c:valAx>
        <c:axId val="210001359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00018184"/>
        <c:crosses val="autoZero"/>
        <c:crossBetween val="midCat"/>
      </c:valAx>
      <c:valAx>
        <c:axId val="2100018184"/>
        <c:scaling>
          <c:orientation val="minMax"/>
          <c:min val="-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013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4" Type="http://schemas.openxmlformats.org/officeDocument/2006/relationships/chart" Target="../charts/chart9.xml"/><Relationship Id="rId5" Type="http://schemas.openxmlformats.org/officeDocument/2006/relationships/chart" Target="../charts/chart10.xml"/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533400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533400</xdr:colOff>
      <xdr:row>34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18</xdr:col>
      <xdr:colOff>533400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55</xdr:row>
      <xdr:rowOff>0</xdr:rowOff>
    </xdr:from>
    <xdr:to>
      <xdr:col>18</xdr:col>
      <xdr:colOff>533400</xdr:colOff>
      <xdr:row>70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18</xdr:col>
      <xdr:colOff>533400</xdr:colOff>
      <xdr:row>88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38</xdr:col>
      <xdr:colOff>533400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0</xdr:colOff>
      <xdr:row>15</xdr:row>
      <xdr:rowOff>0</xdr:rowOff>
    </xdr:from>
    <xdr:to>
      <xdr:col>45</xdr:col>
      <xdr:colOff>533400</xdr:colOff>
      <xdr:row>30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25</xdr:row>
      <xdr:rowOff>0</xdr:rowOff>
    </xdr:from>
    <xdr:to>
      <xdr:col>38</xdr:col>
      <xdr:colOff>533400</xdr:colOff>
      <xdr:row>40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39</xdr:row>
      <xdr:rowOff>0</xdr:rowOff>
    </xdr:from>
    <xdr:to>
      <xdr:col>45</xdr:col>
      <xdr:colOff>533400</xdr:colOff>
      <xdr:row>54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49</xdr:row>
      <xdr:rowOff>0</xdr:rowOff>
    </xdr:from>
    <xdr:to>
      <xdr:col>38</xdr:col>
      <xdr:colOff>533400</xdr:colOff>
      <xdr:row>64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10</xdr:col>
      <xdr:colOff>338668</xdr:colOff>
      <xdr:row>30</xdr:row>
      <xdr:rowOff>33869</xdr:rowOff>
    </xdr:to>
    <xdr:grpSp>
      <xdr:nvGrpSpPr>
        <xdr:cNvPr id="7" name="Group 6"/>
        <xdr:cNvGrpSpPr/>
      </xdr:nvGrpSpPr>
      <xdr:grpSpPr>
        <a:xfrm>
          <a:off x="1" y="1"/>
          <a:ext cx="8636000" cy="5367868"/>
          <a:chOff x="508598" y="-123875"/>
          <a:chExt cx="5638800" cy="3691467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508598" y="-123875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2083396" y="2686016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67732</xdr:rowOff>
    </xdr:to>
    <xdr:grpSp>
      <xdr:nvGrpSpPr>
        <xdr:cNvPr id="5" name="Group 4"/>
        <xdr:cNvGrpSpPr/>
      </xdr:nvGrpSpPr>
      <xdr:grpSpPr>
        <a:xfrm>
          <a:off x="0" y="0"/>
          <a:ext cx="8619067" cy="5401732"/>
          <a:chOff x="0" y="0"/>
          <a:chExt cx="8619067" cy="5401732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0" y="0"/>
          <a:ext cx="8619067" cy="54017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3090332" y="4140200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7262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024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313267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0600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95602" y="2785532"/>
            <a:ext cx="1168398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Weld centreline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5"/>
  <sheetViews>
    <sheetView workbookViewId="0">
      <pane ySplit="1" topLeftCell="A1213" activePane="bottomLeft" state="frozen"/>
      <selection pane="bottomLeft" activeCell="D1231" sqref="D1231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2" max="12" width="10.83203125" bestFit="1" customWidth="1"/>
  </cols>
  <sheetData>
    <row r="1" spans="1:15" s="1" customFormat="1">
      <c r="A1" s="1" t="s">
        <v>0</v>
      </c>
      <c r="B1" s="1" t="s">
        <v>1</v>
      </c>
      <c r="C1" s="1" t="s">
        <v>2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13</v>
      </c>
      <c r="I1" s="1" t="s">
        <v>15</v>
      </c>
      <c r="J1" s="1" t="s">
        <v>14</v>
      </c>
      <c r="K1" s="1" t="s">
        <v>16</v>
      </c>
      <c r="L1" s="1" t="s">
        <v>34</v>
      </c>
      <c r="M1" t="s">
        <v>48</v>
      </c>
      <c r="N1" t="s">
        <v>49</v>
      </c>
      <c r="O1" t="s">
        <v>50</v>
      </c>
    </row>
    <row r="2" spans="1:15" s="1" customFormat="1" ht="3.75" customHeight="1"/>
    <row r="3" spans="1:15" s="2" customFormat="1" hidden="1">
      <c r="A3" s="2">
        <v>183759</v>
      </c>
      <c r="B3" s="2" t="s">
        <v>3</v>
      </c>
      <c r="C3" s="2" t="s">
        <v>17</v>
      </c>
    </row>
    <row r="4" spans="1:15" s="2" customFormat="1" hidden="1">
      <c r="A4" s="2">
        <v>183760</v>
      </c>
      <c r="B4" s="2" t="s">
        <v>3</v>
      </c>
      <c r="C4" s="2" t="s">
        <v>17</v>
      </c>
    </row>
    <row r="5" spans="1:15" s="2" customFormat="1" hidden="1">
      <c r="A5" s="2">
        <v>183761</v>
      </c>
      <c r="B5" s="2" t="s">
        <v>3</v>
      </c>
      <c r="C5" s="2" t="s">
        <v>17</v>
      </c>
    </row>
    <row r="6" spans="1:15" s="2" customFormat="1" hidden="1">
      <c r="A6" s="2">
        <v>183762</v>
      </c>
      <c r="B6" s="2" t="s">
        <v>3</v>
      </c>
      <c r="C6" s="2" t="s">
        <v>17</v>
      </c>
    </row>
    <row r="7" spans="1:15" s="2" customFormat="1" hidden="1">
      <c r="A7" s="2">
        <v>183763</v>
      </c>
      <c r="B7" s="2" t="s">
        <v>3</v>
      </c>
      <c r="C7" s="2" t="s">
        <v>17</v>
      </c>
    </row>
    <row r="8" spans="1:15" s="2" customFormat="1" hidden="1">
      <c r="A8" s="2">
        <v>183764</v>
      </c>
      <c r="B8" s="2" t="s">
        <v>3</v>
      </c>
      <c r="C8" s="2" t="s">
        <v>17</v>
      </c>
    </row>
    <row r="9" spans="1:15" s="2" customFormat="1" hidden="1">
      <c r="A9" s="2">
        <v>183765</v>
      </c>
      <c r="B9" s="2" t="s">
        <v>3</v>
      </c>
      <c r="C9" s="2" t="s">
        <v>17</v>
      </c>
    </row>
    <row r="10" spans="1:15" s="2" customFormat="1" hidden="1">
      <c r="A10" s="2">
        <v>183766</v>
      </c>
      <c r="B10" s="2" t="s">
        <v>3</v>
      </c>
      <c r="C10" s="2" t="s">
        <v>17</v>
      </c>
    </row>
    <row r="11" spans="1:15" s="2" customFormat="1" hidden="1">
      <c r="A11" s="2">
        <v>183767</v>
      </c>
      <c r="B11" s="2" t="s">
        <v>3</v>
      </c>
      <c r="C11" s="2" t="s">
        <v>17</v>
      </c>
    </row>
    <row r="12" spans="1:15" s="2" customFormat="1" hidden="1">
      <c r="A12" s="2">
        <v>183768</v>
      </c>
      <c r="B12" s="2" t="s">
        <v>3</v>
      </c>
      <c r="C12" s="2" t="s">
        <v>17</v>
      </c>
    </row>
    <row r="13" spans="1:15" s="2" customFormat="1" hidden="1">
      <c r="A13" s="2">
        <v>183769</v>
      </c>
      <c r="B13" s="2" t="s">
        <v>3</v>
      </c>
      <c r="C13" s="2" t="s">
        <v>17</v>
      </c>
    </row>
    <row r="14" spans="1:15" s="2" customFormat="1" hidden="1">
      <c r="A14" s="2">
        <v>183770</v>
      </c>
      <c r="B14" s="2" t="s">
        <v>3</v>
      </c>
      <c r="C14" s="2" t="s">
        <v>17</v>
      </c>
    </row>
    <row r="15" spans="1:15" s="2" customFormat="1" hidden="1">
      <c r="A15" s="2">
        <v>183771</v>
      </c>
      <c r="B15" s="2" t="s">
        <v>3</v>
      </c>
      <c r="C15" s="2" t="s">
        <v>17</v>
      </c>
    </row>
    <row r="16" spans="1:15" s="2" customFormat="1" hidden="1">
      <c r="A16" s="2">
        <v>183772</v>
      </c>
      <c r="B16" s="2" t="s">
        <v>3</v>
      </c>
      <c r="C16" s="2" t="s">
        <v>17</v>
      </c>
    </row>
    <row r="17" spans="1:3" s="2" customFormat="1" hidden="1">
      <c r="A17" s="2">
        <v>183773</v>
      </c>
      <c r="B17" s="2" t="s">
        <v>3</v>
      </c>
      <c r="C17" s="2" t="s">
        <v>17</v>
      </c>
    </row>
    <row r="18" spans="1:3" s="2" customFormat="1" hidden="1">
      <c r="A18" s="2">
        <v>183774</v>
      </c>
      <c r="B18" s="2" t="s">
        <v>3</v>
      </c>
      <c r="C18" s="2" t="s">
        <v>17</v>
      </c>
    </row>
    <row r="19" spans="1:3" s="2" customFormat="1" hidden="1">
      <c r="A19" s="2">
        <v>183775</v>
      </c>
      <c r="B19" s="2" t="s">
        <v>3</v>
      </c>
      <c r="C19" s="2" t="s">
        <v>17</v>
      </c>
    </row>
    <row r="20" spans="1:3" s="2" customFormat="1" hidden="1">
      <c r="A20" s="2">
        <v>183776</v>
      </c>
      <c r="B20" s="2" t="s">
        <v>3</v>
      </c>
      <c r="C20" s="2" t="s">
        <v>17</v>
      </c>
    </row>
    <row r="21" spans="1:3" s="2" customFormat="1" hidden="1">
      <c r="A21" s="2">
        <v>183777</v>
      </c>
      <c r="B21" s="2" t="s">
        <v>3</v>
      </c>
      <c r="C21" s="2" t="s">
        <v>17</v>
      </c>
    </row>
    <row r="22" spans="1:3" s="2" customFormat="1" hidden="1">
      <c r="A22" s="2">
        <v>183778</v>
      </c>
      <c r="B22" s="2" t="s">
        <v>3</v>
      </c>
      <c r="C22" s="2" t="s">
        <v>17</v>
      </c>
    </row>
    <row r="23" spans="1:3" s="2" customFormat="1" hidden="1">
      <c r="A23" s="2">
        <v>183779</v>
      </c>
      <c r="B23" s="2" t="s">
        <v>3</v>
      </c>
      <c r="C23" s="2" t="s">
        <v>17</v>
      </c>
    </row>
    <row r="24" spans="1:3" s="2" customFormat="1" hidden="1">
      <c r="A24" s="2">
        <v>183780</v>
      </c>
      <c r="B24" s="2" t="s">
        <v>3</v>
      </c>
      <c r="C24" s="2" t="s">
        <v>17</v>
      </c>
    </row>
    <row r="25" spans="1:3" s="2" customFormat="1" hidden="1">
      <c r="A25" s="2">
        <v>183781</v>
      </c>
      <c r="B25" s="2" t="s">
        <v>3</v>
      </c>
      <c r="C25" s="2" t="s">
        <v>17</v>
      </c>
    </row>
    <row r="26" spans="1:3" s="2" customFormat="1" hidden="1">
      <c r="A26" s="2">
        <v>183782</v>
      </c>
      <c r="B26" s="2" t="s">
        <v>3</v>
      </c>
      <c r="C26" s="2" t="s">
        <v>17</v>
      </c>
    </row>
    <row r="27" spans="1:3" s="2" customFormat="1" hidden="1">
      <c r="A27" s="2">
        <v>183783</v>
      </c>
      <c r="B27" s="2" t="s">
        <v>3</v>
      </c>
      <c r="C27" s="2" t="s">
        <v>17</v>
      </c>
    </row>
    <row r="28" spans="1:3" s="2" customFormat="1" hidden="1">
      <c r="A28" s="2">
        <v>183784</v>
      </c>
      <c r="B28" s="2" t="s">
        <v>3</v>
      </c>
      <c r="C28" s="2" t="s">
        <v>17</v>
      </c>
    </row>
    <row r="29" spans="1:3" s="2" customFormat="1" hidden="1">
      <c r="A29" s="2">
        <v>183785</v>
      </c>
      <c r="B29" s="2" t="s">
        <v>3</v>
      </c>
      <c r="C29" s="2" t="s">
        <v>17</v>
      </c>
    </row>
    <row r="30" spans="1:3" s="2" customFormat="1" hidden="1">
      <c r="A30" s="2">
        <v>183786</v>
      </c>
      <c r="B30" s="2" t="s">
        <v>3</v>
      </c>
      <c r="C30" s="2" t="s">
        <v>17</v>
      </c>
    </row>
    <row r="31" spans="1:3" s="2" customFormat="1" hidden="1">
      <c r="A31" s="2">
        <v>183787</v>
      </c>
      <c r="B31" s="2" t="s">
        <v>3</v>
      </c>
      <c r="C31" s="2" t="s">
        <v>17</v>
      </c>
    </row>
    <row r="32" spans="1:3" s="2" customFormat="1" hidden="1">
      <c r="A32" s="2">
        <v>183788</v>
      </c>
      <c r="B32" s="2" t="s">
        <v>3</v>
      </c>
      <c r="C32" s="2" t="s">
        <v>17</v>
      </c>
    </row>
    <row r="33" spans="1:3" s="2" customFormat="1" hidden="1">
      <c r="A33" s="2">
        <v>183789</v>
      </c>
      <c r="B33" s="2" t="s">
        <v>3</v>
      </c>
      <c r="C33" s="2" t="s">
        <v>17</v>
      </c>
    </row>
    <row r="34" spans="1:3" s="2" customFormat="1" hidden="1">
      <c r="A34" s="2">
        <v>183790</v>
      </c>
      <c r="B34" s="2" t="s">
        <v>3</v>
      </c>
      <c r="C34" s="2" t="s">
        <v>17</v>
      </c>
    </row>
    <row r="35" spans="1:3" s="2" customFormat="1" hidden="1">
      <c r="A35" s="2">
        <v>183791</v>
      </c>
      <c r="B35" s="2" t="s">
        <v>3</v>
      </c>
      <c r="C35" s="2" t="s">
        <v>17</v>
      </c>
    </row>
    <row r="36" spans="1:3" s="2" customFormat="1" hidden="1">
      <c r="A36" s="2">
        <v>183792</v>
      </c>
      <c r="B36" s="2" t="s">
        <v>3</v>
      </c>
      <c r="C36" s="2" t="s">
        <v>17</v>
      </c>
    </row>
    <row r="37" spans="1:3" s="2" customFormat="1" hidden="1">
      <c r="A37" s="2">
        <v>183793</v>
      </c>
      <c r="B37" s="2" t="s">
        <v>3</v>
      </c>
      <c r="C37" s="2" t="s">
        <v>17</v>
      </c>
    </row>
    <row r="38" spans="1:3" s="2" customFormat="1" hidden="1">
      <c r="A38" s="2">
        <v>183794</v>
      </c>
      <c r="B38" s="2" t="s">
        <v>3</v>
      </c>
      <c r="C38" s="2" t="s">
        <v>17</v>
      </c>
    </row>
    <row r="39" spans="1:3" s="2" customFormat="1" hidden="1">
      <c r="A39" s="2">
        <v>183795</v>
      </c>
      <c r="B39" s="2" t="s">
        <v>3</v>
      </c>
      <c r="C39" s="2" t="s">
        <v>17</v>
      </c>
    </row>
    <row r="40" spans="1:3" s="2" customFormat="1" hidden="1">
      <c r="A40" s="2">
        <v>183796</v>
      </c>
      <c r="B40" s="2" t="s">
        <v>3</v>
      </c>
      <c r="C40" s="2" t="s">
        <v>17</v>
      </c>
    </row>
    <row r="41" spans="1:3" s="2" customFormat="1" hidden="1">
      <c r="A41" s="2">
        <v>183797</v>
      </c>
      <c r="B41" s="2" t="s">
        <v>3</v>
      </c>
      <c r="C41" s="2" t="s">
        <v>17</v>
      </c>
    </row>
    <row r="42" spans="1:3" s="2" customFormat="1" hidden="1">
      <c r="A42" s="2">
        <v>183798</v>
      </c>
      <c r="B42" s="2" t="s">
        <v>3</v>
      </c>
      <c r="C42" s="2" t="s">
        <v>17</v>
      </c>
    </row>
    <row r="43" spans="1:3" s="2" customFormat="1" hidden="1">
      <c r="A43" s="2">
        <v>183799</v>
      </c>
      <c r="B43" s="2" t="s">
        <v>3</v>
      </c>
      <c r="C43" s="2" t="s">
        <v>17</v>
      </c>
    </row>
    <row r="44" spans="1:3" s="2" customFormat="1" hidden="1">
      <c r="A44" s="2">
        <v>183800</v>
      </c>
      <c r="B44" s="2" t="s">
        <v>3</v>
      </c>
      <c r="C44" s="2" t="s">
        <v>17</v>
      </c>
    </row>
    <row r="45" spans="1:3" s="2" customFormat="1" hidden="1">
      <c r="A45" s="2">
        <v>183801</v>
      </c>
      <c r="B45" s="2" t="s">
        <v>3</v>
      </c>
      <c r="C45" s="2" t="s">
        <v>17</v>
      </c>
    </row>
    <row r="46" spans="1:3" s="2" customFormat="1" hidden="1">
      <c r="A46" s="2">
        <v>183802</v>
      </c>
      <c r="B46" s="2" t="s">
        <v>3</v>
      </c>
      <c r="C46" s="2" t="s">
        <v>17</v>
      </c>
    </row>
    <row r="47" spans="1:3" s="2" customFormat="1" hidden="1">
      <c r="A47" s="2">
        <v>183803</v>
      </c>
      <c r="B47" s="2" t="s">
        <v>3</v>
      </c>
      <c r="C47" s="2" t="s">
        <v>17</v>
      </c>
    </row>
    <row r="48" spans="1:3" s="2" customFormat="1" hidden="1">
      <c r="A48" s="2">
        <v>183804</v>
      </c>
      <c r="B48" s="2" t="s">
        <v>3</v>
      </c>
      <c r="C48" s="2" t="s">
        <v>17</v>
      </c>
    </row>
    <row r="49" spans="1:3" s="2" customFormat="1" hidden="1">
      <c r="A49" s="2">
        <v>183805</v>
      </c>
      <c r="B49" s="2" t="s">
        <v>3</v>
      </c>
      <c r="C49" s="2" t="s">
        <v>17</v>
      </c>
    </row>
    <row r="50" spans="1:3" s="2" customFormat="1" hidden="1">
      <c r="A50" s="2">
        <v>183806</v>
      </c>
      <c r="B50" s="2" t="s">
        <v>3</v>
      </c>
      <c r="C50" s="2" t="s">
        <v>17</v>
      </c>
    </row>
    <row r="51" spans="1:3" s="2" customFormat="1" hidden="1">
      <c r="A51" s="2">
        <v>183807</v>
      </c>
      <c r="B51" s="2" t="s">
        <v>3</v>
      </c>
      <c r="C51" s="2" t="s">
        <v>17</v>
      </c>
    </row>
    <row r="52" spans="1:3" s="2" customFormat="1" hidden="1">
      <c r="A52" s="2">
        <v>183808</v>
      </c>
      <c r="B52" s="2" t="s">
        <v>3</v>
      </c>
      <c r="C52" s="2" t="s">
        <v>17</v>
      </c>
    </row>
    <row r="53" spans="1:3" s="2" customFormat="1" hidden="1">
      <c r="A53" s="2">
        <v>183809</v>
      </c>
      <c r="B53" s="2" t="s">
        <v>3</v>
      </c>
      <c r="C53" s="2" t="s">
        <v>17</v>
      </c>
    </row>
    <row r="54" spans="1:3" s="2" customFormat="1" hidden="1">
      <c r="A54" s="2">
        <v>183810</v>
      </c>
      <c r="B54" s="2" t="s">
        <v>3</v>
      </c>
      <c r="C54" s="2" t="s">
        <v>17</v>
      </c>
    </row>
    <row r="55" spans="1:3" s="2" customFormat="1" hidden="1">
      <c r="A55" s="2">
        <v>183811</v>
      </c>
      <c r="B55" s="2" t="s">
        <v>3</v>
      </c>
      <c r="C55" s="2" t="s">
        <v>17</v>
      </c>
    </row>
    <row r="56" spans="1:3" s="2" customFormat="1" hidden="1">
      <c r="A56" s="2">
        <v>183812</v>
      </c>
      <c r="B56" s="2" t="s">
        <v>3</v>
      </c>
      <c r="C56" s="2" t="s">
        <v>17</v>
      </c>
    </row>
    <row r="57" spans="1:3" s="2" customFormat="1" hidden="1">
      <c r="A57" s="2">
        <v>183813</v>
      </c>
      <c r="B57" s="2" t="s">
        <v>3</v>
      </c>
      <c r="C57" s="2" t="s">
        <v>17</v>
      </c>
    </row>
    <row r="58" spans="1:3" s="2" customFormat="1" hidden="1">
      <c r="A58" s="2">
        <v>183814</v>
      </c>
      <c r="B58" s="2" t="s">
        <v>3</v>
      </c>
      <c r="C58" s="2" t="s">
        <v>17</v>
      </c>
    </row>
    <row r="59" spans="1:3" s="2" customFormat="1" hidden="1">
      <c r="A59" s="2">
        <v>183815</v>
      </c>
      <c r="B59" s="2" t="s">
        <v>3</v>
      </c>
      <c r="C59" s="2" t="s">
        <v>17</v>
      </c>
    </row>
    <row r="60" spans="1:3" s="2" customFormat="1" hidden="1">
      <c r="A60" s="2">
        <v>183816</v>
      </c>
      <c r="B60" s="2" t="s">
        <v>3</v>
      </c>
      <c r="C60" s="2" t="s">
        <v>17</v>
      </c>
    </row>
    <row r="61" spans="1:3" s="2" customFormat="1" hidden="1">
      <c r="A61" s="2">
        <v>183817</v>
      </c>
      <c r="B61" s="2" t="s">
        <v>5</v>
      </c>
      <c r="C61" s="2" t="s">
        <v>17</v>
      </c>
    </row>
    <row r="62" spans="1:3" s="2" customFormat="1" hidden="1">
      <c r="A62" s="2">
        <v>183818</v>
      </c>
      <c r="B62" s="2" t="s">
        <v>3</v>
      </c>
      <c r="C62" s="2" t="s">
        <v>17</v>
      </c>
    </row>
    <row r="63" spans="1:3" s="2" customFormat="1" hidden="1">
      <c r="A63" s="2">
        <v>183819</v>
      </c>
      <c r="B63" s="2" t="s">
        <v>3</v>
      </c>
      <c r="C63" s="2" t="s">
        <v>17</v>
      </c>
    </row>
    <row r="64" spans="1:3" s="2" customFormat="1" hidden="1">
      <c r="A64" s="2">
        <v>183820</v>
      </c>
      <c r="B64" s="2" t="s">
        <v>3</v>
      </c>
      <c r="C64" s="2" t="s">
        <v>17</v>
      </c>
    </row>
    <row r="65" spans="1:3" s="2" customFormat="1" hidden="1">
      <c r="A65" s="2">
        <v>183821</v>
      </c>
      <c r="B65" s="2" t="s">
        <v>3</v>
      </c>
      <c r="C65" s="2" t="s">
        <v>17</v>
      </c>
    </row>
    <row r="66" spans="1:3" s="2" customFormat="1" hidden="1">
      <c r="A66" s="2">
        <v>183822</v>
      </c>
      <c r="B66" s="2" t="s">
        <v>3</v>
      </c>
      <c r="C66" s="2" t="s">
        <v>17</v>
      </c>
    </row>
    <row r="67" spans="1:3" s="2" customFormat="1" hidden="1">
      <c r="A67" s="2">
        <v>183823</v>
      </c>
      <c r="B67" s="2" t="s">
        <v>3</v>
      </c>
      <c r="C67" s="2" t="s">
        <v>17</v>
      </c>
    </row>
    <row r="68" spans="1:3" s="2" customFormat="1" hidden="1">
      <c r="A68" s="2">
        <v>183824</v>
      </c>
      <c r="B68" s="2" t="s">
        <v>3</v>
      </c>
      <c r="C68" s="2" t="s">
        <v>17</v>
      </c>
    </row>
    <row r="69" spans="1:3" s="2" customFormat="1" hidden="1">
      <c r="A69" s="2">
        <v>183825</v>
      </c>
      <c r="B69" s="2" t="s">
        <v>3</v>
      </c>
      <c r="C69" s="2" t="s">
        <v>17</v>
      </c>
    </row>
    <row r="70" spans="1:3" s="2" customFormat="1" hidden="1">
      <c r="A70" s="2">
        <v>183826</v>
      </c>
      <c r="B70" s="2" t="s">
        <v>3</v>
      </c>
      <c r="C70" s="2" t="s">
        <v>17</v>
      </c>
    </row>
    <row r="71" spans="1:3" s="2" customFormat="1" hidden="1">
      <c r="A71" s="2">
        <v>183827</v>
      </c>
      <c r="B71" s="2" t="s">
        <v>3</v>
      </c>
      <c r="C71" s="2" t="s">
        <v>17</v>
      </c>
    </row>
    <row r="72" spans="1:3" s="2" customFormat="1" hidden="1">
      <c r="A72" s="2">
        <v>183828</v>
      </c>
      <c r="B72" s="2" t="s">
        <v>5</v>
      </c>
      <c r="C72" s="2" t="s">
        <v>17</v>
      </c>
    </row>
    <row r="73" spans="1:3" s="2" customFormat="1" hidden="1">
      <c r="A73" s="2">
        <v>183829</v>
      </c>
      <c r="B73" s="2" t="s">
        <v>3</v>
      </c>
      <c r="C73" s="2" t="s">
        <v>17</v>
      </c>
    </row>
    <row r="74" spans="1:3" s="2" customFormat="1" hidden="1">
      <c r="A74" s="2">
        <v>183830</v>
      </c>
      <c r="B74" s="2" t="s">
        <v>3</v>
      </c>
      <c r="C74" s="2" t="s">
        <v>17</v>
      </c>
    </row>
    <row r="75" spans="1:3" s="2" customFormat="1" hidden="1">
      <c r="A75" s="2">
        <v>183831</v>
      </c>
      <c r="B75" s="2" t="s">
        <v>3</v>
      </c>
      <c r="C75" s="2" t="s">
        <v>17</v>
      </c>
    </row>
    <row r="76" spans="1:3" s="2" customFormat="1" hidden="1">
      <c r="A76" s="2">
        <v>183832</v>
      </c>
      <c r="B76" s="2" t="s">
        <v>3</v>
      </c>
      <c r="C76" s="2" t="s">
        <v>17</v>
      </c>
    </row>
    <row r="77" spans="1:3" s="2" customFormat="1" hidden="1">
      <c r="A77" s="2">
        <v>183833</v>
      </c>
      <c r="B77" s="2" t="s">
        <v>5</v>
      </c>
      <c r="C77" s="2" t="s">
        <v>17</v>
      </c>
    </row>
    <row r="78" spans="1:3" s="2" customFormat="1" hidden="1">
      <c r="A78" s="2">
        <v>183834</v>
      </c>
      <c r="B78" s="2" t="s">
        <v>4</v>
      </c>
      <c r="C78" s="2" t="s">
        <v>17</v>
      </c>
    </row>
    <row r="79" spans="1:3" s="2" customFormat="1" hidden="1">
      <c r="A79" s="2">
        <v>183835</v>
      </c>
      <c r="B79" s="2" t="s">
        <v>4</v>
      </c>
      <c r="C79" s="2" t="s">
        <v>17</v>
      </c>
    </row>
    <row r="80" spans="1:3" s="2" customFormat="1" hidden="1">
      <c r="A80" s="2">
        <v>183836</v>
      </c>
      <c r="B80" s="2" t="s">
        <v>4</v>
      </c>
      <c r="C80" s="2" t="s">
        <v>17</v>
      </c>
    </row>
    <row r="81" spans="1:3" s="2" customFormat="1" hidden="1">
      <c r="A81" s="2">
        <v>183837</v>
      </c>
      <c r="B81" s="2" t="s">
        <v>4</v>
      </c>
      <c r="C81" s="2" t="s">
        <v>17</v>
      </c>
    </row>
    <row r="82" spans="1:3" s="2" customFormat="1" hidden="1">
      <c r="A82" s="2">
        <v>183838</v>
      </c>
      <c r="B82" s="2" t="s">
        <v>4</v>
      </c>
      <c r="C82" s="2" t="s">
        <v>17</v>
      </c>
    </row>
    <row r="83" spans="1:3" s="2" customFormat="1" hidden="1">
      <c r="A83" s="2">
        <v>183839</v>
      </c>
      <c r="B83" s="2" t="s">
        <v>4</v>
      </c>
      <c r="C83" s="2" t="s">
        <v>17</v>
      </c>
    </row>
    <row r="84" spans="1:3" s="2" customFormat="1" hidden="1">
      <c r="A84" s="2">
        <v>183840</v>
      </c>
      <c r="B84" s="2" t="s">
        <v>4</v>
      </c>
      <c r="C84" s="2" t="s">
        <v>17</v>
      </c>
    </row>
    <row r="85" spans="1:3" s="2" customFormat="1" hidden="1">
      <c r="A85" s="2">
        <v>183841</v>
      </c>
      <c r="B85" s="2" t="s">
        <v>5</v>
      </c>
      <c r="C85" s="2" t="s">
        <v>17</v>
      </c>
    </row>
    <row r="86" spans="1:3" s="2" customFormat="1" hidden="1">
      <c r="A86" s="2">
        <v>183842</v>
      </c>
      <c r="B86" s="2" t="s">
        <v>4</v>
      </c>
      <c r="C86" s="2" t="s">
        <v>17</v>
      </c>
    </row>
    <row r="87" spans="1:3" s="2" customFormat="1" hidden="1">
      <c r="A87" s="2">
        <v>183843</v>
      </c>
      <c r="B87" s="2" t="s">
        <v>4</v>
      </c>
      <c r="C87" s="2" t="s">
        <v>17</v>
      </c>
    </row>
    <row r="88" spans="1:3" s="2" customFormat="1" hidden="1">
      <c r="A88" s="2">
        <v>183844</v>
      </c>
      <c r="B88" s="2" t="s">
        <v>4</v>
      </c>
      <c r="C88" s="2" t="s">
        <v>17</v>
      </c>
    </row>
    <row r="89" spans="1:3" s="2" customFormat="1" hidden="1">
      <c r="A89" s="2">
        <v>183845</v>
      </c>
      <c r="B89" s="2" t="s">
        <v>4</v>
      </c>
      <c r="C89" s="2" t="s">
        <v>17</v>
      </c>
    </row>
    <row r="90" spans="1:3" s="2" customFormat="1" hidden="1">
      <c r="A90" s="2">
        <v>183846</v>
      </c>
      <c r="B90" s="2" t="s">
        <v>4</v>
      </c>
      <c r="C90" s="2" t="s">
        <v>17</v>
      </c>
    </row>
    <row r="91" spans="1:3" s="2" customFormat="1" hidden="1">
      <c r="A91" s="2">
        <v>183847</v>
      </c>
      <c r="B91" s="2" t="s">
        <v>4</v>
      </c>
      <c r="C91" s="2" t="s">
        <v>17</v>
      </c>
    </row>
    <row r="92" spans="1:3" s="2" customFormat="1" hidden="1">
      <c r="A92" s="2">
        <v>183848</v>
      </c>
      <c r="B92" s="2" t="s">
        <v>4</v>
      </c>
      <c r="C92" s="2" t="s">
        <v>17</v>
      </c>
    </row>
    <row r="93" spans="1:3" s="2" customFormat="1" hidden="1">
      <c r="A93" s="2">
        <v>183849</v>
      </c>
      <c r="B93" s="2" t="s">
        <v>4</v>
      </c>
      <c r="C93" s="2" t="s">
        <v>17</v>
      </c>
    </row>
    <row r="94" spans="1:3" s="2" customFormat="1" hidden="1">
      <c r="A94" s="2">
        <v>183850</v>
      </c>
      <c r="B94" s="2" t="s">
        <v>4</v>
      </c>
      <c r="C94" s="2" t="s">
        <v>17</v>
      </c>
    </row>
    <row r="95" spans="1:3" s="2" customFormat="1" hidden="1">
      <c r="A95" s="2">
        <v>183851</v>
      </c>
      <c r="B95" s="2" t="s">
        <v>4</v>
      </c>
      <c r="C95" s="2" t="s">
        <v>17</v>
      </c>
    </row>
    <row r="96" spans="1:3" s="2" customFormat="1" hidden="1">
      <c r="A96" s="2">
        <v>183852</v>
      </c>
      <c r="B96" s="2" t="s">
        <v>4</v>
      </c>
      <c r="C96" s="2" t="s">
        <v>17</v>
      </c>
    </row>
    <row r="97" spans="1:3" s="2" customFormat="1" hidden="1">
      <c r="A97" s="2">
        <v>183853</v>
      </c>
      <c r="B97" s="2" t="s">
        <v>4</v>
      </c>
      <c r="C97" s="2" t="s">
        <v>17</v>
      </c>
    </row>
    <row r="98" spans="1:3" s="2" customFormat="1" hidden="1">
      <c r="A98" s="2">
        <v>183854</v>
      </c>
      <c r="B98" s="2" t="s">
        <v>4</v>
      </c>
      <c r="C98" s="2" t="s">
        <v>17</v>
      </c>
    </row>
    <row r="99" spans="1:3" s="2" customFormat="1" hidden="1">
      <c r="A99" s="2">
        <v>183855</v>
      </c>
      <c r="B99" s="2" t="s">
        <v>4</v>
      </c>
      <c r="C99" s="2" t="s">
        <v>17</v>
      </c>
    </row>
    <row r="100" spans="1:3" s="2" customFormat="1" hidden="1">
      <c r="A100" s="2">
        <v>183856</v>
      </c>
      <c r="B100" s="2" t="s">
        <v>4</v>
      </c>
      <c r="C100" s="2" t="s">
        <v>17</v>
      </c>
    </row>
    <row r="101" spans="1:3" s="2" customFormat="1" hidden="1">
      <c r="A101" s="2">
        <v>183857</v>
      </c>
      <c r="B101" s="2" t="s">
        <v>4</v>
      </c>
      <c r="C101" s="2" t="s">
        <v>17</v>
      </c>
    </row>
    <row r="102" spans="1:3" s="2" customFormat="1" hidden="1">
      <c r="A102" s="2">
        <v>183858</v>
      </c>
      <c r="B102" s="2" t="s">
        <v>4</v>
      </c>
      <c r="C102" s="2" t="s">
        <v>17</v>
      </c>
    </row>
    <row r="103" spans="1:3" s="2" customFormat="1" hidden="1">
      <c r="A103" s="2">
        <v>183859</v>
      </c>
      <c r="B103" s="2" t="s">
        <v>4</v>
      </c>
      <c r="C103" s="2" t="s">
        <v>17</v>
      </c>
    </row>
    <row r="104" spans="1:3" s="2" customFormat="1" hidden="1">
      <c r="A104" s="2">
        <v>183860</v>
      </c>
      <c r="B104" s="2" t="s">
        <v>4</v>
      </c>
      <c r="C104" s="2" t="s">
        <v>17</v>
      </c>
    </row>
    <row r="105" spans="1:3" s="2" customFormat="1" hidden="1">
      <c r="A105" s="2">
        <v>183861</v>
      </c>
      <c r="B105" s="2" t="s">
        <v>4</v>
      </c>
      <c r="C105" s="2" t="s">
        <v>17</v>
      </c>
    </row>
    <row r="106" spans="1:3" s="2" customFormat="1" hidden="1">
      <c r="A106" s="2">
        <v>183862</v>
      </c>
      <c r="B106" s="2" t="s">
        <v>4</v>
      </c>
      <c r="C106" s="2" t="s">
        <v>17</v>
      </c>
    </row>
    <row r="107" spans="1:3" s="2" customFormat="1" hidden="1">
      <c r="A107" s="2">
        <v>183863</v>
      </c>
      <c r="B107" s="2" t="s">
        <v>4</v>
      </c>
      <c r="C107" s="2" t="s">
        <v>17</v>
      </c>
    </row>
    <row r="108" spans="1:3" s="2" customFormat="1" hidden="1">
      <c r="A108" s="2">
        <v>183864</v>
      </c>
      <c r="B108" s="2" t="s">
        <v>4</v>
      </c>
      <c r="C108" s="2" t="s">
        <v>17</v>
      </c>
    </row>
    <row r="109" spans="1:3" s="2" customFormat="1" hidden="1">
      <c r="A109" s="2">
        <v>183865</v>
      </c>
      <c r="B109" s="2" t="s">
        <v>4</v>
      </c>
      <c r="C109" s="2" t="s">
        <v>17</v>
      </c>
    </row>
    <row r="110" spans="1:3" s="2" customFormat="1" hidden="1">
      <c r="A110" s="2">
        <v>183866</v>
      </c>
      <c r="B110" s="2" t="s">
        <v>4</v>
      </c>
      <c r="C110" s="2" t="s">
        <v>17</v>
      </c>
    </row>
    <row r="111" spans="1:3" s="2" customFormat="1" hidden="1">
      <c r="A111" s="2">
        <v>183867</v>
      </c>
      <c r="B111" s="2" t="s">
        <v>4</v>
      </c>
      <c r="C111" s="2" t="s">
        <v>17</v>
      </c>
    </row>
    <row r="112" spans="1:3" s="2" customFormat="1" hidden="1">
      <c r="A112" s="2">
        <v>183868</v>
      </c>
      <c r="B112" s="2" t="s">
        <v>4</v>
      </c>
      <c r="C112" s="2" t="s">
        <v>17</v>
      </c>
    </row>
    <row r="113" spans="1:3" s="2" customFormat="1" hidden="1">
      <c r="A113" s="2">
        <v>183869</v>
      </c>
      <c r="B113" s="2" t="s">
        <v>4</v>
      </c>
      <c r="C113" s="2" t="s">
        <v>17</v>
      </c>
    </row>
    <row r="114" spans="1:3" s="2" customFormat="1" hidden="1">
      <c r="A114" s="2">
        <v>183870</v>
      </c>
      <c r="B114" s="2" t="s">
        <v>4</v>
      </c>
      <c r="C114" s="2" t="s">
        <v>17</v>
      </c>
    </row>
    <row r="115" spans="1:3" s="2" customFormat="1" hidden="1">
      <c r="A115" s="2">
        <v>183871</v>
      </c>
      <c r="B115" s="2" t="s">
        <v>4</v>
      </c>
      <c r="C115" s="2" t="s">
        <v>17</v>
      </c>
    </row>
    <row r="116" spans="1:3" s="2" customFormat="1" hidden="1">
      <c r="A116" s="2">
        <v>183872</v>
      </c>
      <c r="B116" s="2" t="s">
        <v>4</v>
      </c>
      <c r="C116" s="2" t="s">
        <v>17</v>
      </c>
    </row>
    <row r="117" spans="1:3" s="2" customFormat="1" hidden="1">
      <c r="A117" s="2">
        <v>183873</v>
      </c>
      <c r="B117" s="2" t="s">
        <v>4</v>
      </c>
      <c r="C117" s="2" t="s">
        <v>17</v>
      </c>
    </row>
    <row r="118" spans="1:3" s="2" customFormat="1" hidden="1">
      <c r="A118" s="2">
        <v>183874</v>
      </c>
      <c r="B118" s="2" t="s">
        <v>4</v>
      </c>
      <c r="C118" s="2" t="s">
        <v>17</v>
      </c>
    </row>
    <row r="119" spans="1:3" s="2" customFormat="1" hidden="1">
      <c r="A119" s="2">
        <v>183875</v>
      </c>
      <c r="B119" s="2" t="s">
        <v>4</v>
      </c>
      <c r="C119" s="2" t="s">
        <v>17</v>
      </c>
    </row>
    <row r="120" spans="1:3" s="2" customFormat="1" hidden="1">
      <c r="A120" s="2">
        <v>183876</v>
      </c>
      <c r="B120" s="2" t="s">
        <v>4</v>
      </c>
      <c r="C120" s="2" t="s">
        <v>17</v>
      </c>
    </row>
    <row r="121" spans="1:3" s="2" customFormat="1" hidden="1">
      <c r="A121" s="2">
        <v>183877</v>
      </c>
      <c r="B121" s="2" t="s">
        <v>4</v>
      </c>
      <c r="C121" s="2" t="s">
        <v>17</v>
      </c>
    </row>
    <row r="122" spans="1:3" s="2" customFormat="1" hidden="1">
      <c r="A122" s="2">
        <v>183878</v>
      </c>
      <c r="B122" s="2" t="s">
        <v>4</v>
      </c>
      <c r="C122" s="2" t="s">
        <v>17</v>
      </c>
    </row>
    <row r="123" spans="1:3" s="2" customFormat="1" hidden="1">
      <c r="A123" s="2">
        <v>183879</v>
      </c>
      <c r="B123" s="2" t="s">
        <v>4</v>
      </c>
      <c r="C123" s="2" t="s">
        <v>17</v>
      </c>
    </row>
    <row r="124" spans="1:3" s="2" customFormat="1" hidden="1">
      <c r="A124" s="2">
        <v>183880</v>
      </c>
      <c r="B124" s="2" t="s">
        <v>4</v>
      </c>
      <c r="C124" s="2" t="s">
        <v>17</v>
      </c>
    </row>
    <row r="125" spans="1:3" s="2" customFormat="1" hidden="1">
      <c r="A125" s="2">
        <v>183881</v>
      </c>
      <c r="B125" s="2" t="s">
        <v>4</v>
      </c>
      <c r="C125" s="2" t="s">
        <v>17</v>
      </c>
    </row>
    <row r="126" spans="1:3" s="2" customFormat="1" hidden="1">
      <c r="A126" s="2">
        <v>183882</v>
      </c>
      <c r="B126" s="2" t="s">
        <v>4</v>
      </c>
      <c r="C126" s="2" t="s">
        <v>17</v>
      </c>
    </row>
    <row r="127" spans="1:3" s="2" customFormat="1" hidden="1">
      <c r="A127" s="2">
        <v>183883</v>
      </c>
      <c r="B127" s="2" t="s">
        <v>4</v>
      </c>
      <c r="C127" s="2" t="s">
        <v>17</v>
      </c>
    </row>
    <row r="128" spans="1:3" s="2" customFormat="1" hidden="1">
      <c r="A128" s="2">
        <v>183884</v>
      </c>
      <c r="B128" s="2" t="s">
        <v>6</v>
      </c>
      <c r="C128" s="2" t="s">
        <v>17</v>
      </c>
    </row>
    <row r="129" spans="1:3" s="2" customFormat="1" hidden="1">
      <c r="A129" s="2">
        <v>183885</v>
      </c>
      <c r="B129" s="2" t="s">
        <v>4</v>
      </c>
      <c r="C129" s="2" t="s">
        <v>17</v>
      </c>
    </row>
    <row r="130" spans="1:3" s="2" customFormat="1" hidden="1">
      <c r="A130" s="2">
        <v>183886</v>
      </c>
      <c r="B130" s="2" t="s">
        <v>4</v>
      </c>
      <c r="C130" s="2" t="s">
        <v>17</v>
      </c>
    </row>
    <row r="131" spans="1:3" s="2" customFormat="1" hidden="1">
      <c r="A131" s="2">
        <v>183887</v>
      </c>
      <c r="B131" s="2" t="s">
        <v>4</v>
      </c>
      <c r="C131" s="2" t="s">
        <v>17</v>
      </c>
    </row>
    <row r="132" spans="1:3" s="2" customFormat="1" hidden="1">
      <c r="A132" s="2">
        <v>183888</v>
      </c>
      <c r="B132" s="2" t="s">
        <v>4</v>
      </c>
      <c r="C132" s="2" t="s">
        <v>17</v>
      </c>
    </row>
    <row r="133" spans="1:3" s="2" customFormat="1" hidden="1">
      <c r="A133" s="2">
        <v>183889</v>
      </c>
      <c r="B133" s="2" t="s">
        <v>4</v>
      </c>
      <c r="C133" s="2" t="s">
        <v>17</v>
      </c>
    </row>
    <row r="134" spans="1:3" s="2" customFormat="1" hidden="1">
      <c r="A134" s="2">
        <v>183890</v>
      </c>
      <c r="B134" s="2" t="s">
        <v>4</v>
      </c>
      <c r="C134" s="2" t="s">
        <v>17</v>
      </c>
    </row>
    <row r="135" spans="1:3" s="2" customFormat="1" hidden="1">
      <c r="A135" s="2">
        <v>183891</v>
      </c>
      <c r="B135" s="2" t="s">
        <v>4</v>
      </c>
      <c r="C135" s="2" t="s">
        <v>17</v>
      </c>
    </row>
    <row r="136" spans="1:3" s="2" customFormat="1" hidden="1">
      <c r="A136" s="2">
        <v>183892</v>
      </c>
      <c r="B136" s="2" t="s">
        <v>4</v>
      </c>
      <c r="C136" s="2" t="s">
        <v>17</v>
      </c>
    </row>
    <row r="137" spans="1:3" s="2" customFormat="1" hidden="1">
      <c r="A137" s="2">
        <v>183893</v>
      </c>
      <c r="B137" s="2" t="s">
        <v>4</v>
      </c>
      <c r="C137" s="2" t="s">
        <v>17</v>
      </c>
    </row>
    <row r="138" spans="1:3" s="2" customFormat="1" hidden="1">
      <c r="A138" s="2">
        <v>183894</v>
      </c>
      <c r="B138" s="2" t="s">
        <v>4</v>
      </c>
      <c r="C138" s="2" t="s">
        <v>17</v>
      </c>
    </row>
    <row r="139" spans="1:3" s="2" customFormat="1" hidden="1">
      <c r="A139" s="2">
        <v>183895</v>
      </c>
      <c r="B139" s="2" t="s">
        <v>4</v>
      </c>
      <c r="C139" s="2" t="s">
        <v>17</v>
      </c>
    </row>
    <row r="140" spans="1:3" s="2" customFormat="1" hidden="1">
      <c r="A140" s="2">
        <v>183896</v>
      </c>
      <c r="B140" s="2" t="s">
        <v>4</v>
      </c>
      <c r="C140" s="2" t="s">
        <v>17</v>
      </c>
    </row>
    <row r="141" spans="1:3" s="2" customFormat="1" hidden="1">
      <c r="A141" s="2">
        <v>183897</v>
      </c>
      <c r="B141" s="2" t="s">
        <v>4</v>
      </c>
      <c r="C141" s="2" t="s">
        <v>17</v>
      </c>
    </row>
    <row r="142" spans="1:3" s="2" customFormat="1" hidden="1">
      <c r="A142" s="2">
        <v>183898</v>
      </c>
      <c r="B142" s="2" t="s">
        <v>4</v>
      </c>
      <c r="C142" s="2" t="s">
        <v>17</v>
      </c>
    </row>
    <row r="143" spans="1:3" s="2" customFormat="1" hidden="1">
      <c r="A143" s="2">
        <v>183899</v>
      </c>
      <c r="B143" s="2" t="s">
        <v>4</v>
      </c>
      <c r="C143" s="2" t="s">
        <v>17</v>
      </c>
    </row>
    <row r="144" spans="1:3" s="2" customFormat="1" hidden="1">
      <c r="A144" s="2">
        <v>183900</v>
      </c>
      <c r="B144" s="2" t="s">
        <v>4</v>
      </c>
      <c r="C144" s="2" t="s">
        <v>17</v>
      </c>
    </row>
    <row r="145" spans="1:3" s="2" customFormat="1" hidden="1">
      <c r="A145" s="2">
        <v>183901</v>
      </c>
      <c r="B145" s="2" t="s">
        <v>4</v>
      </c>
      <c r="C145" s="2" t="s">
        <v>17</v>
      </c>
    </row>
    <row r="146" spans="1:3" s="2" customFormat="1" hidden="1">
      <c r="A146" s="2">
        <v>183902</v>
      </c>
      <c r="B146" s="2" t="s">
        <v>4</v>
      </c>
      <c r="C146" s="2" t="s">
        <v>17</v>
      </c>
    </row>
    <row r="147" spans="1:3" s="2" customFormat="1" hidden="1">
      <c r="A147" s="2">
        <v>183903</v>
      </c>
      <c r="B147" s="2" t="s">
        <v>4</v>
      </c>
      <c r="C147" s="2" t="s">
        <v>17</v>
      </c>
    </row>
    <row r="148" spans="1:3" s="2" customFormat="1" hidden="1">
      <c r="A148" s="2">
        <v>183904</v>
      </c>
      <c r="B148" s="2" t="s">
        <v>4</v>
      </c>
      <c r="C148" s="2" t="s">
        <v>17</v>
      </c>
    </row>
    <row r="149" spans="1:3" s="2" customFormat="1" hidden="1">
      <c r="A149" s="2">
        <v>183905</v>
      </c>
      <c r="B149" s="2" t="s">
        <v>4</v>
      </c>
      <c r="C149" s="2" t="s">
        <v>17</v>
      </c>
    </row>
    <row r="150" spans="1:3" s="2" customFormat="1" hidden="1">
      <c r="A150" s="2">
        <v>183906</v>
      </c>
      <c r="B150" s="2" t="s">
        <v>4</v>
      </c>
      <c r="C150" s="2" t="s">
        <v>17</v>
      </c>
    </row>
    <row r="151" spans="1:3" s="2" customFormat="1" hidden="1">
      <c r="A151" s="2">
        <v>183907</v>
      </c>
      <c r="B151" s="2" t="s">
        <v>4</v>
      </c>
      <c r="C151" s="2" t="s">
        <v>17</v>
      </c>
    </row>
    <row r="152" spans="1:3" s="2" customFormat="1" hidden="1">
      <c r="A152" s="2">
        <v>183908</v>
      </c>
      <c r="B152" s="2" t="s">
        <v>4</v>
      </c>
      <c r="C152" s="2" t="s">
        <v>17</v>
      </c>
    </row>
    <row r="153" spans="1:3" s="2" customFormat="1" hidden="1">
      <c r="A153" s="2">
        <v>183909</v>
      </c>
      <c r="B153" s="2" t="s">
        <v>4</v>
      </c>
      <c r="C153" s="2" t="s">
        <v>17</v>
      </c>
    </row>
    <row r="154" spans="1:3" s="2" customFormat="1" hidden="1">
      <c r="A154" s="2">
        <v>183910</v>
      </c>
      <c r="B154" s="2" t="s">
        <v>4</v>
      </c>
      <c r="C154" s="2" t="s">
        <v>17</v>
      </c>
    </row>
    <row r="155" spans="1:3" s="2" customFormat="1" hidden="1">
      <c r="A155" s="2">
        <v>183911</v>
      </c>
      <c r="B155" s="2" t="s">
        <v>4</v>
      </c>
      <c r="C155" s="2" t="s">
        <v>17</v>
      </c>
    </row>
    <row r="156" spans="1:3" s="2" customFormat="1" hidden="1">
      <c r="A156" s="2">
        <v>183912</v>
      </c>
      <c r="B156" s="2" t="s">
        <v>4</v>
      </c>
      <c r="C156" s="2" t="s">
        <v>17</v>
      </c>
    </row>
    <row r="157" spans="1:3" s="2" customFormat="1" hidden="1">
      <c r="A157" s="2">
        <v>183913</v>
      </c>
      <c r="B157" s="2" t="s">
        <v>4</v>
      </c>
      <c r="C157" s="2" t="s">
        <v>17</v>
      </c>
    </row>
    <row r="158" spans="1:3" s="2" customFormat="1" hidden="1">
      <c r="A158" s="2">
        <v>183914</v>
      </c>
      <c r="B158" s="2" t="s">
        <v>4</v>
      </c>
      <c r="C158" s="2" t="s">
        <v>17</v>
      </c>
    </row>
    <row r="159" spans="1:3" s="2" customFormat="1" hidden="1">
      <c r="A159" s="2">
        <v>183915</v>
      </c>
      <c r="B159" s="2" t="s">
        <v>4</v>
      </c>
      <c r="C159" s="2" t="s">
        <v>17</v>
      </c>
    </row>
    <row r="160" spans="1:3" s="2" customFormat="1" hidden="1">
      <c r="A160" s="2">
        <v>183916</v>
      </c>
      <c r="B160" s="2" t="s">
        <v>4</v>
      </c>
      <c r="C160" s="2" t="s">
        <v>17</v>
      </c>
    </row>
    <row r="161" spans="1:3" s="2" customFormat="1" hidden="1">
      <c r="A161" s="2">
        <v>183917</v>
      </c>
      <c r="B161" s="2" t="s">
        <v>4</v>
      </c>
      <c r="C161" s="2" t="s">
        <v>17</v>
      </c>
    </row>
    <row r="162" spans="1:3" s="2" customFormat="1" hidden="1">
      <c r="A162" s="2">
        <v>183918</v>
      </c>
      <c r="B162" s="2" t="s">
        <v>4</v>
      </c>
      <c r="C162" s="2" t="s">
        <v>17</v>
      </c>
    </row>
    <row r="163" spans="1:3" s="2" customFormat="1" hidden="1">
      <c r="A163" s="2">
        <v>183919</v>
      </c>
      <c r="B163" s="2" t="s">
        <v>4</v>
      </c>
      <c r="C163" s="2" t="s">
        <v>17</v>
      </c>
    </row>
    <row r="164" spans="1:3" s="2" customFormat="1" hidden="1">
      <c r="A164" s="2">
        <v>183920</v>
      </c>
      <c r="B164" s="2" t="s">
        <v>4</v>
      </c>
      <c r="C164" s="2" t="s">
        <v>17</v>
      </c>
    </row>
    <row r="165" spans="1:3" s="2" customFormat="1" hidden="1">
      <c r="A165" s="2">
        <v>183921</v>
      </c>
      <c r="B165" s="2" t="s">
        <v>4</v>
      </c>
      <c r="C165" s="2" t="s">
        <v>17</v>
      </c>
    </row>
    <row r="166" spans="1:3" s="2" customFormat="1" hidden="1">
      <c r="A166" s="2">
        <v>183922</v>
      </c>
      <c r="B166" s="2" t="s">
        <v>4</v>
      </c>
      <c r="C166" s="2" t="s">
        <v>17</v>
      </c>
    </row>
    <row r="167" spans="1:3" s="2" customFormat="1" hidden="1">
      <c r="A167" s="2">
        <v>183923</v>
      </c>
      <c r="B167" s="2" t="s">
        <v>4</v>
      </c>
      <c r="C167" s="2" t="s">
        <v>17</v>
      </c>
    </row>
    <row r="168" spans="1:3" s="2" customFormat="1" hidden="1">
      <c r="A168" s="2">
        <v>183924</v>
      </c>
      <c r="B168" s="2" t="s">
        <v>4</v>
      </c>
      <c r="C168" s="2" t="s">
        <v>17</v>
      </c>
    </row>
    <row r="169" spans="1:3" s="2" customFormat="1" hidden="1">
      <c r="A169" s="2">
        <v>183925</v>
      </c>
      <c r="B169" s="2" t="s">
        <v>4</v>
      </c>
      <c r="C169" s="2" t="s">
        <v>17</v>
      </c>
    </row>
    <row r="170" spans="1:3" s="2" customFormat="1" hidden="1">
      <c r="A170" s="2">
        <v>183926</v>
      </c>
      <c r="B170" s="2" t="s">
        <v>4</v>
      </c>
      <c r="C170" s="2" t="s">
        <v>17</v>
      </c>
    </row>
    <row r="171" spans="1:3" s="2" customFormat="1" hidden="1">
      <c r="A171" s="2">
        <v>183927</v>
      </c>
      <c r="B171" s="2" t="s">
        <v>4</v>
      </c>
      <c r="C171" s="2" t="s">
        <v>17</v>
      </c>
    </row>
    <row r="172" spans="1:3" s="2" customFormat="1" hidden="1">
      <c r="A172" s="2">
        <v>183928</v>
      </c>
      <c r="B172" s="2" t="s">
        <v>4</v>
      </c>
      <c r="C172" s="2" t="s">
        <v>17</v>
      </c>
    </row>
    <row r="173" spans="1:3" s="2" customFormat="1" hidden="1">
      <c r="A173" s="2">
        <v>183929</v>
      </c>
      <c r="B173" s="2" t="s">
        <v>4</v>
      </c>
      <c r="C173" s="2" t="s">
        <v>17</v>
      </c>
    </row>
    <row r="174" spans="1:3" s="2" customFormat="1" hidden="1">
      <c r="A174" s="2">
        <v>183930</v>
      </c>
      <c r="B174" s="2" t="s">
        <v>4</v>
      </c>
      <c r="C174" s="2" t="s">
        <v>17</v>
      </c>
    </row>
    <row r="175" spans="1:3" s="2" customFormat="1" hidden="1">
      <c r="A175" s="2">
        <v>183931</v>
      </c>
      <c r="B175" s="2" t="s">
        <v>4</v>
      </c>
      <c r="C175" s="2" t="s">
        <v>17</v>
      </c>
    </row>
    <row r="176" spans="1:3" s="2" customFormat="1" hidden="1">
      <c r="A176" s="2">
        <v>183932</v>
      </c>
      <c r="B176" s="2" t="s">
        <v>4</v>
      </c>
      <c r="C176" s="2" t="s">
        <v>17</v>
      </c>
    </row>
    <row r="177" spans="1:3" s="2" customFormat="1" hidden="1">
      <c r="A177" s="2">
        <v>183933</v>
      </c>
      <c r="B177" s="2" t="s">
        <v>4</v>
      </c>
      <c r="C177" s="2" t="s">
        <v>17</v>
      </c>
    </row>
    <row r="178" spans="1:3" s="2" customFormat="1" hidden="1">
      <c r="A178" s="2">
        <v>183934</v>
      </c>
      <c r="B178" s="2" t="s">
        <v>4</v>
      </c>
      <c r="C178" s="2" t="s">
        <v>17</v>
      </c>
    </row>
    <row r="179" spans="1:3" s="2" customFormat="1" hidden="1">
      <c r="A179" s="2">
        <v>183935</v>
      </c>
      <c r="B179" s="2" t="s">
        <v>4</v>
      </c>
      <c r="C179" s="2" t="s">
        <v>17</v>
      </c>
    </row>
    <row r="180" spans="1:3" s="2" customFormat="1" hidden="1">
      <c r="A180" s="2">
        <v>183936</v>
      </c>
      <c r="B180" s="2" t="s">
        <v>4</v>
      </c>
      <c r="C180" s="2" t="s">
        <v>17</v>
      </c>
    </row>
    <row r="181" spans="1:3" s="2" customFormat="1" hidden="1">
      <c r="A181" s="2">
        <v>183937</v>
      </c>
      <c r="B181" s="2" t="s">
        <v>4</v>
      </c>
      <c r="C181" s="2" t="s">
        <v>17</v>
      </c>
    </row>
    <row r="182" spans="1:3" s="2" customFormat="1" hidden="1">
      <c r="A182" s="2">
        <v>183938</v>
      </c>
      <c r="B182" s="2" t="s">
        <v>4</v>
      </c>
      <c r="C182" s="2" t="s">
        <v>17</v>
      </c>
    </row>
    <row r="183" spans="1:3" s="2" customFormat="1" hidden="1">
      <c r="A183" s="2">
        <v>183939</v>
      </c>
      <c r="B183" s="2" t="s">
        <v>4</v>
      </c>
      <c r="C183" s="2" t="s">
        <v>17</v>
      </c>
    </row>
    <row r="184" spans="1:3" s="2" customFormat="1" hidden="1">
      <c r="A184" s="2">
        <v>183940</v>
      </c>
      <c r="B184" s="2" t="s">
        <v>4</v>
      </c>
      <c r="C184" s="2" t="s">
        <v>17</v>
      </c>
    </row>
    <row r="185" spans="1:3" s="2" customFormat="1" hidden="1">
      <c r="A185" s="2">
        <v>183941</v>
      </c>
      <c r="B185" s="2" t="s">
        <v>4</v>
      </c>
      <c r="C185" s="2" t="s">
        <v>17</v>
      </c>
    </row>
    <row r="186" spans="1:3" s="2" customFormat="1" hidden="1">
      <c r="A186" s="2">
        <v>183942</v>
      </c>
      <c r="B186" s="2" t="s">
        <v>4</v>
      </c>
      <c r="C186" s="2" t="s">
        <v>17</v>
      </c>
    </row>
    <row r="187" spans="1:3" s="2" customFormat="1" hidden="1">
      <c r="A187" s="2">
        <v>183943</v>
      </c>
      <c r="B187" s="2" t="s">
        <v>4</v>
      </c>
      <c r="C187" s="2" t="s">
        <v>17</v>
      </c>
    </row>
    <row r="188" spans="1:3" s="2" customFormat="1" hidden="1">
      <c r="A188" s="2">
        <v>183944</v>
      </c>
      <c r="B188" s="2" t="s">
        <v>4</v>
      </c>
      <c r="C188" s="2" t="s">
        <v>17</v>
      </c>
    </row>
    <row r="189" spans="1:3" s="2" customFormat="1" hidden="1">
      <c r="A189" s="2">
        <v>183945</v>
      </c>
      <c r="B189" s="2" t="s">
        <v>4</v>
      </c>
      <c r="C189" s="2" t="s">
        <v>17</v>
      </c>
    </row>
    <row r="190" spans="1:3" s="2" customFormat="1" hidden="1">
      <c r="A190" s="2">
        <v>183946</v>
      </c>
      <c r="B190" s="2" t="s">
        <v>4</v>
      </c>
      <c r="C190" s="2" t="s">
        <v>17</v>
      </c>
    </row>
    <row r="191" spans="1:3" s="2" customFormat="1" hidden="1">
      <c r="A191" s="2">
        <v>183947</v>
      </c>
      <c r="B191" s="2" t="s">
        <v>4</v>
      </c>
      <c r="C191" s="2" t="s">
        <v>17</v>
      </c>
    </row>
    <row r="192" spans="1:3" s="2" customFormat="1" hidden="1">
      <c r="A192" s="2">
        <v>183948</v>
      </c>
      <c r="B192" s="2" t="s">
        <v>4</v>
      </c>
      <c r="C192" s="2" t="s">
        <v>17</v>
      </c>
    </row>
    <row r="193" spans="1:12" s="2" customFormat="1" hidden="1">
      <c r="A193" s="2">
        <v>183949</v>
      </c>
      <c r="B193" s="2" t="s">
        <v>4</v>
      </c>
      <c r="C193" s="2" t="s">
        <v>17</v>
      </c>
    </row>
    <row r="194" spans="1:12" s="2" customFormat="1" hidden="1">
      <c r="A194" s="2">
        <v>183950</v>
      </c>
      <c r="B194" s="2" t="s">
        <v>4</v>
      </c>
      <c r="C194" s="2" t="s">
        <v>17</v>
      </c>
    </row>
    <row r="195" spans="1:12" s="2" customFormat="1" hidden="1">
      <c r="A195" s="2">
        <v>183951</v>
      </c>
      <c r="B195" s="2" t="s">
        <v>4</v>
      </c>
      <c r="C195" s="2" t="s">
        <v>17</v>
      </c>
    </row>
    <row r="196" spans="1:12" s="2" customFormat="1" hidden="1">
      <c r="A196" s="2">
        <v>183952</v>
      </c>
      <c r="B196" s="2" t="s">
        <v>4</v>
      </c>
      <c r="C196" s="2" t="s">
        <v>17</v>
      </c>
    </row>
    <row r="197" spans="1:12" s="2" customFormat="1" hidden="1">
      <c r="A197" s="2">
        <v>183953</v>
      </c>
      <c r="B197" s="2" t="s">
        <v>4</v>
      </c>
      <c r="C197" s="2" t="s">
        <v>17</v>
      </c>
    </row>
    <row r="198" spans="1:12" s="2" customFormat="1" hidden="1">
      <c r="A198" s="2">
        <v>183954</v>
      </c>
      <c r="B198" s="2" t="s">
        <v>4</v>
      </c>
      <c r="C198" s="2" t="s">
        <v>17</v>
      </c>
    </row>
    <row r="199" spans="1:12" s="2" customFormat="1" hidden="1">
      <c r="A199" s="2">
        <v>183955</v>
      </c>
      <c r="B199" s="2" t="s">
        <v>4</v>
      </c>
      <c r="C199" s="2" t="s">
        <v>17</v>
      </c>
    </row>
    <row r="200" spans="1:12" s="2" customFormat="1" hidden="1">
      <c r="A200" s="2">
        <v>183956</v>
      </c>
      <c r="B200" s="2" t="s">
        <v>4</v>
      </c>
      <c r="C200" s="2" t="s">
        <v>17</v>
      </c>
    </row>
    <row r="201" spans="1:12" s="2" customFormat="1" hidden="1">
      <c r="A201" s="2">
        <v>183957</v>
      </c>
      <c r="B201" s="2" t="s">
        <v>4</v>
      </c>
      <c r="C201" s="2" t="s">
        <v>17</v>
      </c>
    </row>
    <row r="202" spans="1:12" s="2" customFormat="1" hidden="1">
      <c r="A202" s="2">
        <v>183958</v>
      </c>
      <c r="B202" s="2" t="s">
        <v>4</v>
      </c>
      <c r="C202" s="2" t="s">
        <v>17</v>
      </c>
    </row>
    <row r="203" spans="1:12" s="2" customFormat="1" hidden="1">
      <c r="A203" s="2">
        <v>183959</v>
      </c>
      <c r="B203" s="2" t="s">
        <v>4</v>
      </c>
      <c r="C203" s="2" t="s">
        <v>17</v>
      </c>
    </row>
    <row r="204" spans="1:12">
      <c r="A204">
        <v>183960</v>
      </c>
      <c r="B204" t="s">
        <v>7</v>
      </c>
      <c r="C204" s="2" t="s">
        <v>18</v>
      </c>
      <c r="D204">
        <v>285.09699999999998</v>
      </c>
      <c r="E204">
        <v>-311.59899999999999</v>
      </c>
      <c r="F204">
        <v>361.58</v>
      </c>
      <c r="G204">
        <v>45</v>
      </c>
      <c r="H204">
        <v>2.87073</v>
      </c>
      <c r="I204">
        <v>1.54E-4</v>
      </c>
      <c r="J204">
        <v>2.8705799999999999</v>
      </c>
      <c r="K204">
        <v>1.2E-4</v>
      </c>
      <c r="L204">
        <v>4.0199999999999996</v>
      </c>
    </row>
    <row r="205" spans="1:12">
      <c r="A205">
        <v>183961</v>
      </c>
      <c r="B205" t="s">
        <v>7</v>
      </c>
      <c r="C205" s="2" t="s">
        <v>18</v>
      </c>
      <c r="D205">
        <v>287.59699999999998</v>
      </c>
      <c r="E205">
        <v>-311.59899999999999</v>
      </c>
      <c r="F205">
        <v>361.58</v>
      </c>
      <c r="G205">
        <v>45</v>
      </c>
      <c r="H205">
        <v>2.8687</v>
      </c>
      <c r="I205">
        <v>1.1400000000000001E-4</v>
      </c>
      <c r="J205">
        <v>2.86808</v>
      </c>
      <c r="K205" s="3">
        <v>9.1000000000000003E-5</v>
      </c>
      <c r="L205">
        <v>4</v>
      </c>
    </row>
    <row r="206" spans="1:12">
      <c r="A206">
        <v>183962</v>
      </c>
      <c r="B206" t="s">
        <v>7</v>
      </c>
      <c r="C206" s="2" t="s">
        <v>18</v>
      </c>
      <c r="D206">
        <v>290.09699999999998</v>
      </c>
      <c r="E206">
        <v>-311.59899999999999</v>
      </c>
      <c r="F206">
        <v>361.58</v>
      </c>
      <c r="G206">
        <v>45</v>
      </c>
      <c r="H206">
        <v>2.86774</v>
      </c>
      <c r="I206" s="3">
        <v>7.2999999999999999E-5</v>
      </c>
      <c r="J206">
        <v>2.8670399999999998</v>
      </c>
      <c r="K206" s="3">
        <v>6.2000000000000003E-5</v>
      </c>
      <c r="L206">
        <v>4.0199999999999996</v>
      </c>
    </row>
    <row r="207" spans="1:12">
      <c r="A207">
        <v>183963</v>
      </c>
      <c r="B207" t="s">
        <v>7</v>
      </c>
      <c r="C207" s="2" t="s">
        <v>18</v>
      </c>
      <c r="D207">
        <v>292.59699999999998</v>
      </c>
      <c r="E207">
        <v>-311.59899999999999</v>
      </c>
      <c r="F207">
        <v>361.58</v>
      </c>
      <c r="G207">
        <v>45</v>
      </c>
      <c r="H207">
        <v>2.86822</v>
      </c>
      <c r="I207">
        <v>1.5100000000000001E-4</v>
      </c>
      <c r="J207">
        <v>2.8669699999999998</v>
      </c>
      <c r="K207" s="3">
        <v>6.3E-5</v>
      </c>
      <c r="L207">
        <v>4</v>
      </c>
    </row>
    <row r="208" spans="1:12">
      <c r="A208">
        <v>183964</v>
      </c>
      <c r="B208" t="s">
        <v>7</v>
      </c>
      <c r="C208" s="2" t="s">
        <v>18</v>
      </c>
      <c r="D208">
        <v>295.09699999999998</v>
      </c>
      <c r="E208">
        <v>-311.59899999999999</v>
      </c>
      <c r="F208">
        <v>361.58</v>
      </c>
      <c r="G208">
        <v>45</v>
      </c>
      <c r="H208">
        <v>2.8673099999999998</v>
      </c>
      <c r="I208" s="3">
        <v>7.2999999999999999E-5</v>
      </c>
      <c r="J208">
        <v>2.8671500000000001</v>
      </c>
      <c r="K208" s="3">
        <v>6.3999999999999997E-5</v>
      </c>
      <c r="L208">
        <v>4</v>
      </c>
    </row>
    <row r="209" spans="1:12">
      <c r="A209">
        <v>183965</v>
      </c>
      <c r="B209" t="s">
        <v>7</v>
      </c>
      <c r="C209" s="2" t="s">
        <v>18</v>
      </c>
      <c r="D209">
        <v>285.20600000000002</v>
      </c>
      <c r="E209">
        <v>-311.61799999999999</v>
      </c>
      <c r="F209">
        <v>364.97699999999998</v>
      </c>
      <c r="G209">
        <v>45</v>
      </c>
      <c r="H209">
        <v>2.8677700000000002</v>
      </c>
      <c r="I209" s="3">
        <v>9.2999999999999997E-5</v>
      </c>
      <c r="J209">
        <v>2.8672300000000002</v>
      </c>
      <c r="K209" s="3">
        <v>7.4999999999999993E-5</v>
      </c>
      <c r="L209">
        <v>4.0199999999999996</v>
      </c>
    </row>
    <row r="210" spans="1:12">
      <c r="A210">
        <v>183966</v>
      </c>
      <c r="B210" t="s">
        <v>7</v>
      </c>
      <c r="C210" s="2" t="s">
        <v>18</v>
      </c>
      <c r="D210">
        <v>287.70600000000002</v>
      </c>
      <c r="E210">
        <v>-311.61799999999999</v>
      </c>
      <c r="F210">
        <v>364.97699999999998</v>
      </c>
      <c r="G210">
        <v>45</v>
      </c>
      <c r="H210">
        <v>2.8678599999999999</v>
      </c>
      <c r="I210" s="3">
        <v>7.6000000000000004E-5</v>
      </c>
      <c r="J210">
        <v>2.8670399999999998</v>
      </c>
      <c r="K210" s="3">
        <v>6.7000000000000002E-5</v>
      </c>
      <c r="L210">
        <v>4</v>
      </c>
    </row>
    <row r="211" spans="1:12">
      <c r="A211">
        <v>183967</v>
      </c>
      <c r="B211" t="s">
        <v>7</v>
      </c>
      <c r="C211" s="2" t="s">
        <v>18</v>
      </c>
      <c r="D211">
        <v>290.20600000000002</v>
      </c>
      <c r="E211">
        <v>-311.61799999999999</v>
      </c>
      <c r="F211">
        <v>364.97699999999998</v>
      </c>
      <c r="G211">
        <v>45</v>
      </c>
      <c r="H211">
        <v>2.8666</v>
      </c>
      <c r="I211" s="3">
        <v>6.9999999999999994E-5</v>
      </c>
      <c r="J211">
        <v>2.86714</v>
      </c>
      <c r="K211" s="3">
        <v>6.7999999999999999E-5</v>
      </c>
      <c r="L211">
        <v>4.01</v>
      </c>
    </row>
    <row r="212" spans="1:12">
      <c r="A212">
        <v>183968</v>
      </c>
      <c r="B212" t="s">
        <v>7</v>
      </c>
      <c r="C212" s="2" t="s">
        <v>18</v>
      </c>
      <c r="D212">
        <v>292.70600000000002</v>
      </c>
      <c r="E212">
        <v>-311.61799999999999</v>
      </c>
      <c r="F212">
        <v>364.97699999999998</v>
      </c>
      <c r="G212">
        <v>45</v>
      </c>
      <c r="H212">
        <v>2.86754</v>
      </c>
      <c r="I212" s="3">
        <v>6.3E-5</v>
      </c>
      <c r="J212">
        <v>2.8672499999999999</v>
      </c>
      <c r="K212" s="3">
        <v>7.1000000000000005E-5</v>
      </c>
      <c r="L212">
        <v>4.01</v>
      </c>
    </row>
    <row r="213" spans="1:12">
      <c r="A213">
        <v>183969</v>
      </c>
      <c r="B213" t="s">
        <v>7</v>
      </c>
      <c r="C213" s="2" t="s">
        <v>18</v>
      </c>
      <c r="D213">
        <v>295.20600000000002</v>
      </c>
      <c r="E213">
        <v>-311.61799999999999</v>
      </c>
      <c r="F213">
        <v>364.97699999999998</v>
      </c>
      <c r="G213">
        <v>45</v>
      </c>
      <c r="H213">
        <v>2.8674300000000001</v>
      </c>
      <c r="I213" s="3">
        <v>6.8999999999999997E-5</v>
      </c>
      <c r="J213">
        <v>2.8669699999999998</v>
      </c>
      <c r="K213" s="3">
        <v>6.9999999999999994E-5</v>
      </c>
      <c r="L213">
        <v>4.01</v>
      </c>
    </row>
    <row r="214" spans="1:12">
      <c r="A214">
        <v>183970</v>
      </c>
      <c r="B214" t="s">
        <v>7</v>
      </c>
      <c r="C214" s="2" t="s">
        <v>18</v>
      </c>
      <c r="D214">
        <v>285.32400000000001</v>
      </c>
      <c r="E214">
        <v>-311.63600000000002</v>
      </c>
      <c r="F214">
        <v>368.27600000000001</v>
      </c>
      <c r="G214">
        <v>45</v>
      </c>
      <c r="H214">
        <v>2.8675000000000002</v>
      </c>
      <c r="I214" s="3">
        <v>7.4999999999999993E-5</v>
      </c>
      <c r="J214">
        <v>2.86727</v>
      </c>
      <c r="K214" s="3">
        <v>6.4999999999999994E-5</v>
      </c>
      <c r="L214">
        <v>4.01</v>
      </c>
    </row>
    <row r="215" spans="1:12">
      <c r="A215">
        <v>183971</v>
      </c>
      <c r="B215" t="s">
        <v>7</v>
      </c>
      <c r="C215" s="2" t="s">
        <v>18</v>
      </c>
      <c r="D215">
        <v>287.82400000000001</v>
      </c>
      <c r="E215">
        <v>-311.63600000000002</v>
      </c>
      <c r="F215">
        <v>368.27600000000001</v>
      </c>
      <c r="G215">
        <v>45</v>
      </c>
      <c r="H215">
        <v>2.8677100000000002</v>
      </c>
      <c r="I215" s="3">
        <v>6.4999999999999994E-5</v>
      </c>
      <c r="J215">
        <v>2.8673000000000002</v>
      </c>
      <c r="K215" s="3">
        <v>5.8999999999999998E-5</v>
      </c>
      <c r="L215">
        <v>4.0199999999999996</v>
      </c>
    </row>
    <row r="216" spans="1:12">
      <c r="A216">
        <v>183972</v>
      </c>
      <c r="B216" t="s">
        <v>7</v>
      </c>
      <c r="C216" s="2" t="s">
        <v>18</v>
      </c>
      <c r="D216">
        <v>290.32400000000001</v>
      </c>
      <c r="E216">
        <v>-311.63600000000002</v>
      </c>
      <c r="F216">
        <v>368.27600000000001</v>
      </c>
      <c r="G216">
        <v>45</v>
      </c>
      <c r="H216">
        <v>2.8675600000000001</v>
      </c>
      <c r="I216" s="3">
        <v>8.2999999999999998E-5</v>
      </c>
      <c r="J216">
        <v>2.8672</v>
      </c>
      <c r="K216" s="3">
        <v>6.3E-5</v>
      </c>
      <c r="L216">
        <v>4</v>
      </c>
    </row>
    <row r="217" spans="1:12">
      <c r="A217">
        <v>183973</v>
      </c>
      <c r="B217" t="s">
        <v>7</v>
      </c>
      <c r="C217" s="2" t="s">
        <v>18</v>
      </c>
      <c r="D217">
        <v>292.82400000000001</v>
      </c>
      <c r="E217">
        <v>-311.63600000000002</v>
      </c>
      <c r="F217">
        <v>368.27600000000001</v>
      </c>
      <c r="G217">
        <v>45</v>
      </c>
      <c r="H217">
        <v>2.8675700000000002</v>
      </c>
      <c r="I217" s="3">
        <v>7.1000000000000005E-5</v>
      </c>
      <c r="J217">
        <v>2.86707</v>
      </c>
      <c r="K217" s="3">
        <v>6.9999999999999994E-5</v>
      </c>
      <c r="L217">
        <v>4.01</v>
      </c>
    </row>
    <row r="218" spans="1:12">
      <c r="A218">
        <v>183974</v>
      </c>
      <c r="B218" t="s">
        <v>7</v>
      </c>
      <c r="C218" s="2" t="s">
        <v>18</v>
      </c>
      <c r="D218">
        <v>295.32400000000001</v>
      </c>
      <c r="E218">
        <v>-311.63600000000002</v>
      </c>
      <c r="F218">
        <v>368.27600000000001</v>
      </c>
      <c r="G218">
        <v>45</v>
      </c>
      <c r="H218">
        <v>2.8675899999999999</v>
      </c>
      <c r="I218" s="3">
        <v>6.4999999999999994E-5</v>
      </c>
      <c r="J218">
        <v>2.8670200000000001</v>
      </c>
      <c r="K218" s="3">
        <v>6.7000000000000002E-5</v>
      </c>
      <c r="L218">
        <v>4</v>
      </c>
    </row>
    <row r="219" spans="1:12">
      <c r="A219">
        <v>183975</v>
      </c>
      <c r="B219" t="s">
        <v>7</v>
      </c>
      <c r="C219" s="2" t="s">
        <v>18</v>
      </c>
      <c r="D219">
        <v>285.33300000000003</v>
      </c>
      <c r="E219">
        <v>-311.63600000000002</v>
      </c>
      <c r="F219">
        <v>368.27600000000001</v>
      </c>
      <c r="G219">
        <v>45</v>
      </c>
      <c r="H219">
        <v>2.8675999999999999</v>
      </c>
      <c r="I219" s="3">
        <v>7.2000000000000002E-5</v>
      </c>
      <c r="J219">
        <v>2.86727</v>
      </c>
      <c r="K219" s="3">
        <v>6.6000000000000005E-5</v>
      </c>
      <c r="L219">
        <v>4.0199999999999996</v>
      </c>
    </row>
    <row r="220" spans="1:12">
      <c r="A220">
        <v>183976</v>
      </c>
      <c r="B220" t="s">
        <v>7</v>
      </c>
      <c r="C220" s="2" t="s">
        <v>18</v>
      </c>
      <c r="D220">
        <v>287.83300000000003</v>
      </c>
      <c r="E220">
        <v>-311.63600000000002</v>
      </c>
      <c r="F220">
        <v>368.27600000000001</v>
      </c>
      <c r="G220">
        <v>45</v>
      </c>
      <c r="H220">
        <v>2.8675899999999999</v>
      </c>
      <c r="I220" s="3">
        <v>7.6000000000000004E-5</v>
      </c>
      <c r="J220">
        <v>2.86707</v>
      </c>
      <c r="K220" s="3">
        <v>6.3999999999999997E-5</v>
      </c>
      <c r="L220">
        <v>4.01</v>
      </c>
    </row>
    <row r="221" spans="1:12">
      <c r="A221">
        <v>183977</v>
      </c>
      <c r="B221" t="s">
        <v>7</v>
      </c>
      <c r="C221" s="2" t="s">
        <v>18</v>
      </c>
      <c r="D221">
        <v>290.33300000000003</v>
      </c>
      <c r="E221">
        <v>-311.63600000000002</v>
      </c>
      <c r="F221">
        <v>368.27600000000001</v>
      </c>
      <c r="G221">
        <v>45</v>
      </c>
      <c r="H221">
        <v>2.8675700000000002</v>
      </c>
      <c r="I221" s="3">
        <v>8.3999999999999995E-5</v>
      </c>
      <c r="J221">
        <v>2.8671799999999998</v>
      </c>
      <c r="K221" s="3">
        <v>5.8999999999999998E-5</v>
      </c>
      <c r="L221">
        <v>4.01</v>
      </c>
    </row>
    <row r="222" spans="1:12">
      <c r="A222">
        <v>183978</v>
      </c>
      <c r="B222" t="s">
        <v>7</v>
      </c>
      <c r="C222" s="2" t="s">
        <v>18</v>
      </c>
      <c r="D222">
        <v>292.83300000000003</v>
      </c>
      <c r="E222">
        <v>-311.63600000000002</v>
      </c>
      <c r="F222">
        <v>368.27600000000001</v>
      </c>
      <c r="G222">
        <v>45</v>
      </c>
      <c r="H222">
        <v>2.86741</v>
      </c>
      <c r="I222" s="3">
        <v>7.3999999999999996E-5</v>
      </c>
      <c r="J222">
        <v>2.86687</v>
      </c>
      <c r="K222" s="3">
        <v>6.7000000000000002E-5</v>
      </c>
      <c r="L222">
        <v>4.01</v>
      </c>
    </row>
    <row r="223" spans="1:12">
      <c r="A223">
        <v>183979</v>
      </c>
      <c r="B223" t="s">
        <v>7</v>
      </c>
      <c r="C223" s="2" t="s">
        <v>18</v>
      </c>
      <c r="D223">
        <v>295.33300000000003</v>
      </c>
      <c r="E223">
        <v>-311.63600000000002</v>
      </c>
      <c r="F223">
        <v>368.27600000000001</v>
      </c>
      <c r="G223">
        <v>45</v>
      </c>
      <c r="H223">
        <v>2.8673299999999999</v>
      </c>
      <c r="I223" s="3">
        <v>6.2000000000000003E-5</v>
      </c>
      <c r="J223">
        <v>2.8672</v>
      </c>
      <c r="K223" s="3">
        <v>7.1000000000000005E-5</v>
      </c>
      <c r="L223">
        <v>4.0199999999999996</v>
      </c>
    </row>
    <row r="224" spans="1:12">
      <c r="A224">
        <v>183980</v>
      </c>
      <c r="B224" t="s">
        <v>7</v>
      </c>
      <c r="C224" s="2" t="s">
        <v>18</v>
      </c>
      <c r="D224">
        <v>285.226</v>
      </c>
      <c r="E224">
        <v>-311.65499999999997</v>
      </c>
      <c r="F224">
        <v>371.52199999999999</v>
      </c>
      <c r="G224">
        <v>45</v>
      </c>
      <c r="H224">
        <v>2.86775</v>
      </c>
      <c r="I224" s="3">
        <v>6.4999999999999994E-5</v>
      </c>
      <c r="J224">
        <v>2.8675299999999999</v>
      </c>
      <c r="K224" s="3">
        <v>6.6000000000000005E-5</v>
      </c>
      <c r="L224">
        <v>4.0199999999999996</v>
      </c>
    </row>
    <row r="225" spans="1:12">
      <c r="A225">
        <v>183981</v>
      </c>
      <c r="B225" t="s">
        <v>7</v>
      </c>
      <c r="C225" s="2" t="s">
        <v>18</v>
      </c>
      <c r="D225">
        <v>287.726</v>
      </c>
      <c r="E225">
        <v>-311.65499999999997</v>
      </c>
      <c r="F225">
        <v>371.52199999999999</v>
      </c>
      <c r="G225">
        <v>45</v>
      </c>
      <c r="H225">
        <v>2.8675299999999999</v>
      </c>
      <c r="I225" s="3">
        <v>6.7999999999999999E-5</v>
      </c>
      <c r="J225">
        <v>2.86727</v>
      </c>
      <c r="K225" s="3">
        <v>6.6000000000000005E-5</v>
      </c>
      <c r="L225">
        <v>4.0199999999999996</v>
      </c>
    </row>
    <row r="226" spans="1:12">
      <c r="A226">
        <v>183982</v>
      </c>
      <c r="B226" t="s">
        <v>7</v>
      </c>
      <c r="C226" s="2" t="s">
        <v>18</v>
      </c>
      <c r="D226">
        <v>290.226</v>
      </c>
      <c r="E226">
        <v>-311.65499999999997</v>
      </c>
      <c r="F226">
        <v>371.52199999999999</v>
      </c>
      <c r="G226">
        <v>45</v>
      </c>
      <c r="H226">
        <v>2.86748</v>
      </c>
      <c r="I226" s="3">
        <v>7.2000000000000002E-5</v>
      </c>
      <c r="J226">
        <v>2.8671500000000001</v>
      </c>
      <c r="K226" s="3">
        <v>7.1000000000000005E-5</v>
      </c>
      <c r="L226">
        <v>4</v>
      </c>
    </row>
    <row r="227" spans="1:12">
      <c r="A227">
        <v>183983</v>
      </c>
      <c r="B227" t="s">
        <v>7</v>
      </c>
      <c r="C227" s="2" t="s">
        <v>18</v>
      </c>
      <c r="D227">
        <v>292.726</v>
      </c>
      <c r="E227">
        <v>-311.65499999999997</v>
      </c>
      <c r="F227">
        <v>371.52199999999999</v>
      </c>
      <c r="G227">
        <v>45</v>
      </c>
      <c r="H227">
        <v>2.8675099999999998</v>
      </c>
      <c r="I227" s="3">
        <v>7.2999999999999999E-5</v>
      </c>
      <c r="J227">
        <v>2.8672399999999998</v>
      </c>
      <c r="K227" s="3">
        <v>6.3999999999999997E-5</v>
      </c>
      <c r="L227">
        <v>4.0199999999999996</v>
      </c>
    </row>
    <row r="228" spans="1:12">
      <c r="A228">
        <v>183984</v>
      </c>
      <c r="B228" t="s">
        <v>7</v>
      </c>
      <c r="C228" s="2" t="s">
        <v>18</v>
      </c>
      <c r="D228">
        <v>295.226</v>
      </c>
      <c r="E228">
        <v>-311.65499999999997</v>
      </c>
      <c r="F228">
        <v>371.52199999999999</v>
      </c>
      <c r="G228">
        <v>45</v>
      </c>
      <c r="H228">
        <v>2.8673999999999999</v>
      </c>
      <c r="I228" s="3">
        <v>6.2000000000000003E-5</v>
      </c>
      <c r="J228">
        <v>2.8670399999999998</v>
      </c>
      <c r="K228" s="3">
        <v>7.7000000000000001E-5</v>
      </c>
      <c r="L228">
        <v>4.0199999999999996</v>
      </c>
    </row>
    <row r="229" spans="1:12">
      <c r="A229">
        <v>183985</v>
      </c>
      <c r="B229" t="s">
        <v>7</v>
      </c>
      <c r="C229" s="2" t="s">
        <v>18</v>
      </c>
      <c r="D229">
        <v>284.92099999999999</v>
      </c>
      <c r="E229">
        <v>-311.745</v>
      </c>
      <c r="F229">
        <v>387.84</v>
      </c>
      <c r="G229">
        <v>45</v>
      </c>
      <c r="H229">
        <v>2.8679100000000002</v>
      </c>
      <c r="I229" s="3">
        <v>6.6000000000000005E-5</v>
      </c>
      <c r="J229">
        <v>2.8673999999999999</v>
      </c>
      <c r="K229" s="3">
        <v>7.2000000000000002E-5</v>
      </c>
      <c r="L229">
        <v>4.01</v>
      </c>
    </row>
    <row r="230" spans="1:12">
      <c r="A230">
        <v>183986</v>
      </c>
      <c r="B230" t="s">
        <v>7</v>
      </c>
      <c r="C230" s="2" t="s">
        <v>18</v>
      </c>
      <c r="D230">
        <v>287.42099999999999</v>
      </c>
      <c r="E230">
        <v>-311.745</v>
      </c>
      <c r="F230">
        <v>387.84</v>
      </c>
      <c r="G230">
        <v>45</v>
      </c>
      <c r="H230">
        <v>2.8675299999999999</v>
      </c>
      <c r="I230" s="3">
        <v>9.2E-5</v>
      </c>
      <c r="J230">
        <v>2.8671500000000001</v>
      </c>
      <c r="K230" s="3">
        <v>5.8E-5</v>
      </c>
      <c r="L230">
        <v>4.0199999999999996</v>
      </c>
    </row>
    <row r="231" spans="1:12">
      <c r="A231">
        <v>183987</v>
      </c>
      <c r="B231" t="s">
        <v>7</v>
      </c>
      <c r="C231" s="2" t="s">
        <v>18</v>
      </c>
      <c r="D231">
        <v>289.92099999999999</v>
      </c>
      <c r="E231">
        <v>-311.745</v>
      </c>
      <c r="F231">
        <v>387.84</v>
      </c>
      <c r="G231">
        <v>45</v>
      </c>
      <c r="H231">
        <v>2.8675600000000001</v>
      </c>
      <c r="I231" s="3">
        <v>8.1000000000000004E-5</v>
      </c>
      <c r="J231">
        <v>2.86693</v>
      </c>
      <c r="K231" s="3">
        <v>6.0999999999999999E-5</v>
      </c>
      <c r="L231">
        <v>4.01</v>
      </c>
    </row>
    <row r="232" spans="1:12">
      <c r="A232">
        <v>183988</v>
      </c>
      <c r="B232" t="s">
        <v>7</v>
      </c>
      <c r="C232" s="2" t="s">
        <v>18</v>
      </c>
      <c r="D232">
        <v>292.42099999999999</v>
      </c>
      <c r="E232">
        <v>-311.745</v>
      </c>
      <c r="F232">
        <v>387.84</v>
      </c>
      <c r="G232">
        <v>45</v>
      </c>
      <c r="H232">
        <v>2.86815</v>
      </c>
      <c r="I232" s="3">
        <v>6.7000000000000002E-5</v>
      </c>
      <c r="J232">
        <v>2.8669799999999999</v>
      </c>
      <c r="K232" s="3">
        <v>6.3E-5</v>
      </c>
      <c r="L232">
        <v>4.01</v>
      </c>
    </row>
    <row r="233" spans="1:12">
      <c r="A233">
        <v>183989</v>
      </c>
      <c r="B233" t="s">
        <v>7</v>
      </c>
      <c r="C233" s="2" t="s">
        <v>18</v>
      </c>
      <c r="D233">
        <v>294.92099999999999</v>
      </c>
      <c r="E233">
        <v>-311.745</v>
      </c>
      <c r="F233">
        <v>387.84</v>
      </c>
      <c r="G233">
        <v>45</v>
      </c>
      <c r="H233">
        <v>2.8672900000000001</v>
      </c>
      <c r="I233" s="3">
        <v>6.7000000000000002E-5</v>
      </c>
      <c r="J233">
        <v>2.8671500000000001</v>
      </c>
      <c r="K233" s="3">
        <v>7.3999999999999996E-5</v>
      </c>
      <c r="L233">
        <v>4.0199999999999996</v>
      </c>
    </row>
    <row r="234" spans="1:12">
      <c r="A234">
        <v>183990</v>
      </c>
      <c r="B234" t="s">
        <v>7</v>
      </c>
      <c r="C234" s="2" t="s">
        <v>18</v>
      </c>
      <c r="D234">
        <v>284.50900000000001</v>
      </c>
      <c r="E234">
        <v>-311.81900000000002</v>
      </c>
      <c r="F234">
        <v>401.10500000000002</v>
      </c>
      <c r="G234">
        <v>45</v>
      </c>
      <c r="H234">
        <v>2.8658299999999999</v>
      </c>
      <c r="I234" s="3">
        <v>7.7999999999999999E-5</v>
      </c>
      <c r="J234">
        <v>2.86713</v>
      </c>
      <c r="K234" s="3">
        <v>6.3999999999999997E-5</v>
      </c>
      <c r="L234">
        <v>4.01</v>
      </c>
    </row>
    <row r="235" spans="1:12">
      <c r="A235">
        <v>183991</v>
      </c>
      <c r="B235" t="s">
        <v>7</v>
      </c>
      <c r="C235" s="2" t="s">
        <v>18</v>
      </c>
      <c r="D235">
        <v>287.00900000000001</v>
      </c>
      <c r="E235">
        <v>-311.81900000000002</v>
      </c>
      <c r="F235">
        <v>401.10500000000002</v>
      </c>
      <c r="G235">
        <v>45</v>
      </c>
      <c r="H235">
        <v>2.8675700000000002</v>
      </c>
      <c r="I235" s="3">
        <v>6.4999999999999994E-5</v>
      </c>
      <c r="J235">
        <v>2.8669500000000001</v>
      </c>
      <c r="K235" s="3">
        <v>6.7000000000000002E-5</v>
      </c>
      <c r="L235">
        <v>4.0199999999999996</v>
      </c>
    </row>
    <row r="236" spans="1:12">
      <c r="A236">
        <v>183992</v>
      </c>
      <c r="B236" t="s">
        <v>7</v>
      </c>
      <c r="C236" s="2" t="s">
        <v>18</v>
      </c>
      <c r="D236">
        <v>289.50900000000001</v>
      </c>
      <c r="E236">
        <v>-311.81900000000002</v>
      </c>
      <c r="F236">
        <v>401.10500000000002</v>
      </c>
      <c r="G236">
        <v>45</v>
      </c>
      <c r="H236">
        <v>2.8674900000000001</v>
      </c>
      <c r="I236" s="3">
        <v>7.2000000000000002E-5</v>
      </c>
      <c r="J236">
        <v>2.86713</v>
      </c>
      <c r="K236" s="3">
        <v>6.2000000000000003E-5</v>
      </c>
      <c r="L236">
        <v>4.01</v>
      </c>
    </row>
    <row r="237" spans="1:12">
      <c r="A237">
        <v>183993</v>
      </c>
      <c r="B237" t="s">
        <v>7</v>
      </c>
      <c r="C237" s="2" t="s">
        <v>18</v>
      </c>
      <c r="D237">
        <v>292.00900000000001</v>
      </c>
      <c r="E237">
        <v>-311.81900000000002</v>
      </c>
      <c r="F237">
        <v>401.10500000000002</v>
      </c>
      <c r="G237">
        <v>45</v>
      </c>
      <c r="H237">
        <v>2.8675700000000002</v>
      </c>
      <c r="I237" s="3">
        <v>7.4999999999999993E-5</v>
      </c>
      <c r="J237">
        <v>2.86714</v>
      </c>
      <c r="K237" s="3">
        <v>6.0999999999999999E-5</v>
      </c>
      <c r="L237">
        <v>4</v>
      </c>
    </row>
    <row r="238" spans="1:12">
      <c r="A238">
        <v>183994</v>
      </c>
      <c r="B238" t="s">
        <v>7</v>
      </c>
      <c r="C238" s="2" t="s">
        <v>18</v>
      </c>
      <c r="D238">
        <v>294.50900000000001</v>
      </c>
      <c r="E238">
        <v>-311.81900000000002</v>
      </c>
      <c r="F238">
        <v>401.10500000000002</v>
      </c>
      <c r="G238">
        <v>45</v>
      </c>
      <c r="H238">
        <v>2.8673799999999998</v>
      </c>
      <c r="I238" s="3">
        <v>7.1000000000000005E-5</v>
      </c>
      <c r="J238">
        <v>2.8672</v>
      </c>
      <c r="K238" s="3">
        <v>6.4999999999999994E-5</v>
      </c>
      <c r="L238">
        <v>4.0199999999999996</v>
      </c>
    </row>
    <row r="239" spans="1:12">
      <c r="A239">
        <v>183995</v>
      </c>
      <c r="B239" t="s">
        <v>7</v>
      </c>
      <c r="C239" s="2" t="s">
        <v>18</v>
      </c>
      <c r="D239">
        <v>285.09699999999998</v>
      </c>
      <c r="E239">
        <v>-311.59899999999999</v>
      </c>
      <c r="F239">
        <v>361.58</v>
      </c>
      <c r="G239">
        <v>-135</v>
      </c>
      <c r="H239">
        <v>2.8715799999999998</v>
      </c>
      <c r="I239">
        <v>1.56E-4</v>
      </c>
      <c r="J239">
        <v>2.8700399999999999</v>
      </c>
      <c r="K239">
        <v>1.2300000000000001E-4</v>
      </c>
      <c r="L239">
        <v>4.01</v>
      </c>
    </row>
    <row r="240" spans="1:12">
      <c r="A240">
        <v>183996</v>
      </c>
      <c r="B240" t="s">
        <v>7</v>
      </c>
      <c r="C240" s="2" t="s">
        <v>18</v>
      </c>
      <c r="D240">
        <v>287.59699999999998</v>
      </c>
      <c r="E240">
        <v>-311.59899999999999</v>
      </c>
      <c r="F240">
        <v>361.58</v>
      </c>
      <c r="G240">
        <v>-135</v>
      </c>
      <c r="H240">
        <v>2.8682099999999999</v>
      </c>
      <c r="I240">
        <v>1.07E-4</v>
      </c>
      <c r="J240">
        <v>2.86808</v>
      </c>
      <c r="K240" s="3">
        <v>8.5000000000000006E-5</v>
      </c>
      <c r="L240">
        <v>4.01</v>
      </c>
    </row>
    <row r="241" spans="1:12">
      <c r="A241">
        <v>183997</v>
      </c>
      <c r="B241" t="s">
        <v>7</v>
      </c>
      <c r="C241" s="2" t="s">
        <v>18</v>
      </c>
      <c r="D241">
        <v>290.09699999999998</v>
      </c>
      <c r="E241">
        <v>-311.59899999999999</v>
      </c>
      <c r="F241">
        <v>361.58</v>
      </c>
      <c r="G241">
        <v>-135</v>
      </c>
      <c r="H241">
        <v>2.8678400000000002</v>
      </c>
      <c r="I241" s="3">
        <v>7.6000000000000004E-5</v>
      </c>
      <c r="J241">
        <v>2.86694</v>
      </c>
      <c r="K241" s="3">
        <v>6.0999999999999999E-5</v>
      </c>
      <c r="L241">
        <v>4</v>
      </c>
    </row>
    <row r="242" spans="1:12">
      <c r="A242">
        <v>183998</v>
      </c>
      <c r="B242" t="s">
        <v>7</v>
      </c>
      <c r="C242" s="2" t="s">
        <v>18</v>
      </c>
      <c r="D242">
        <v>292.59699999999998</v>
      </c>
      <c r="E242">
        <v>-311.59899999999999</v>
      </c>
      <c r="F242">
        <v>361.58</v>
      </c>
      <c r="G242">
        <v>-135</v>
      </c>
      <c r="H242">
        <v>2.86768</v>
      </c>
      <c r="I242" s="3">
        <v>6.9999999999999994E-5</v>
      </c>
      <c r="J242">
        <v>2.8670800000000001</v>
      </c>
      <c r="K242" s="3">
        <v>6.2000000000000003E-5</v>
      </c>
      <c r="L242">
        <v>4.01</v>
      </c>
    </row>
    <row r="243" spans="1:12">
      <c r="A243">
        <v>183999</v>
      </c>
      <c r="B243" t="s">
        <v>7</v>
      </c>
      <c r="C243" s="2" t="s">
        <v>18</v>
      </c>
      <c r="D243">
        <v>295.09699999999998</v>
      </c>
      <c r="E243">
        <v>-311.59899999999999</v>
      </c>
      <c r="F243">
        <v>361.58</v>
      </c>
      <c r="G243">
        <v>-135</v>
      </c>
      <c r="H243">
        <v>2.8678499999999998</v>
      </c>
      <c r="I243" s="3">
        <v>7.1000000000000005E-5</v>
      </c>
      <c r="J243">
        <v>2.8673000000000002</v>
      </c>
      <c r="K243" s="3">
        <v>6.6000000000000005E-5</v>
      </c>
      <c r="L243">
        <v>4.0199999999999996</v>
      </c>
    </row>
    <row r="244" spans="1:12">
      <c r="A244">
        <v>184000</v>
      </c>
      <c r="B244" t="s">
        <v>7</v>
      </c>
      <c r="C244" s="2" t="s">
        <v>18</v>
      </c>
      <c r="D244">
        <v>285.20600000000002</v>
      </c>
      <c r="E244">
        <v>-311.61799999999999</v>
      </c>
      <c r="F244">
        <v>364.97699999999998</v>
      </c>
      <c r="G244">
        <v>-135</v>
      </c>
      <c r="H244">
        <v>2.86782</v>
      </c>
      <c r="I244" s="3">
        <v>7.3999999999999996E-5</v>
      </c>
      <c r="J244">
        <v>2.8672</v>
      </c>
      <c r="K244" s="3">
        <v>7.3999999999999996E-5</v>
      </c>
      <c r="L244">
        <v>4</v>
      </c>
    </row>
    <row r="245" spans="1:12">
      <c r="A245">
        <v>184001</v>
      </c>
      <c r="B245" t="s">
        <v>7</v>
      </c>
      <c r="C245" s="2" t="s">
        <v>18</v>
      </c>
      <c r="D245">
        <v>287.70600000000002</v>
      </c>
      <c r="E245">
        <v>-311.61799999999999</v>
      </c>
      <c r="F245">
        <v>364.97699999999998</v>
      </c>
      <c r="G245">
        <v>-135</v>
      </c>
      <c r="H245">
        <v>2.8676699999999999</v>
      </c>
      <c r="I245" s="3">
        <v>7.4999999999999993E-5</v>
      </c>
      <c r="J245">
        <v>2.8677800000000002</v>
      </c>
      <c r="K245" s="3">
        <v>8.2000000000000001E-5</v>
      </c>
      <c r="L245">
        <v>4.01</v>
      </c>
    </row>
    <row r="246" spans="1:12">
      <c r="A246">
        <v>184002</v>
      </c>
      <c r="B246" t="s">
        <v>7</v>
      </c>
      <c r="C246" s="2" t="s">
        <v>18</v>
      </c>
      <c r="D246">
        <v>290.20600000000002</v>
      </c>
      <c r="E246">
        <v>-311.61799999999999</v>
      </c>
      <c r="F246">
        <v>364.97699999999998</v>
      </c>
      <c r="G246">
        <v>-135</v>
      </c>
      <c r="H246">
        <v>2.8680500000000002</v>
      </c>
      <c r="I246" s="3">
        <v>7.4999999999999993E-5</v>
      </c>
      <c r="J246">
        <v>2.8671099999999998</v>
      </c>
      <c r="K246" s="3">
        <v>6.0999999999999999E-5</v>
      </c>
      <c r="L246">
        <v>4</v>
      </c>
    </row>
    <row r="247" spans="1:12">
      <c r="A247">
        <v>184003</v>
      </c>
      <c r="B247" t="s">
        <v>7</v>
      </c>
      <c r="C247" s="2" t="s">
        <v>18</v>
      </c>
      <c r="D247">
        <v>292.70600000000002</v>
      </c>
      <c r="E247">
        <v>-311.61799999999999</v>
      </c>
      <c r="F247">
        <v>364.97699999999998</v>
      </c>
      <c r="G247">
        <v>-135</v>
      </c>
      <c r="H247">
        <v>2.86775</v>
      </c>
      <c r="I247" s="3">
        <v>7.4999999999999993E-5</v>
      </c>
      <c r="J247">
        <v>2.86727</v>
      </c>
      <c r="K247" s="3">
        <v>6.2000000000000003E-5</v>
      </c>
      <c r="L247">
        <v>4.0199999999999996</v>
      </c>
    </row>
    <row r="248" spans="1:12">
      <c r="A248">
        <v>184004</v>
      </c>
      <c r="B248" t="s">
        <v>7</v>
      </c>
      <c r="C248" s="2" t="s">
        <v>18</v>
      </c>
      <c r="D248">
        <v>295.20600000000002</v>
      </c>
      <c r="E248">
        <v>-311.61799999999999</v>
      </c>
      <c r="F248">
        <v>364.97699999999998</v>
      </c>
      <c r="G248">
        <v>-135</v>
      </c>
      <c r="H248">
        <v>2.86815</v>
      </c>
      <c r="I248" s="3">
        <v>7.8999999999999996E-5</v>
      </c>
      <c r="J248">
        <v>2.8673099999999998</v>
      </c>
      <c r="K248" s="3">
        <v>6.7999999999999999E-5</v>
      </c>
      <c r="L248">
        <v>4.0199999999999996</v>
      </c>
    </row>
    <row r="249" spans="1:12">
      <c r="A249">
        <v>184005</v>
      </c>
      <c r="B249" t="s">
        <v>7</v>
      </c>
      <c r="C249" s="2" t="s">
        <v>18</v>
      </c>
      <c r="D249">
        <v>285.32400000000001</v>
      </c>
      <c r="E249">
        <v>-311.63600000000002</v>
      </c>
      <c r="F249">
        <v>368.27600000000001</v>
      </c>
      <c r="G249">
        <v>-135</v>
      </c>
      <c r="H249">
        <v>2.8673999999999999</v>
      </c>
      <c r="I249" s="3">
        <v>6.3999999999999997E-5</v>
      </c>
      <c r="J249">
        <v>2.8672</v>
      </c>
      <c r="K249" s="3">
        <v>7.2000000000000002E-5</v>
      </c>
      <c r="L249">
        <v>4</v>
      </c>
    </row>
    <row r="250" spans="1:12">
      <c r="A250">
        <v>184006</v>
      </c>
      <c r="B250" t="s">
        <v>7</v>
      </c>
      <c r="C250" s="2" t="s">
        <v>18</v>
      </c>
      <c r="D250">
        <v>287.82400000000001</v>
      </c>
      <c r="E250">
        <v>-311.63600000000002</v>
      </c>
      <c r="F250">
        <v>368.27600000000001</v>
      </c>
      <c r="G250">
        <v>-135</v>
      </c>
      <c r="H250">
        <v>2.8676699999999999</v>
      </c>
      <c r="I250" s="3">
        <v>6.4999999999999994E-5</v>
      </c>
      <c r="J250">
        <v>2.8672300000000002</v>
      </c>
      <c r="K250" s="3">
        <v>6.7000000000000002E-5</v>
      </c>
      <c r="L250">
        <v>4.0199999999999996</v>
      </c>
    </row>
    <row r="251" spans="1:12">
      <c r="A251">
        <v>184007</v>
      </c>
      <c r="B251" t="s">
        <v>7</v>
      </c>
      <c r="C251" s="2" t="s">
        <v>18</v>
      </c>
      <c r="D251">
        <v>290.32400000000001</v>
      </c>
      <c r="E251">
        <v>-311.63600000000002</v>
      </c>
      <c r="F251">
        <v>368.27600000000001</v>
      </c>
      <c r="G251">
        <v>-135</v>
      </c>
      <c r="H251">
        <v>2.8675700000000002</v>
      </c>
      <c r="I251" s="3">
        <v>8.8999999999999995E-5</v>
      </c>
      <c r="J251">
        <v>2.8672599999999999</v>
      </c>
      <c r="K251" s="3">
        <v>6.3E-5</v>
      </c>
      <c r="L251">
        <v>4.01</v>
      </c>
    </row>
    <row r="252" spans="1:12">
      <c r="A252">
        <v>184008</v>
      </c>
      <c r="B252" t="s">
        <v>7</v>
      </c>
      <c r="C252" s="2" t="s">
        <v>18</v>
      </c>
      <c r="D252">
        <v>292.82400000000001</v>
      </c>
      <c r="E252">
        <v>-311.63600000000002</v>
      </c>
      <c r="F252">
        <v>368.27600000000001</v>
      </c>
      <c r="G252">
        <v>-135</v>
      </c>
      <c r="H252">
        <v>2.8677899999999998</v>
      </c>
      <c r="I252" s="3">
        <v>6.7000000000000002E-5</v>
      </c>
      <c r="J252">
        <v>2.8671700000000002</v>
      </c>
      <c r="K252" s="3">
        <v>6.0999999999999999E-5</v>
      </c>
      <c r="L252">
        <v>4.0199999999999996</v>
      </c>
    </row>
    <row r="253" spans="1:12">
      <c r="A253">
        <v>184009</v>
      </c>
      <c r="B253" t="s">
        <v>7</v>
      </c>
      <c r="C253" s="2" t="s">
        <v>18</v>
      </c>
      <c r="D253">
        <v>295.32400000000001</v>
      </c>
      <c r="E253">
        <v>-311.63600000000002</v>
      </c>
      <c r="F253">
        <v>368.27600000000001</v>
      </c>
      <c r="G253">
        <v>-135</v>
      </c>
      <c r="H253">
        <v>2.8666700000000001</v>
      </c>
      <c r="I253" s="3">
        <v>6.8999999999999997E-5</v>
      </c>
      <c r="J253">
        <v>2.8672399999999998</v>
      </c>
      <c r="K253" s="3">
        <v>6.4999999999999994E-5</v>
      </c>
      <c r="L253">
        <v>4</v>
      </c>
    </row>
    <row r="254" spans="1:12">
      <c r="A254">
        <v>184010</v>
      </c>
      <c r="B254" t="s">
        <v>7</v>
      </c>
      <c r="C254" s="2" t="s">
        <v>18</v>
      </c>
      <c r="D254">
        <v>285.33300000000003</v>
      </c>
      <c r="E254">
        <v>-311.63600000000002</v>
      </c>
      <c r="F254">
        <v>368.27600000000001</v>
      </c>
      <c r="G254">
        <v>-135</v>
      </c>
      <c r="H254">
        <v>2.8672</v>
      </c>
      <c r="I254" s="3">
        <v>8.0000000000000007E-5</v>
      </c>
      <c r="J254">
        <v>2.8670599999999999</v>
      </c>
      <c r="K254" s="3">
        <v>6.4999999999999994E-5</v>
      </c>
      <c r="L254">
        <v>4</v>
      </c>
    </row>
    <row r="255" spans="1:12">
      <c r="A255">
        <v>184011</v>
      </c>
      <c r="B255" t="s">
        <v>7</v>
      </c>
      <c r="C255" s="2" t="s">
        <v>18</v>
      </c>
      <c r="D255">
        <v>287.83300000000003</v>
      </c>
      <c r="E255">
        <v>-311.63600000000002</v>
      </c>
      <c r="F255">
        <v>368.27600000000001</v>
      </c>
      <c r="G255">
        <v>-135</v>
      </c>
      <c r="H255">
        <v>2.86755</v>
      </c>
      <c r="I255" s="3">
        <v>7.4999999999999993E-5</v>
      </c>
      <c r="J255">
        <v>2.8670100000000001</v>
      </c>
      <c r="K255" s="3">
        <v>6.2000000000000003E-5</v>
      </c>
      <c r="L255">
        <v>4</v>
      </c>
    </row>
    <row r="256" spans="1:12">
      <c r="A256">
        <v>184012</v>
      </c>
      <c r="B256" t="s">
        <v>7</v>
      </c>
      <c r="C256" s="2" t="s">
        <v>18</v>
      </c>
      <c r="D256">
        <v>290.33300000000003</v>
      </c>
      <c r="E256">
        <v>-311.63600000000002</v>
      </c>
      <c r="F256">
        <v>368.27600000000001</v>
      </c>
      <c r="G256">
        <v>-135</v>
      </c>
      <c r="H256">
        <v>2.86755</v>
      </c>
      <c r="I256" s="3">
        <v>8.3999999999999995E-5</v>
      </c>
      <c r="J256">
        <v>2.8672</v>
      </c>
      <c r="K256" s="3">
        <v>6.0000000000000002E-5</v>
      </c>
      <c r="L256">
        <v>4.01</v>
      </c>
    </row>
    <row r="257" spans="1:12">
      <c r="A257">
        <v>184013</v>
      </c>
      <c r="B257" t="s">
        <v>7</v>
      </c>
      <c r="C257" s="2" t="s">
        <v>18</v>
      </c>
      <c r="D257">
        <v>292.83300000000003</v>
      </c>
      <c r="E257">
        <v>-311.63600000000002</v>
      </c>
      <c r="F257">
        <v>368.27600000000001</v>
      </c>
      <c r="G257">
        <v>-135</v>
      </c>
      <c r="H257">
        <v>2.8675999999999999</v>
      </c>
      <c r="I257" s="3">
        <v>7.7999999999999999E-5</v>
      </c>
      <c r="J257">
        <v>2.8672900000000001</v>
      </c>
      <c r="K257" s="3">
        <v>5.7000000000000003E-5</v>
      </c>
      <c r="L257">
        <v>4.01</v>
      </c>
    </row>
    <row r="258" spans="1:12">
      <c r="A258">
        <v>184014</v>
      </c>
      <c r="B258" t="s">
        <v>7</v>
      </c>
      <c r="C258" s="2" t="s">
        <v>18</v>
      </c>
      <c r="D258">
        <v>295.33300000000003</v>
      </c>
      <c r="E258">
        <v>-311.63600000000002</v>
      </c>
      <c r="F258">
        <v>368.27600000000001</v>
      </c>
      <c r="G258">
        <v>-135</v>
      </c>
      <c r="H258">
        <v>2.8676599999999999</v>
      </c>
      <c r="I258" s="3">
        <v>7.2000000000000002E-5</v>
      </c>
      <c r="J258">
        <v>2.8671700000000002</v>
      </c>
      <c r="K258" s="3">
        <v>7.2000000000000002E-5</v>
      </c>
      <c r="L258">
        <v>4.03</v>
      </c>
    </row>
    <row r="259" spans="1:12">
      <c r="A259">
        <v>184015</v>
      </c>
      <c r="B259" t="s">
        <v>7</v>
      </c>
      <c r="C259" s="2" t="s">
        <v>18</v>
      </c>
      <c r="D259">
        <v>285.226</v>
      </c>
      <c r="E259">
        <v>-311.65499999999997</v>
      </c>
      <c r="F259">
        <v>371.52199999999999</v>
      </c>
      <c r="G259">
        <v>-135</v>
      </c>
      <c r="H259">
        <v>2.8674300000000001</v>
      </c>
      <c r="I259" s="3">
        <v>6.8999999999999997E-5</v>
      </c>
      <c r="J259">
        <v>2.86727</v>
      </c>
      <c r="K259" s="3">
        <v>6.2000000000000003E-5</v>
      </c>
      <c r="L259">
        <v>4</v>
      </c>
    </row>
    <row r="260" spans="1:12">
      <c r="A260">
        <v>184016</v>
      </c>
      <c r="B260" t="s">
        <v>7</v>
      </c>
      <c r="C260" s="2" t="s">
        <v>18</v>
      </c>
      <c r="D260">
        <v>287.726</v>
      </c>
      <c r="E260">
        <v>-311.65499999999997</v>
      </c>
      <c r="F260">
        <v>371.52199999999999</v>
      </c>
      <c r="G260">
        <v>-135</v>
      </c>
      <c r="H260">
        <v>2.86748</v>
      </c>
      <c r="I260" s="3">
        <v>7.4999999999999993E-5</v>
      </c>
      <c r="J260">
        <v>2.8671899999999999</v>
      </c>
      <c r="K260" s="3">
        <v>6.3999999999999997E-5</v>
      </c>
      <c r="L260">
        <v>4.01</v>
      </c>
    </row>
    <row r="261" spans="1:12">
      <c r="A261">
        <v>184017</v>
      </c>
      <c r="B261" t="s">
        <v>7</v>
      </c>
      <c r="C261" s="2" t="s">
        <v>18</v>
      </c>
      <c r="D261">
        <v>290.226</v>
      </c>
      <c r="E261">
        <v>-311.65499999999997</v>
      </c>
      <c r="F261">
        <v>371.52199999999999</v>
      </c>
      <c r="G261">
        <v>-135</v>
      </c>
      <c r="H261">
        <v>2.86755</v>
      </c>
      <c r="I261" s="3">
        <v>8.2000000000000001E-5</v>
      </c>
      <c r="J261">
        <v>2.8672300000000002</v>
      </c>
      <c r="K261" s="3">
        <v>6.0000000000000002E-5</v>
      </c>
      <c r="L261">
        <v>4.01</v>
      </c>
    </row>
    <row r="262" spans="1:12">
      <c r="A262">
        <v>184018</v>
      </c>
      <c r="B262" t="s">
        <v>7</v>
      </c>
      <c r="C262" s="2" t="s">
        <v>18</v>
      </c>
      <c r="D262">
        <v>292.726</v>
      </c>
      <c r="E262">
        <v>-311.65499999999997</v>
      </c>
      <c r="F262">
        <v>371.52199999999999</v>
      </c>
      <c r="G262">
        <v>-135</v>
      </c>
      <c r="H262">
        <v>2.86761</v>
      </c>
      <c r="I262" s="3">
        <v>7.6000000000000004E-5</v>
      </c>
      <c r="J262">
        <v>2.86707</v>
      </c>
      <c r="K262" s="3">
        <v>6.2000000000000003E-5</v>
      </c>
      <c r="L262">
        <v>4.0199999999999996</v>
      </c>
    </row>
    <row r="263" spans="1:12">
      <c r="A263">
        <v>184019</v>
      </c>
      <c r="B263" t="s">
        <v>7</v>
      </c>
      <c r="C263" s="2" t="s">
        <v>18</v>
      </c>
      <c r="D263">
        <v>295.226</v>
      </c>
      <c r="E263">
        <v>-311.65499999999997</v>
      </c>
      <c r="F263">
        <v>371.52199999999999</v>
      </c>
      <c r="G263">
        <v>-135</v>
      </c>
      <c r="H263">
        <v>2.8677999999999999</v>
      </c>
      <c r="I263" s="3">
        <v>8.0000000000000007E-5</v>
      </c>
      <c r="J263">
        <v>2.8672900000000001</v>
      </c>
      <c r="K263" s="3">
        <v>6.4999999999999994E-5</v>
      </c>
      <c r="L263">
        <v>4.0199999999999996</v>
      </c>
    </row>
    <row r="264" spans="1:12">
      <c r="A264">
        <v>184020</v>
      </c>
      <c r="B264" t="s">
        <v>7</v>
      </c>
      <c r="C264" s="2" t="s">
        <v>18</v>
      </c>
      <c r="D264">
        <v>284.92099999999999</v>
      </c>
      <c r="E264">
        <v>-311.745</v>
      </c>
      <c r="F264">
        <v>387.84</v>
      </c>
      <c r="G264">
        <v>-135</v>
      </c>
      <c r="H264">
        <v>2.8674400000000002</v>
      </c>
      <c r="I264" s="3">
        <v>6.2000000000000003E-5</v>
      </c>
      <c r="J264">
        <v>2.8671799999999998</v>
      </c>
      <c r="K264" s="3">
        <v>6.4999999999999994E-5</v>
      </c>
      <c r="L264">
        <v>4.01</v>
      </c>
    </row>
    <row r="265" spans="1:12">
      <c r="A265">
        <v>184021</v>
      </c>
      <c r="B265" t="s">
        <v>7</v>
      </c>
      <c r="C265" s="2" t="s">
        <v>18</v>
      </c>
      <c r="D265">
        <v>287.42099999999999</v>
      </c>
      <c r="E265">
        <v>-311.745</v>
      </c>
      <c r="F265">
        <v>387.84</v>
      </c>
      <c r="G265">
        <v>-135</v>
      </c>
      <c r="H265">
        <v>2.86755</v>
      </c>
      <c r="I265" s="3">
        <v>7.2000000000000002E-5</v>
      </c>
      <c r="J265">
        <v>2.8673899999999999</v>
      </c>
      <c r="K265" s="3">
        <v>6.6000000000000005E-5</v>
      </c>
      <c r="L265">
        <v>4.01</v>
      </c>
    </row>
    <row r="266" spans="1:12">
      <c r="A266">
        <v>184022</v>
      </c>
      <c r="B266" t="s">
        <v>7</v>
      </c>
      <c r="C266" s="2" t="s">
        <v>18</v>
      </c>
      <c r="D266">
        <v>289.92099999999999</v>
      </c>
      <c r="E266">
        <v>-311.745</v>
      </c>
      <c r="F266">
        <v>387.84</v>
      </c>
      <c r="G266">
        <v>-135</v>
      </c>
      <c r="H266">
        <v>2.8676499999999998</v>
      </c>
      <c r="I266" s="3">
        <v>6.4999999999999994E-5</v>
      </c>
      <c r="J266">
        <v>2.86713</v>
      </c>
      <c r="K266" s="3">
        <v>5.8E-5</v>
      </c>
      <c r="L266">
        <v>4.0199999999999996</v>
      </c>
    </row>
    <row r="267" spans="1:12">
      <c r="A267">
        <v>184023</v>
      </c>
      <c r="B267" t="s">
        <v>7</v>
      </c>
      <c r="C267" s="2" t="s">
        <v>18</v>
      </c>
      <c r="D267">
        <v>292.42099999999999</v>
      </c>
      <c r="E267">
        <v>-311.745</v>
      </c>
      <c r="F267">
        <v>387.84</v>
      </c>
      <c r="G267">
        <v>-135</v>
      </c>
      <c r="H267">
        <v>2.86755</v>
      </c>
      <c r="I267" s="3">
        <v>7.7999999999999999E-5</v>
      </c>
      <c r="J267">
        <v>2.86727</v>
      </c>
      <c r="K267" s="3">
        <v>5.7000000000000003E-5</v>
      </c>
      <c r="L267">
        <v>4.01</v>
      </c>
    </row>
    <row r="268" spans="1:12">
      <c r="A268">
        <v>184024</v>
      </c>
      <c r="B268" t="s">
        <v>7</v>
      </c>
      <c r="C268" s="2" t="s">
        <v>18</v>
      </c>
      <c r="D268">
        <v>294.92099999999999</v>
      </c>
      <c r="E268">
        <v>-311.745</v>
      </c>
      <c r="F268">
        <v>387.84</v>
      </c>
      <c r="G268">
        <v>-135</v>
      </c>
      <c r="H268">
        <v>2.86761</v>
      </c>
      <c r="I268" s="3">
        <v>6.8999999999999997E-5</v>
      </c>
      <c r="J268">
        <v>2.86727</v>
      </c>
      <c r="K268" s="3">
        <v>6.4999999999999994E-5</v>
      </c>
      <c r="L268">
        <v>4.01</v>
      </c>
    </row>
    <row r="269" spans="1:12">
      <c r="A269">
        <v>184025</v>
      </c>
      <c r="B269" t="s">
        <v>7</v>
      </c>
      <c r="C269" s="2" t="s">
        <v>18</v>
      </c>
      <c r="D269">
        <v>284.50900000000001</v>
      </c>
      <c r="E269">
        <v>-311.81900000000002</v>
      </c>
      <c r="F269">
        <v>401.10500000000002</v>
      </c>
      <c r="G269">
        <v>-135</v>
      </c>
      <c r="H269">
        <v>2.8674599999999999</v>
      </c>
      <c r="I269" s="3">
        <v>6.7999999999999999E-5</v>
      </c>
      <c r="J269">
        <v>2.8671899999999999</v>
      </c>
      <c r="K269" s="3">
        <v>7.2000000000000002E-5</v>
      </c>
      <c r="L269">
        <v>4.01</v>
      </c>
    </row>
    <row r="270" spans="1:12">
      <c r="A270">
        <v>184026</v>
      </c>
      <c r="B270" t="s">
        <v>7</v>
      </c>
      <c r="C270" s="2" t="s">
        <v>18</v>
      </c>
      <c r="D270">
        <v>287.00900000000001</v>
      </c>
      <c r="E270">
        <v>-311.81900000000002</v>
      </c>
      <c r="F270">
        <v>401.10500000000002</v>
      </c>
      <c r="G270">
        <v>-135</v>
      </c>
      <c r="H270">
        <v>2.86755</v>
      </c>
      <c r="I270" s="3">
        <v>6.4999999999999994E-5</v>
      </c>
      <c r="J270">
        <v>2.8672800000000001</v>
      </c>
      <c r="K270" s="3">
        <v>6.7999999999999999E-5</v>
      </c>
      <c r="L270">
        <v>4</v>
      </c>
    </row>
    <row r="271" spans="1:12">
      <c r="A271">
        <v>184027</v>
      </c>
      <c r="B271" t="s">
        <v>7</v>
      </c>
      <c r="C271" s="2" t="s">
        <v>18</v>
      </c>
      <c r="D271">
        <v>289.50900000000001</v>
      </c>
      <c r="E271">
        <v>-311.81900000000002</v>
      </c>
      <c r="F271">
        <v>401.10500000000002</v>
      </c>
      <c r="G271">
        <v>-135</v>
      </c>
      <c r="H271">
        <v>2.8676200000000001</v>
      </c>
      <c r="I271" s="3">
        <v>7.1000000000000005E-5</v>
      </c>
      <c r="J271">
        <v>2.8673099999999998</v>
      </c>
      <c r="K271" s="3">
        <v>6.0000000000000002E-5</v>
      </c>
      <c r="L271">
        <v>4.0199999999999996</v>
      </c>
    </row>
    <row r="272" spans="1:12">
      <c r="A272">
        <v>184028</v>
      </c>
      <c r="B272" t="s">
        <v>7</v>
      </c>
      <c r="C272" s="2" t="s">
        <v>18</v>
      </c>
      <c r="D272">
        <v>292.00900000000001</v>
      </c>
      <c r="E272">
        <v>-311.81900000000002</v>
      </c>
      <c r="F272">
        <v>401.10500000000002</v>
      </c>
      <c r="G272">
        <v>-135</v>
      </c>
      <c r="H272">
        <v>2.86761</v>
      </c>
      <c r="I272" s="3">
        <v>7.7000000000000001E-5</v>
      </c>
      <c r="J272">
        <v>2.8671600000000002</v>
      </c>
      <c r="K272" s="3">
        <v>6.7000000000000002E-5</v>
      </c>
      <c r="L272">
        <v>4.0199999999999996</v>
      </c>
    </row>
    <row r="273" spans="1:15">
      <c r="A273">
        <v>184029</v>
      </c>
      <c r="B273" t="s">
        <v>7</v>
      </c>
      <c r="C273" s="2" t="s">
        <v>18</v>
      </c>
      <c r="D273">
        <v>294.50900000000001</v>
      </c>
      <c r="E273">
        <v>-311.81900000000002</v>
      </c>
      <c r="F273">
        <v>401.10500000000002</v>
      </c>
      <c r="G273">
        <v>-135</v>
      </c>
      <c r="H273">
        <v>2.86775</v>
      </c>
      <c r="I273" s="3">
        <v>6.8999999999999997E-5</v>
      </c>
      <c r="J273">
        <v>2.8673099999999998</v>
      </c>
      <c r="K273" s="3">
        <v>6.4999999999999994E-5</v>
      </c>
      <c r="L273">
        <v>4.0199999999999996</v>
      </c>
    </row>
    <row r="274" spans="1:15">
      <c r="A274">
        <v>184030</v>
      </c>
      <c r="B274" t="s">
        <v>8</v>
      </c>
    </row>
    <row r="275" spans="1:15" ht="15">
      <c r="A275">
        <v>184031</v>
      </c>
      <c r="B275" t="s">
        <v>9</v>
      </c>
      <c r="C275" t="s">
        <v>11</v>
      </c>
      <c r="D275">
        <v>209.947</v>
      </c>
      <c r="E275">
        <v>-240.18700000000001</v>
      </c>
      <c r="F275">
        <v>386.238</v>
      </c>
      <c r="G275">
        <v>-134.309</v>
      </c>
      <c r="H275">
        <v>2.8641299999999998</v>
      </c>
      <c r="I275" s="3">
        <v>5.3999999999999998E-5</v>
      </c>
      <c r="J275">
        <v>2.8664700000000001</v>
      </c>
      <c r="K275" s="3">
        <v>2.0000000000000002E-5</v>
      </c>
      <c r="L275">
        <v>8.02</v>
      </c>
      <c r="M275" s="6">
        <v>-75.679275500000003</v>
      </c>
      <c r="N275" s="6">
        <v>225</v>
      </c>
      <c r="O275" s="6">
        <v>-501.1854553</v>
      </c>
    </row>
    <row r="276" spans="1:15" ht="15">
      <c r="A276">
        <v>184032</v>
      </c>
      <c r="B276" t="s">
        <v>9</v>
      </c>
      <c r="C276" t="s">
        <v>11</v>
      </c>
      <c r="D276">
        <v>209.93700000000001</v>
      </c>
      <c r="E276">
        <v>-237.69200000000001</v>
      </c>
      <c r="F276">
        <v>386.27499999999998</v>
      </c>
      <c r="G276">
        <v>-134.309</v>
      </c>
      <c r="H276">
        <v>2.8698299999999999</v>
      </c>
      <c r="I276" s="3">
        <v>6.7999999999999999E-5</v>
      </c>
      <c r="J276">
        <v>2.8656199999999998</v>
      </c>
      <c r="K276" s="3">
        <v>3.3000000000000003E-5</v>
      </c>
      <c r="L276">
        <v>8.02</v>
      </c>
      <c r="M276" s="6">
        <v>-75.658836399999998</v>
      </c>
      <c r="N276" s="6">
        <v>225</v>
      </c>
      <c r="O276" s="6">
        <v>-503.68017579999997</v>
      </c>
    </row>
    <row r="277" spans="1:15" ht="15">
      <c r="A277">
        <v>184033</v>
      </c>
      <c r="B277" t="s">
        <v>9</v>
      </c>
      <c r="C277" t="s">
        <v>11</v>
      </c>
      <c r="D277">
        <v>209.928</v>
      </c>
      <c r="E277">
        <v>-235.19800000000001</v>
      </c>
      <c r="F277">
        <v>386.31</v>
      </c>
      <c r="G277">
        <v>-134.309</v>
      </c>
      <c r="H277">
        <v>2.8744499999999999</v>
      </c>
      <c r="I277" s="3">
        <v>9.2999999999999997E-5</v>
      </c>
      <c r="J277">
        <v>2.8680500000000002</v>
      </c>
      <c r="K277" s="3">
        <v>8.5000000000000006E-5</v>
      </c>
      <c r="L277">
        <v>8.01</v>
      </c>
      <c r="M277" s="6">
        <v>-75.6383972</v>
      </c>
      <c r="N277" s="6">
        <v>225</v>
      </c>
      <c r="O277" s="6">
        <v>-506.1748657</v>
      </c>
    </row>
    <row r="278" spans="1:15" ht="15">
      <c r="A278">
        <v>184034</v>
      </c>
      <c r="B278" t="s">
        <v>9</v>
      </c>
      <c r="C278" t="s">
        <v>11</v>
      </c>
      <c r="D278">
        <v>209.91800000000001</v>
      </c>
      <c r="E278">
        <v>-232.703</v>
      </c>
      <c r="F278">
        <v>386.34699999999998</v>
      </c>
      <c r="G278">
        <v>-134.309</v>
      </c>
      <c r="H278">
        <v>2.8710499999999999</v>
      </c>
      <c r="I278">
        <v>1.05E-4</v>
      </c>
      <c r="J278">
        <v>2.87242</v>
      </c>
      <c r="K278">
        <v>1.73E-4</v>
      </c>
      <c r="L278">
        <v>8.02</v>
      </c>
      <c r="M278" s="6">
        <v>-75.617950399999998</v>
      </c>
      <c r="N278" s="6">
        <v>225</v>
      </c>
      <c r="O278" s="6">
        <v>-508.66958620000003</v>
      </c>
    </row>
    <row r="279" spans="1:15" ht="15">
      <c r="A279">
        <v>184035</v>
      </c>
      <c r="B279" t="s">
        <v>9</v>
      </c>
      <c r="C279" t="s">
        <v>11</v>
      </c>
      <c r="D279">
        <v>209.90899999999999</v>
      </c>
      <c r="E279">
        <v>-230.209</v>
      </c>
      <c r="F279">
        <v>386.38299999999998</v>
      </c>
      <c r="G279">
        <v>-134.309</v>
      </c>
      <c r="H279">
        <v>2.8715700000000002</v>
      </c>
      <c r="I279">
        <v>1E-4</v>
      </c>
      <c r="J279">
        <v>2.8727100000000001</v>
      </c>
      <c r="K279">
        <v>2.72E-4</v>
      </c>
      <c r="L279">
        <v>8.01</v>
      </c>
      <c r="M279" s="6">
        <v>-75.597511299999994</v>
      </c>
      <c r="N279" s="6">
        <v>225</v>
      </c>
      <c r="O279" s="6">
        <v>-511.16430659999997</v>
      </c>
    </row>
    <row r="280" spans="1:15" ht="15">
      <c r="A280">
        <v>184036</v>
      </c>
      <c r="B280" t="s">
        <v>9</v>
      </c>
      <c r="C280" t="s">
        <v>11</v>
      </c>
      <c r="D280">
        <v>214.226</v>
      </c>
      <c r="E280">
        <v>-239.94399999999999</v>
      </c>
      <c r="F280">
        <v>386.24400000000003</v>
      </c>
      <c r="G280">
        <v>-134.309</v>
      </c>
      <c r="H280">
        <v>2.8641700000000001</v>
      </c>
      <c r="I280" s="3">
        <v>5.5000000000000002E-5</v>
      </c>
      <c r="J280">
        <v>2.8655599999999999</v>
      </c>
      <c r="K280" s="3">
        <v>2.0999999999999999E-5</v>
      </c>
      <c r="L280">
        <v>8.01</v>
      </c>
      <c r="M280" s="6">
        <v>-71.398162799999994</v>
      </c>
      <c r="N280" s="6">
        <v>225</v>
      </c>
      <c r="O280" s="6">
        <v>-501.37707519999998</v>
      </c>
    </row>
    <row r="281" spans="1:15" ht="15">
      <c r="A281">
        <v>184037</v>
      </c>
      <c r="B281" t="s">
        <v>9</v>
      </c>
      <c r="C281" t="s">
        <v>11</v>
      </c>
      <c r="D281">
        <v>214.13300000000001</v>
      </c>
      <c r="E281">
        <v>-237.447</v>
      </c>
      <c r="F281">
        <v>386.28</v>
      </c>
      <c r="G281">
        <v>-134.309</v>
      </c>
      <c r="H281">
        <v>2.8663400000000001</v>
      </c>
      <c r="I281" s="3">
        <v>5.3000000000000001E-5</v>
      </c>
      <c r="J281">
        <v>2.86551</v>
      </c>
      <c r="K281" s="3">
        <v>3.1000000000000001E-5</v>
      </c>
      <c r="L281">
        <v>8.01</v>
      </c>
      <c r="M281" s="6">
        <v>-71.460662799999994</v>
      </c>
      <c r="N281" s="6">
        <v>225</v>
      </c>
      <c r="O281" s="6">
        <v>-503.87506100000002</v>
      </c>
    </row>
    <row r="282" spans="1:15" ht="15">
      <c r="A282">
        <v>184038</v>
      </c>
      <c r="B282" t="s">
        <v>9</v>
      </c>
      <c r="C282" t="s">
        <v>11</v>
      </c>
      <c r="D282">
        <v>214.04</v>
      </c>
      <c r="E282">
        <v>-234.95</v>
      </c>
      <c r="F282">
        <v>386.31599999999997</v>
      </c>
      <c r="G282">
        <v>-134.309</v>
      </c>
      <c r="H282">
        <v>2.8701699999999999</v>
      </c>
      <c r="I282" s="3">
        <v>5.8E-5</v>
      </c>
      <c r="J282">
        <v>2.8660700000000001</v>
      </c>
      <c r="K282" s="3">
        <v>5.3999999999999998E-5</v>
      </c>
      <c r="L282">
        <v>8.02</v>
      </c>
      <c r="M282" s="6">
        <v>-71.523170500000006</v>
      </c>
      <c r="N282" s="6">
        <v>225</v>
      </c>
      <c r="O282" s="6">
        <v>-506.37301639999998</v>
      </c>
    </row>
    <row r="283" spans="1:15" ht="15">
      <c r="A283">
        <v>184039</v>
      </c>
      <c r="B283" t="s">
        <v>9</v>
      </c>
      <c r="C283" t="s">
        <v>11</v>
      </c>
      <c r="D283">
        <v>213.94800000000001</v>
      </c>
      <c r="E283">
        <v>-232.453</v>
      </c>
      <c r="F283">
        <v>386.35199999999998</v>
      </c>
      <c r="G283">
        <v>-134.309</v>
      </c>
      <c r="H283">
        <v>2.8711099999999998</v>
      </c>
      <c r="I283" s="3">
        <v>9.2E-5</v>
      </c>
      <c r="J283">
        <v>2.8701599999999998</v>
      </c>
      <c r="K283">
        <v>1.4100000000000001E-4</v>
      </c>
      <c r="L283">
        <v>8.01</v>
      </c>
      <c r="M283" s="6">
        <v>-71.585678099999996</v>
      </c>
      <c r="N283" s="6">
        <v>225</v>
      </c>
      <c r="O283" s="6">
        <v>-508.87097169999998</v>
      </c>
    </row>
    <row r="284" spans="1:15" ht="15">
      <c r="A284">
        <v>184040</v>
      </c>
      <c r="B284" t="s">
        <v>9</v>
      </c>
      <c r="C284" t="s">
        <v>11</v>
      </c>
      <c r="D284">
        <v>213.85400000000001</v>
      </c>
      <c r="E284">
        <v>-229.95699999999999</v>
      </c>
      <c r="F284">
        <v>386.38900000000001</v>
      </c>
      <c r="G284">
        <v>-134.309</v>
      </c>
      <c r="H284">
        <v>2.87215</v>
      </c>
      <c r="I284">
        <v>1.02E-4</v>
      </c>
      <c r="J284">
        <v>2.87209</v>
      </c>
      <c r="K284">
        <v>2.7999999999999998E-4</v>
      </c>
      <c r="L284">
        <v>8.02</v>
      </c>
      <c r="M284" s="6">
        <v>-71.648178099999996</v>
      </c>
      <c r="N284" s="6">
        <v>225</v>
      </c>
      <c r="O284" s="6">
        <v>-511.36895750000002</v>
      </c>
    </row>
    <row r="285" spans="1:15" ht="15">
      <c r="A285">
        <v>184041</v>
      </c>
      <c r="B285" t="s">
        <v>9</v>
      </c>
      <c r="C285" t="s">
        <v>11</v>
      </c>
      <c r="D285">
        <v>218.19900000000001</v>
      </c>
      <c r="E285">
        <v>-239.79599999999999</v>
      </c>
      <c r="F285">
        <v>386.24799999999999</v>
      </c>
      <c r="G285">
        <v>-134.309</v>
      </c>
      <c r="H285">
        <v>2.86707</v>
      </c>
      <c r="I285" s="3">
        <v>5.1999999999999997E-5</v>
      </c>
      <c r="J285">
        <v>2.8667199999999999</v>
      </c>
      <c r="K285" s="3">
        <v>2.0000000000000002E-5</v>
      </c>
      <c r="L285">
        <v>8.01</v>
      </c>
      <c r="M285" s="6">
        <v>-67.422897300000002</v>
      </c>
      <c r="N285" s="6">
        <v>225</v>
      </c>
      <c r="O285" s="6">
        <v>-501.4765625</v>
      </c>
    </row>
    <row r="286" spans="1:15" ht="15">
      <c r="A286">
        <v>184042</v>
      </c>
      <c r="B286" t="s">
        <v>9</v>
      </c>
      <c r="C286" t="s">
        <v>11</v>
      </c>
      <c r="D286">
        <v>218.107</v>
      </c>
      <c r="E286">
        <v>-237.29900000000001</v>
      </c>
      <c r="F286">
        <v>386.28399999999999</v>
      </c>
      <c r="G286">
        <v>-134.309</v>
      </c>
      <c r="H286">
        <v>2.8664800000000001</v>
      </c>
      <c r="I286" s="3">
        <v>5.3000000000000001E-5</v>
      </c>
      <c r="J286">
        <v>2.8660000000000001</v>
      </c>
      <c r="K286" s="3">
        <v>3.1000000000000001E-5</v>
      </c>
      <c r="L286">
        <v>8.02</v>
      </c>
      <c r="M286" s="6">
        <v>-67.485397300000002</v>
      </c>
      <c r="N286" s="6">
        <v>225</v>
      </c>
      <c r="O286" s="6">
        <v>-503.97454829999998</v>
      </c>
    </row>
    <row r="287" spans="1:15" ht="15">
      <c r="A287">
        <v>184043</v>
      </c>
      <c r="B287" t="s">
        <v>9</v>
      </c>
      <c r="C287" t="s">
        <v>11</v>
      </c>
      <c r="D287">
        <v>218.01400000000001</v>
      </c>
      <c r="E287">
        <v>-234.803</v>
      </c>
      <c r="F287">
        <v>386.32</v>
      </c>
      <c r="G287">
        <v>-134.309</v>
      </c>
      <c r="H287">
        <v>2.8666900000000002</v>
      </c>
      <c r="I287" s="3">
        <v>5.3999999999999998E-5</v>
      </c>
      <c r="J287">
        <v>2.8650500000000001</v>
      </c>
      <c r="K287" s="3">
        <v>5.1E-5</v>
      </c>
      <c r="L287">
        <v>8.01</v>
      </c>
      <c r="M287" s="6">
        <v>-67.547905</v>
      </c>
      <c r="N287" s="6">
        <v>225</v>
      </c>
      <c r="O287" s="6">
        <v>-506.4725037</v>
      </c>
    </row>
    <row r="288" spans="1:15" ht="15">
      <c r="A288">
        <v>184044</v>
      </c>
      <c r="B288" t="s">
        <v>9</v>
      </c>
      <c r="C288" t="s">
        <v>11</v>
      </c>
      <c r="D288">
        <v>217.92099999999999</v>
      </c>
      <c r="E288">
        <v>-232.30600000000001</v>
      </c>
      <c r="F288">
        <v>386.35599999999999</v>
      </c>
      <c r="G288">
        <v>-134.309</v>
      </c>
      <c r="H288">
        <v>2.8669199999999999</v>
      </c>
      <c r="I288" s="3">
        <v>5.1E-5</v>
      </c>
      <c r="J288">
        <v>2.8664399999999999</v>
      </c>
      <c r="K288" s="3">
        <v>8.0000000000000007E-5</v>
      </c>
      <c r="L288">
        <v>8</v>
      </c>
      <c r="M288" s="6">
        <v>-67.610412600000004</v>
      </c>
      <c r="N288" s="6">
        <v>225</v>
      </c>
      <c r="O288" s="6">
        <v>-508.97045900000001</v>
      </c>
    </row>
    <row r="289" spans="1:15" ht="15">
      <c r="A289">
        <v>184045</v>
      </c>
      <c r="B289" t="s">
        <v>9</v>
      </c>
      <c r="C289" t="s">
        <v>11</v>
      </c>
      <c r="D289">
        <v>217.82900000000001</v>
      </c>
      <c r="E289">
        <v>-229.809</v>
      </c>
      <c r="F289">
        <v>386.392</v>
      </c>
      <c r="G289">
        <v>-134.309</v>
      </c>
      <c r="H289">
        <v>2.8662000000000001</v>
      </c>
      <c r="I289" s="3">
        <v>6.2000000000000003E-5</v>
      </c>
      <c r="J289">
        <v>2.8683100000000001</v>
      </c>
      <c r="K289">
        <v>1.5899999999999999E-4</v>
      </c>
      <c r="L289">
        <v>8.02</v>
      </c>
      <c r="M289" s="6">
        <v>-67.672912600000004</v>
      </c>
      <c r="N289" s="6">
        <v>225</v>
      </c>
      <c r="O289" s="6">
        <v>-511.46844479999999</v>
      </c>
    </row>
    <row r="290" spans="1:15" ht="15">
      <c r="A290">
        <v>184046</v>
      </c>
      <c r="B290" t="s">
        <v>9</v>
      </c>
      <c r="C290" t="s">
        <v>11</v>
      </c>
      <c r="D290">
        <v>222.17400000000001</v>
      </c>
      <c r="E290">
        <v>-239.649</v>
      </c>
      <c r="F290">
        <v>386.25099999999998</v>
      </c>
      <c r="G290">
        <v>-134.309</v>
      </c>
      <c r="H290">
        <v>2.8681800000000002</v>
      </c>
      <c r="I290" s="3">
        <v>5.1E-5</v>
      </c>
      <c r="J290">
        <v>2.8673099999999998</v>
      </c>
      <c r="K290" s="3">
        <v>2.0000000000000002E-5</v>
      </c>
      <c r="L290">
        <v>8.02</v>
      </c>
      <c r="M290" s="6">
        <v>-63.447631800000003</v>
      </c>
      <c r="N290" s="6">
        <v>225</v>
      </c>
      <c r="O290" s="6">
        <v>-501.57601929999998</v>
      </c>
    </row>
    <row r="291" spans="1:15" ht="15">
      <c r="A291">
        <v>184047</v>
      </c>
      <c r="B291" t="s">
        <v>9</v>
      </c>
      <c r="C291" t="s">
        <v>11</v>
      </c>
      <c r="D291">
        <v>222.08099999999999</v>
      </c>
      <c r="E291">
        <v>-237.15199999999999</v>
      </c>
      <c r="F291">
        <v>386.28800000000001</v>
      </c>
      <c r="G291">
        <v>-134.309</v>
      </c>
      <c r="H291">
        <v>2.8680400000000001</v>
      </c>
      <c r="I291" s="3">
        <v>5.1999999999999997E-5</v>
      </c>
      <c r="J291">
        <v>2.8670300000000002</v>
      </c>
      <c r="K291" s="3">
        <v>3.0000000000000001E-5</v>
      </c>
      <c r="L291">
        <v>8.02</v>
      </c>
      <c r="M291" s="6">
        <v>-63.510135699999999</v>
      </c>
      <c r="N291" s="6">
        <v>225</v>
      </c>
      <c r="O291" s="6">
        <v>-504.07397459999999</v>
      </c>
    </row>
    <row r="292" spans="1:15" ht="15">
      <c r="A292">
        <v>184048</v>
      </c>
      <c r="B292" t="s">
        <v>9</v>
      </c>
      <c r="C292" t="s">
        <v>11</v>
      </c>
      <c r="D292">
        <v>221.98500000000001</v>
      </c>
      <c r="E292">
        <v>-234.655</v>
      </c>
      <c r="F292">
        <v>386.32400000000001</v>
      </c>
      <c r="G292">
        <v>-134.309</v>
      </c>
      <c r="H292">
        <v>2.8680699999999999</v>
      </c>
      <c r="I292" s="3">
        <v>4.8999999999999998E-5</v>
      </c>
      <c r="J292">
        <v>2.86639</v>
      </c>
      <c r="K292" s="3">
        <v>4.8000000000000001E-5</v>
      </c>
      <c r="L292">
        <v>8.02</v>
      </c>
      <c r="M292" s="6">
        <v>-63.572639500000001</v>
      </c>
      <c r="N292" s="6">
        <v>225</v>
      </c>
      <c r="O292" s="6">
        <v>-506.57196040000002</v>
      </c>
    </row>
    <row r="293" spans="1:15" ht="15">
      <c r="A293">
        <v>184049</v>
      </c>
      <c r="B293" t="s">
        <v>9</v>
      </c>
      <c r="C293" t="s">
        <v>11</v>
      </c>
      <c r="D293">
        <v>221.89500000000001</v>
      </c>
      <c r="E293">
        <v>-232.15799999999999</v>
      </c>
      <c r="F293">
        <v>386.36</v>
      </c>
      <c r="G293">
        <v>-134.309</v>
      </c>
      <c r="H293">
        <v>2.8681800000000002</v>
      </c>
      <c r="I293" s="3">
        <v>4.8000000000000001E-5</v>
      </c>
      <c r="J293">
        <v>2.86538</v>
      </c>
      <c r="K293" s="3">
        <v>7.8999999999999996E-5</v>
      </c>
      <c r="L293">
        <v>8.02</v>
      </c>
      <c r="M293" s="6">
        <v>-63.635143300000003</v>
      </c>
      <c r="N293" s="6">
        <v>225</v>
      </c>
      <c r="O293" s="6">
        <v>-509.06994630000003</v>
      </c>
    </row>
    <row r="294" spans="1:15" ht="15">
      <c r="A294">
        <v>184050</v>
      </c>
      <c r="B294" t="s">
        <v>9</v>
      </c>
      <c r="C294" t="s">
        <v>11</v>
      </c>
      <c r="D294">
        <v>221.803</v>
      </c>
      <c r="E294">
        <v>-229.66200000000001</v>
      </c>
      <c r="F294">
        <v>386.39600000000002</v>
      </c>
      <c r="G294">
        <v>-134.309</v>
      </c>
      <c r="H294">
        <v>2.8673700000000002</v>
      </c>
      <c r="I294" s="3">
        <v>4.6999999999999997E-5</v>
      </c>
      <c r="J294">
        <v>2.8651399999999998</v>
      </c>
      <c r="K294">
        <v>1.34E-4</v>
      </c>
      <c r="L294">
        <v>8.01</v>
      </c>
      <c r="M294" s="6">
        <v>-63.697647099999998</v>
      </c>
      <c r="N294" s="6">
        <v>225</v>
      </c>
      <c r="O294" s="6">
        <v>-511.56790160000003</v>
      </c>
    </row>
    <row r="295" spans="1:15" ht="15">
      <c r="A295">
        <v>184051</v>
      </c>
      <c r="B295" t="s">
        <v>9</v>
      </c>
      <c r="C295" t="s">
        <v>11</v>
      </c>
      <c r="D295">
        <v>226.14699999999999</v>
      </c>
      <c r="E295">
        <v>-239.501</v>
      </c>
      <c r="F295">
        <v>386.25599999999997</v>
      </c>
      <c r="G295">
        <v>-134.309</v>
      </c>
      <c r="H295">
        <v>2.86808</v>
      </c>
      <c r="I295" s="3">
        <v>4.8999999999999998E-5</v>
      </c>
      <c r="J295">
        <v>2.86741</v>
      </c>
      <c r="K295" s="3">
        <v>2.0000000000000002E-5</v>
      </c>
      <c r="L295">
        <v>8.01</v>
      </c>
      <c r="M295" s="6">
        <v>-59.472366299999997</v>
      </c>
      <c r="N295" s="6">
        <v>225</v>
      </c>
      <c r="O295" s="6">
        <v>-501.67547610000003</v>
      </c>
    </row>
    <row r="296" spans="1:15" ht="15">
      <c r="A296">
        <v>184052</v>
      </c>
      <c r="B296" t="s">
        <v>9</v>
      </c>
      <c r="C296" t="s">
        <v>11</v>
      </c>
      <c r="D296">
        <v>226.054</v>
      </c>
      <c r="E296">
        <v>-237.00399999999999</v>
      </c>
      <c r="F296">
        <v>386.291</v>
      </c>
      <c r="G296">
        <v>-134.309</v>
      </c>
      <c r="H296">
        <v>2.8681000000000001</v>
      </c>
      <c r="I296" s="3">
        <v>4.6E-5</v>
      </c>
      <c r="J296">
        <v>2.86721</v>
      </c>
      <c r="K296" s="3">
        <v>3.0000000000000001E-5</v>
      </c>
      <c r="L296">
        <v>8</v>
      </c>
      <c r="M296" s="6">
        <v>-59.534870099999999</v>
      </c>
      <c r="N296" s="6">
        <v>225</v>
      </c>
      <c r="O296" s="6">
        <v>-504.17346190000001</v>
      </c>
    </row>
    <row r="297" spans="1:15" ht="15">
      <c r="A297">
        <v>184053</v>
      </c>
      <c r="B297" t="s">
        <v>9</v>
      </c>
      <c r="C297" t="s">
        <v>11</v>
      </c>
      <c r="D297">
        <v>225.96199999999999</v>
      </c>
      <c r="E297">
        <v>-234.50800000000001</v>
      </c>
      <c r="F297">
        <v>386.32799999999997</v>
      </c>
      <c r="G297">
        <v>-134.309</v>
      </c>
      <c r="H297">
        <v>2.8680099999999999</v>
      </c>
      <c r="I297" s="3">
        <v>4.6999999999999997E-5</v>
      </c>
      <c r="J297">
        <v>2.8671099999999998</v>
      </c>
      <c r="K297" s="3">
        <v>4.6999999999999997E-5</v>
      </c>
      <c r="L297">
        <v>8.0299999999999994</v>
      </c>
      <c r="M297" s="6">
        <v>-59.597374000000002</v>
      </c>
      <c r="N297" s="6">
        <v>225</v>
      </c>
      <c r="O297" s="6">
        <v>-506.67141720000001</v>
      </c>
    </row>
    <row r="298" spans="1:15" ht="15">
      <c r="A298">
        <v>184054</v>
      </c>
      <c r="B298" t="s">
        <v>9</v>
      </c>
      <c r="C298" t="s">
        <v>11</v>
      </c>
      <c r="D298">
        <v>225.869</v>
      </c>
      <c r="E298">
        <v>-232.011</v>
      </c>
      <c r="F298">
        <v>386.36399999999998</v>
      </c>
      <c r="G298">
        <v>-134.309</v>
      </c>
      <c r="H298">
        <v>2.8680099999999999</v>
      </c>
      <c r="I298" s="3">
        <v>4.6E-5</v>
      </c>
      <c r="J298">
        <v>2.8669199999999999</v>
      </c>
      <c r="K298" s="3">
        <v>8.1000000000000004E-5</v>
      </c>
      <c r="L298">
        <v>8.02</v>
      </c>
      <c r="M298" s="6">
        <v>-59.659874000000002</v>
      </c>
      <c r="N298" s="6">
        <v>225</v>
      </c>
      <c r="O298" s="6">
        <v>-509.16937259999997</v>
      </c>
    </row>
    <row r="299" spans="1:15" ht="15">
      <c r="A299">
        <v>184055</v>
      </c>
      <c r="B299" t="s">
        <v>9</v>
      </c>
      <c r="C299" t="s">
        <v>11</v>
      </c>
      <c r="D299">
        <v>225.77600000000001</v>
      </c>
      <c r="E299">
        <v>-229.51400000000001</v>
      </c>
      <c r="F299">
        <v>386.4</v>
      </c>
      <c r="G299">
        <v>-134.309</v>
      </c>
      <c r="H299">
        <v>2.8678699999999999</v>
      </c>
      <c r="I299" s="3">
        <v>4.6E-5</v>
      </c>
      <c r="J299">
        <v>2.8668900000000002</v>
      </c>
      <c r="K299">
        <v>1.64E-4</v>
      </c>
      <c r="L299">
        <v>8.02</v>
      </c>
      <c r="M299" s="6">
        <v>-59.722377799999997</v>
      </c>
      <c r="N299" s="6">
        <v>225</v>
      </c>
      <c r="O299" s="6">
        <v>-511.66735840000001</v>
      </c>
    </row>
    <row r="300" spans="1:15" ht="15">
      <c r="A300">
        <v>184056</v>
      </c>
      <c r="B300" t="s">
        <v>9</v>
      </c>
      <c r="C300" t="s">
        <v>11</v>
      </c>
      <c r="D300">
        <v>234.202</v>
      </c>
      <c r="E300">
        <v>-239.203</v>
      </c>
      <c r="F300">
        <v>386.26400000000001</v>
      </c>
      <c r="G300">
        <v>-134.309</v>
      </c>
      <c r="H300">
        <v>2.8679999999999999</v>
      </c>
      <c r="I300" s="3">
        <v>4.6E-5</v>
      </c>
      <c r="J300">
        <v>2.8674200000000001</v>
      </c>
      <c r="K300" s="3">
        <v>2.0000000000000002E-5</v>
      </c>
      <c r="L300">
        <v>8.02</v>
      </c>
      <c r="M300" s="6">
        <v>-51.414394399999999</v>
      </c>
      <c r="N300" s="6">
        <v>225</v>
      </c>
      <c r="O300" s="6">
        <v>-501.87710570000002</v>
      </c>
    </row>
    <row r="301" spans="1:15" ht="15">
      <c r="A301">
        <v>184057</v>
      </c>
      <c r="B301" t="s">
        <v>9</v>
      </c>
      <c r="C301" t="s">
        <v>11</v>
      </c>
      <c r="D301">
        <v>234.017</v>
      </c>
      <c r="E301">
        <v>-234.209</v>
      </c>
      <c r="F301">
        <v>386.33600000000001</v>
      </c>
      <c r="G301">
        <v>-134.309</v>
      </c>
      <c r="H301">
        <v>2.8680599999999998</v>
      </c>
      <c r="I301" s="3">
        <v>4.5000000000000003E-5</v>
      </c>
      <c r="J301">
        <v>2.867</v>
      </c>
      <c r="K301" s="3">
        <v>4.8000000000000001E-5</v>
      </c>
      <c r="L301">
        <v>8.01</v>
      </c>
      <c r="M301" s="6">
        <v>-51.539398200000001</v>
      </c>
      <c r="N301" s="6">
        <v>225</v>
      </c>
      <c r="O301" s="6">
        <v>-506.87304690000002</v>
      </c>
    </row>
    <row r="302" spans="1:15" ht="15">
      <c r="A302">
        <v>184058</v>
      </c>
      <c r="B302" t="s">
        <v>9</v>
      </c>
      <c r="C302" t="s">
        <v>11</v>
      </c>
      <c r="D302">
        <v>233.83099999999999</v>
      </c>
      <c r="E302">
        <v>-229.21600000000001</v>
      </c>
      <c r="F302">
        <v>386.40800000000002</v>
      </c>
      <c r="G302">
        <v>-134.309</v>
      </c>
      <c r="H302">
        <v>2.8679999999999999</v>
      </c>
      <c r="I302" s="3">
        <v>4.6999999999999997E-5</v>
      </c>
      <c r="J302">
        <v>2.8665099999999999</v>
      </c>
      <c r="K302">
        <v>1.34E-4</v>
      </c>
      <c r="L302">
        <v>8.01</v>
      </c>
      <c r="M302" s="6">
        <v>-51.664405799999997</v>
      </c>
      <c r="N302" s="6">
        <v>225</v>
      </c>
      <c r="O302" s="6">
        <v>-511.868988</v>
      </c>
    </row>
    <row r="303" spans="1:15" ht="15">
      <c r="A303">
        <v>184059</v>
      </c>
      <c r="B303" t="s">
        <v>9</v>
      </c>
      <c r="C303" t="s">
        <v>11</v>
      </c>
      <c r="D303">
        <v>250.20400000000001</v>
      </c>
      <c r="E303">
        <v>-238.60900000000001</v>
      </c>
      <c r="F303">
        <v>386.28</v>
      </c>
      <c r="G303">
        <v>-134.309</v>
      </c>
      <c r="H303">
        <v>2.8679899999999998</v>
      </c>
      <c r="I303" s="3">
        <v>4.3999999999999999E-5</v>
      </c>
      <c r="J303">
        <v>2.8673199999999999</v>
      </c>
      <c r="K303" s="3">
        <v>2.0000000000000002E-5</v>
      </c>
      <c r="L303">
        <v>8.01</v>
      </c>
      <c r="M303" s="6">
        <v>-35.4058876</v>
      </c>
      <c r="N303" s="6">
        <v>225</v>
      </c>
      <c r="O303" s="6">
        <v>-502.27767940000001</v>
      </c>
    </row>
    <row r="304" spans="1:15" ht="15">
      <c r="A304">
        <v>184060</v>
      </c>
      <c r="B304" t="s">
        <v>9</v>
      </c>
      <c r="C304" t="s">
        <v>11</v>
      </c>
      <c r="D304">
        <v>250.01900000000001</v>
      </c>
      <c r="E304">
        <v>-233.61600000000001</v>
      </c>
      <c r="F304">
        <v>386.35199999999998</v>
      </c>
      <c r="G304">
        <v>-134.309</v>
      </c>
      <c r="H304">
        <v>2.8681899999999998</v>
      </c>
      <c r="I304" s="3">
        <v>4.6E-5</v>
      </c>
      <c r="J304">
        <v>2.8669899999999999</v>
      </c>
      <c r="K304" s="3">
        <v>4.8000000000000001E-5</v>
      </c>
      <c r="L304">
        <v>8.02</v>
      </c>
      <c r="M304" s="6">
        <v>-35.530895200000003</v>
      </c>
      <c r="N304" s="6">
        <v>225</v>
      </c>
      <c r="O304" s="6">
        <v>-507.27362060000002</v>
      </c>
    </row>
    <row r="305" spans="1:15" ht="15">
      <c r="A305">
        <v>184061</v>
      </c>
      <c r="B305" t="s">
        <v>9</v>
      </c>
      <c r="C305" t="s">
        <v>11</v>
      </c>
      <c r="D305">
        <v>249.834</v>
      </c>
      <c r="E305">
        <v>-228.62200000000001</v>
      </c>
      <c r="F305">
        <v>386.42500000000001</v>
      </c>
      <c r="G305">
        <v>-134.309</v>
      </c>
      <c r="H305">
        <v>2.8678499999999998</v>
      </c>
      <c r="I305" s="3">
        <v>4.6999999999999997E-5</v>
      </c>
      <c r="J305">
        <v>2.8666900000000002</v>
      </c>
      <c r="K305">
        <v>1.4300000000000001E-4</v>
      </c>
      <c r="L305">
        <v>8.01</v>
      </c>
      <c r="M305" s="6">
        <v>-35.655902900000001</v>
      </c>
      <c r="N305" s="6">
        <v>225</v>
      </c>
      <c r="O305" s="6">
        <v>-512.26953130000004</v>
      </c>
    </row>
    <row r="306" spans="1:15" ht="15">
      <c r="A306">
        <v>184062</v>
      </c>
      <c r="B306" t="s">
        <v>9</v>
      </c>
      <c r="C306" t="s">
        <v>11</v>
      </c>
      <c r="D306">
        <v>205.845</v>
      </c>
      <c r="E306">
        <v>-240.05600000000001</v>
      </c>
      <c r="F306">
        <v>386.238</v>
      </c>
      <c r="G306">
        <v>-134.309</v>
      </c>
      <c r="H306">
        <v>2.8642799999999999</v>
      </c>
      <c r="I306" s="3">
        <v>5.3000000000000001E-5</v>
      </c>
      <c r="J306">
        <v>2.8655300000000001</v>
      </c>
      <c r="K306" s="3">
        <v>2.0999999999999999E-5</v>
      </c>
      <c r="L306">
        <v>8.01</v>
      </c>
      <c r="M306" s="6">
        <v>-79.779594399999993</v>
      </c>
      <c r="N306" s="6">
        <v>225</v>
      </c>
      <c r="O306" s="6">
        <v>-501.36590580000001</v>
      </c>
    </row>
    <row r="307" spans="1:15" ht="15">
      <c r="A307">
        <v>184063</v>
      </c>
      <c r="B307" t="s">
        <v>9</v>
      </c>
      <c r="C307" t="s">
        <v>11</v>
      </c>
      <c r="D307">
        <v>205.929</v>
      </c>
      <c r="E307">
        <v>-237.55099999999999</v>
      </c>
      <c r="F307">
        <v>386.274</v>
      </c>
      <c r="G307">
        <v>-134.309</v>
      </c>
      <c r="H307">
        <v>2.8673299999999999</v>
      </c>
      <c r="I307" s="3">
        <v>5.8E-5</v>
      </c>
      <c r="J307">
        <v>2.8653300000000002</v>
      </c>
      <c r="K307" s="3">
        <v>3.1000000000000001E-5</v>
      </c>
      <c r="L307">
        <v>8.01</v>
      </c>
      <c r="M307" s="6">
        <v>-79.665527299999994</v>
      </c>
      <c r="N307" s="6">
        <v>225</v>
      </c>
      <c r="O307" s="6">
        <v>-503.86944579999999</v>
      </c>
    </row>
    <row r="308" spans="1:15" ht="15">
      <c r="A308">
        <v>184064</v>
      </c>
      <c r="B308" t="s">
        <v>9</v>
      </c>
      <c r="C308" t="s">
        <v>11</v>
      </c>
      <c r="D308">
        <v>206.01300000000001</v>
      </c>
      <c r="E308">
        <v>-235.047</v>
      </c>
      <c r="F308">
        <v>386.31099999999998</v>
      </c>
      <c r="G308">
        <v>-134.309</v>
      </c>
      <c r="H308">
        <v>2.8707099999999999</v>
      </c>
      <c r="I308" s="3">
        <v>6.9999999999999994E-5</v>
      </c>
      <c r="J308">
        <v>2.86544</v>
      </c>
      <c r="K308" s="3">
        <v>5.8999999999999998E-5</v>
      </c>
      <c r="L308">
        <v>8.01</v>
      </c>
      <c r="M308" s="6">
        <v>-79.551467900000006</v>
      </c>
      <c r="N308" s="6">
        <v>225</v>
      </c>
      <c r="O308" s="6">
        <v>-506.37298579999998</v>
      </c>
    </row>
    <row r="309" spans="1:15" ht="15">
      <c r="A309">
        <v>184065</v>
      </c>
      <c r="B309" t="s">
        <v>9</v>
      </c>
      <c r="C309" t="s">
        <v>11</v>
      </c>
      <c r="D309">
        <v>206.096</v>
      </c>
      <c r="E309">
        <v>-232.542</v>
      </c>
      <c r="F309">
        <v>386.34699999999998</v>
      </c>
      <c r="G309">
        <v>-134.309</v>
      </c>
      <c r="H309">
        <v>2.8710800000000001</v>
      </c>
      <c r="I309" s="3">
        <v>9.7E-5</v>
      </c>
      <c r="J309">
        <v>2.8699499999999998</v>
      </c>
      <c r="K309">
        <v>1.4799999999999999E-4</v>
      </c>
      <c r="L309">
        <v>8.01</v>
      </c>
      <c r="M309" s="6">
        <v>-79.437408399999995</v>
      </c>
      <c r="N309" s="6">
        <v>225</v>
      </c>
      <c r="O309" s="6">
        <v>-508.87649540000001</v>
      </c>
    </row>
    <row r="310" spans="1:15" ht="15">
      <c r="A310">
        <v>184066</v>
      </c>
      <c r="B310" t="s">
        <v>9</v>
      </c>
      <c r="C310" t="s">
        <v>11</v>
      </c>
      <c r="D310">
        <v>206.18</v>
      </c>
      <c r="E310">
        <v>-230.03800000000001</v>
      </c>
      <c r="F310">
        <v>386.38400000000001</v>
      </c>
      <c r="G310">
        <v>-134.309</v>
      </c>
      <c r="H310">
        <v>2.8718699999999999</v>
      </c>
      <c r="I310" s="3">
        <v>9.7E-5</v>
      </c>
      <c r="J310">
        <v>2.8723000000000001</v>
      </c>
      <c r="K310">
        <v>2.6499999999999999E-4</v>
      </c>
      <c r="L310">
        <v>8</v>
      </c>
      <c r="M310" s="6">
        <v>-79.323341400000004</v>
      </c>
      <c r="N310" s="6">
        <v>225</v>
      </c>
      <c r="O310" s="6">
        <v>-511.3800354</v>
      </c>
    </row>
    <row r="311" spans="1:15" ht="15">
      <c r="A311">
        <v>184067</v>
      </c>
      <c r="B311" t="s">
        <v>9</v>
      </c>
      <c r="C311" t="s">
        <v>11</v>
      </c>
      <c r="D311">
        <v>201.81800000000001</v>
      </c>
      <c r="E311">
        <v>-239.92099999999999</v>
      </c>
      <c r="F311">
        <v>386.238</v>
      </c>
      <c r="G311">
        <v>-134.309</v>
      </c>
      <c r="H311">
        <v>2.86659</v>
      </c>
      <c r="I311" s="3">
        <v>4.8000000000000001E-5</v>
      </c>
      <c r="J311">
        <v>2.8667699999999998</v>
      </c>
      <c r="K311" s="3">
        <v>2.0000000000000002E-5</v>
      </c>
      <c r="L311">
        <v>8.01</v>
      </c>
      <c r="M311" s="6">
        <v>-83.804885900000002</v>
      </c>
      <c r="N311" s="6">
        <v>225</v>
      </c>
      <c r="O311" s="6">
        <v>-501.54931640000001</v>
      </c>
    </row>
    <row r="312" spans="1:15" ht="15">
      <c r="A312">
        <v>184068</v>
      </c>
      <c r="B312" t="s">
        <v>9</v>
      </c>
      <c r="C312" t="s">
        <v>11</v>
      </c>
      <c r="D312">
        <v>201.90199999999999</v>
      </c>
      <c r="E312">
        <v>-237.416</v>
      </c>
      <c r="F312">
        <v>386.27499999999998</v>
      </c>
      <c r="G312">
        <v>-134.309</v>
      </c>
      <c r="H312">
        <v>2.8663400000000001</v>
      </c>
      <c r="I312" s="3">
        <v>4.6999999999999997E-5</v>
      </c>
      <c r="J312">
        <v>2.8661699999999999</v>
      </c>
      <c r="K312" s="3">
        <v>3.0000000000000001E-5</v>
      </c>
      <c r="L312">
        <v>8.02</v>
      </c>
      <c r="M312" s="6">
        <v>-83.690826400000006</v>
      </c>
      <c r="N312" s="6">
        <v>225</v>
      </c>
      <c r="O312" s="6">
        <v>-504.0528564</v>
      </c>
    </row>
    <row r="313" spans="1:15" ht="15">
      <c r="A313">
        <v>184069</v>
      </c>
      <c r="B313" t="s">
        <v>9</v>
      </c>
      <c r="C313" t="s">
        <v>11</v>
      </c>
      <c r="D313">
        <v>201.98500000000001</v>
      </c>
      <c r="E313">
        <v>-234.91200000000001</v>
      </c>
      <c r="F313">
        <v>386.31099999999998</v>
      </c>
      <c r="G313">
        <v>-134.309</v>
      </c>
      <c r="H313">
        <v>2.8669600000000002</v>
      </c>
      <c r="I313" s="3">
        <v>4.8000000000000001E-5</v>
      </c>
      <c r="J313">
        <v>2.8656600000000001</v>
      </c>
      <c r="K313" s="3">
        <v>4.8999999999999998E-5</v>
      </c>
      <c r="L313">
        <v>8.02</v>
      </c>
      <c r="M313" s="6">
        <v>-83.576759300000006</v>
      </c>
      <c r="N313" s="6">
        <v>225</v>
      </c>
      <c r="O313" s="6">
        <v>-506.55639650000001</v>
      </c>
    </row>
    <row r="314" spans="1:15" ht="15">
      <c r="A314">
        <v>184070</v>
      </c>
      <c r="B314" t="s">
        <v>9</v>
      </c>
      <c r="C314" t="s">
        <v>11</v>
      </c>
      <c r="D314">
        <v>202.06899999999999</v>
      </c>
      <c r="E314">
        <v>-232.40799999999999</v>
      </c>
      <c r="F314">
        <v>386.34699999999998</v>
      </c>
      <c r="G314">
        <v>-134.309</v>
      </c>
      <c r="H314">
        <v>2.8668800000000001</v>
      </c>
      <c r="I314" s="3">
        <v>5.0000000000000002E-5</v>
      </c>
      <c r="J314">
        <v>2.8666800000000001</v>
      </c>
      <c r="K314" s="3">
        <v>8.3999999999999995E-5</v>
      </c>
      <c r="L314">
        <v>8.01</v>
      </c>
      <c r="M314" s="6">
        <v>-83.462692300000001</v>
      </c>
      <c r="N314" s="6">
        <v>225</v>
      </c>
      <c r="O314" s="6">
        <v>-509.05990600000001</v>
      </c>
    </row>
    <row r="315" spans="1:15" ht="15">
      <c r="A315">
        <v>184071</v>
      </c>
      <c r="B315" t="s">
        <v>9</v>
      </c>
      <c r="C315" t="s">
        <v>11</v>
      </c>
      <c r="D315">
        <v>202.15199999999999</v>
      </c>
      <c r="E315">
        <v>-229.90299999999999</v>
      </c>
      <c r="F315">
        <v>386.38400000000001</v>
      </c>
      <c r="G315">
        <v>-134.309</v>
      </c>
      <c r="H315">
        <v>2.8668</v>
      </c>
      <c r="I315" s="3">
        <v>6.9999999999999994E-5</v>
      </c>
      <c r="J315">
        <v>2.86863</v>
      </c>
      <c r="K315">
        <v>2.05E-4</v>
      </c>
      <c r="L315">
        <v>8.02</v>
      </c>
      <c r="M315" s="6">
        <v>-83.348632800000004</v>
      </c>
      <c r="N315" s="6">
        <v>225</v>
      </c>
      <c r="O315" s="6">
        <v>-511.563446</v>
      </c>
    </row>
    <row r="316" spans="1:15" ht="15">
      <c r="A316">
        <v>184072</v>
      </c>
      <c r="B316" t="s">
        <v>9</v>
      </c>
      <c r="C316" t="s">
        <v>11</v>
      </c>
      <c r="D316">
        <v>197.791</v>
      </c>
      <c r="E316">
        <v>-239.786</v>
      </c>
      <c r="F316">
        <v>386.238</v>
      </c>
      <c r="G316">
        <v>-134.309</v>
      </c>
      <c r="H316">
        <v>2.8679899999999998</v>
      </c>
      <c r="I316" s="3">
        <v>4.8000000000000001E-5</v>
      </c>
      <c r="J316">
        <v>2.8673000000000002</v>
      </c>
      <c r="K316" s="3">
        <v>2.0000000000000002E-5</v>
      </c>
      <c r="L316">
        <v>8.01</v>
      </c>
      <c r="M316" s="6">
        <v>-87.830177300000003</v>
      </c>
      <c r="N316" s="6">
        <v>225</v>
      </c>
      <c r="O316" s="6">
        <v>-501.73269649999997</v>
      </c>
    </row>
    <row r="317" spans="1:15" ht="15">
      <c r="A317">
        <v>184073</v>
      </c>
      <c r="B317" t="s">
        <v>9</v>
      </c>
      <c r="C317" t="s">
        <v>11</v>
      </c>
      <c r="D317">
        <v>197.874</v>
      </c>
      <c r="E317">
        <v>-237.28200000000001</v>
      </c>
      <c r="F317">
        <v>386.27499999999998</v>
      </c>
      <c r="G317">
        <v>-134.309</v>
      </c>
      <c r="H317">
        <v>2.8677899999999998</v>
      </c>
      <c r="I317" s="3">
        <v>4.5000000000000003E-5</v>
      </c>
      <c r="J317">
        <v>2.86693</v>
      </c>
      <c r="K317" s="3">
        <v>2.9E-5</v>
      </c>
      <c r="L317">
        <v>8.01</v>
      </c>
      <c r="M317" s="6">
        <v>-87.716110200000003</v>
      </c>
      <c r="N317" s="6">
        <v>225</v>
      </c>
      <c r="O317" s="6">
        <v>-504.23623659999998</v>
      </c>
    </row>
    <row r="318" spans="1:15" ht="15">
      <c r="A318">
        <v>184074</v>
      </c>
      <c r="B318" t="s">
        <v>9</v>
      </c>
      <c r="C318" t="s">
        <v>11</v>
      </c>
      <c r="D318">
        <v>197.958</v>
      </c>
      <c r="E318">
        <v>-234.77699999999999</v>
      </c>
      <c r="F318">
        <v>386.31099999999998</v>
      </c>
      <c r="G318">
        <v>-134.309</v>
      </c>
      <c r="H318">
        <v>2.8677199999999998</v>
      </c>
      <c r="I318" s="3">
        <v>4.6E-5</v>
      </c>
      <c r="J318">
        <v>2.8660299999999999</v>
      </c>
      <c r="K318" s="3">
        <v>4.6999999999999997E-5</v>
      </c>
      <c r="L318">
        <v>8.01</v>
      </c>
      <c r="M318" s="6">
        <v>-87.602050800000001</v>
      </c>
      <c r="N318" s="6">
        <v>225</v>
      </c>
      <c r="O318" s="6">
        <v>-506.73974609999999</v>
      </c>
    </row>
    <row r="319" spans="1:15" ht="15">
      <c r="A319">
        <v>184075</v>
      </c>
      <c r="B319" t="s">
        <v>9</v>
      </c>
      <c r="C319" t="s">
        <v>11</v>
      </c>
      <c r="D319">
        <v>198.042</v>
      </c>
      <c r="E319">
        <v>-232.273</v>
      </c>
      <c r="F319">
        <v>386.34699999999998</v>
      </c>
      <c r="G319">
        <v>-134.309</v>
      </c>
      <c r="H319">
        <v>2.8679299999999999</v>
      </c>
      <c r="I319" s="3">
        <v>4.3999999999999999E-5</v>
      </c>
      <c r="J319">
        <v>2.8649300000000002</v>
      </c>
      <c r="K319" s="3">
        <v>7.4999999999999993E-5</v>
      </c>
      <c r="L319">
        <v>8.01</v>
      </c>
      <c r="M319" s="6">
        <v>-87.487991300000004</v>
      </c>
      <c r="N319" s="6">
        <v>225</v>
      </c>
      <c r="O319" s="6">
        <v>-509.24328609999998</v>
      </c>
    </row>
    <row r="320" spans="1:15" ht="15">
      <c r="A320">
        <v>184076</v>
      </c>
      <c r="B320" t="s">
        <v>9</v>
      </c>
      <c r="C320" t="s">
        <v>11</v>
      </c>
      <c r="D320">
        <v>198.126</v>
      </c>
      <c r="E320">
        <v>-229.768</v>
      </c>
      <c r="F320">
        <v>386.38400000000001</v>
      </c>
      <c r="G320">
        <v>-134.309</v>
      </c>
      <c r="H320">
        <v>2.8668399999999998</v>
      </c>
      <c r="I320" s="3">
        <v>4.5000000000000003E-5</v>
      </c>
      <c r="J320">
        <v>2.8641100000000002</v>
      </c>
      <c r="K320">
        <v>1.3200000000000001E-4</v>
      </c>
      <c r="L320">
        <v>8.01</v>
      </c>
      <c r="M320" s="6">
        <v>-87.373924299999999</v>
      </c>
      <c r="N320" s="6">
        <v>225</v>
      </c>
      <c r="O320" s="6">
        <v>-511.74682619999999</v>
      </c>
    </row>
    <row r="321" spans="1:15" ht="15">
      <c r="A321">
        <v>184077</v>
      </c>
      <c r="B321" t="s">
        <v>9</v>
      </c>
      <c r="C321" t="s">
        <v>11</v>
      </c>
      <c r="D321">
        <v>193.86199999999999</v>
      </c>
      <c r="E321">
        <v>-239.655</v>
      </c>
      <c r="F321">
        <v>386.238</v>
      </c>
      <c r="G321">
        <v>-134.309</v>
      </c>
      <c r="H321">
        <v>2.8682500000000002</v>
      </c>
      <c r="I321" s="3">
        <v>4.6999999999999997E-5</v>
      </c>
      <c r="J321">
        <v>2.8674900000000001</v>
      </c>
      <c r="K321" s="3">
        <v>1.9000000000000001E-5</v>
      </c>
      <c r="L321">
        <v>8.01</v>
      </c>
      <c r="M321" s="6">
        <v>-91.757286100000002</v>
      </c>
      <c r="N321" s="6">
        <v>225</v>
      </c>
      <c r="O321" s="6">
        <v>-501.91162109999999</v>
      </c>
    </row>
    <row r="322" spans="1:15" ht="15">
      <c r="A322">
        <v>184078</v>
      </c>
      <c r="B322" t="s">
        <v>9</v>
      </c>
      <c r="C322" t="s">
        <v>11</v>
      </c>
      <c r="D322">
        <v>193.94499999999999</v>
      </c>
      <c r="E322">
        <v>-237.15</v>
      </c>
      <c r="F322">
        <v>386.27499999999998</v>
      </c>
      <c r="G322">
        <v>-134.309</v>
      </c>
      <c r="H322">
        <v>2.8681999999999999</v>
      </c>
      <c r="I322" s="3">
        <v>4.8999999999999998E-5</v>
      </c>
      <c r="J322">
        <v>2.86721</v>
      </c>
      <c r="K322" s="3">
        <v>3.1000000000000001E-5</v>
      </c>
      <c r="L322">
        <v>8.02</v>
      </c>
      <c r="M322" s="6">
        <v>-91.643219000000002</v>
      </c>
      <c r="N322" s="6">
        <v>225</v>
      </c>
      <c r="O322" s="6">
        <v>-504.41516109999998</v>
      </c>
    </row>
    <row r="323" spans="1:15" ht="15">
      <c r="A323">
        <v>184079</v>
      </c>
      <c r="B323" t="s">
        <v>9</v>
      </c>
      <c r="C323" t="s">
        <v>11</v>
      </c>
      <c r="D323">
        <v>194.029</v>
      </c>
      <c r="E323">
        <v>-234.64599999999999</v>
      </c>
      <c r="F323">
        <v>386.31099999999998</v>
      </c>
      <c r="G323">
        <v>-134.309</v>
      </c>
      <c r="H323">
        <v>2.8680599999999998</v>
      </c>
      <c r="I323" s="3">
        <v>4.3999999999999999E-5</v>
      </c>
      <c r="J323">
        <v>2.8669500000000001</v>
      </c>
      <c r="K323" s="3">
        <v>4.6E-5</v>
      </c>
      <c r="L323">
        <v>8.01</v>
      </c>
      <c r="M323" s="6">
        <v>-91.529159500000006</v>
      </c>
      <c r="N323" s="6">
        <v>225</v>
      </c>
      <c r="O323" s="6">
        <v>-506.91870119999999</v>
      </c>
    </row>
    <row r="324" spans="1:15" ht="15">
      <c r="A324">
        <v>184080</v>
      </c>
      <c r="B324" t="s">
        <v>9</v>
      </c>
      <c r="C324" t="s">
        <v>11</v>
      </c>
      <c r="D324">
        <v>194.113</v>
      </c>
      <c r="E324">
        <v>-232.14099999999999</v>
      </c>
      <c r="F324">
        <v>386.34699999999998</v>
      </c>
      <c r="G324">
        <v>-134.309</v>
      </c>
      <c r="H324">
        <v>2.8680400000000001</v>
      </c>
      <c r="I324" s="3">
        <v>4.3999999999999999E-5</v>
      </c>
      <c r="J324">
        <v>2.8666900000000002</v>
      </c>
      <c r="K324" s="3">
        <v>7.7000000000000001E-5</v>
      </c>
      <c r="L324">
        <v>8.01</v>
      </c>
      <c r="M324" s="6">
        <v>-91.415100100000004</v>
      </c>
      <c r="N324" s="6">
        <v>225</v>
      </c>
      <c r="O324" s="6">
        <v>-509.42221069999999</v>
      </c>
    </row>
    <row r="325" spans="1:15" ht="15">
      <c r="A325">
        <v>184081</v>
      </c>
      <c r="B325" t="s">
        <v>9</v>
      </c>
      <c r="C325" t="s">
        <v>11</v>
      </c>
      <c r="D325">
        <v>194.197</v>
      </c>
      <c r="E325">
        <v>-229.637</v>
      </c>
      <c r="F325">
        <v>386.38400000000001</v>
      </c>
      <c r="G325">
        <v>-134.309</v>
      </c>
      <c r="H325">
        <v>2.8677800000000002</v>
      </c>
      <c r="I325" s="3">
        <v>4.3999999999999999E-5</v>
      </c>
      <c r="J325">
        <v>2.8664299999999998</v>
      </c>
      <c r="K325">
        <v>1.3799999999999999E-4</v>
      </c>
      <c r="L325">
        <v>8.02</v>
      </c>
      <c r="M325" s="6">
        <v>-91.301033000000004</v>
      </c>
      <c r="N325" s="6">
        <v>225</v>
      </c>
      <c r="O325" s="6">
        <v>-511.92575069999998</v>
      </c>
    </row>
    <row r="326" spans="1:15" ht="15">
      <c r="A326">
        <v>184082</v>
      </c>
      <c r="B326" t="s">
        <v>9</v>
      </c>
      <c r="C326" t="s">
        <v>11</v>
      </c>
      <c r="D326">
        <v>185.80699999999999</v>
      </c>
      <c r="E326">
        <v>-239.38499999999999</v>
      </c>
      <c r="F326">
        <v>386.23899999999998</v>
      </c>
      <c r="G326">
        <v>-134.309</v>
      </c>
      <c r="H326">
        <v>2.8680500000000002</v>
      </c>
      <c r="I326" s="3">
        <v>4.8000000000000001E-5</v>
      </c>
      <c r="J326">
        <v>2.8675600000000001</v>
      </c>
      <c r="K326" s="3">
        <v>2.0000000000000002E-5</v>
      </c>
      <c r="L326">
        <v>8.02</v>
      </c>
      <c r="M326" s="6">
        <v>-99.807868999999997</v>
      </c>
      <c r="N326" s="6">
        <v>225</v>
      </c>
      <c r="O326" s="6">
        <v>-502.27841189999998</v>
      </c>
    </row>
    <row r="327" spans="1:15" ht="15">
      <c r="A327">
        <v>184083</v>
      </c>
      <c r="B327" t="s">
        <v>9</v>
      </c>
      <c r="C327" t="s">
        <v>11</v>
      </c>
      <c r="D327">
        <v>185.97499999999999</v>
      </c>
      <c r="E327">
        <v>-234.376</v>
      </c>
      <c r="F327">
        <v>386.31099999999998</v>
      </c>
      <c r="G327">
        <v>-134.309</v>
      </c>
      <c r="H327">
        <v>2.8683100000000001</v>
      </c>
      <c r="I327" s="3">
        <v>4.6E-5</v>
      </c>
      <c r="J327">
        <v>2.8670800000000001</v>
      </c>
      <c r="K327" s="3">
        <v>4.6999999999999997E-5</v>
      </c>
      <c r="L327">
        <v>8</v>
      </c>
      <c r="M327" s="6">
        <v>-99.579742400000001</v>
      </c>
      <c r="N327" s="6">
        <v>225</v>
      </c>
      <c r="O327" s="6">
        <v>-507.28546139999997</v>
      </c>
    </row>
    <row r="328" spans="1:15" ht="15">
      <c r="A328">
        <v>184084</v>
      </c>
      <c r="B328" t="s">
        <v>9</v>
      </c>
      <c r="C328" t="s">
        <v>11</v>
      </c>
      <c r="D328">
        <v>186.143</v>
      </c>
      <c r="E328">
        <v>-229.36699999999999</v>
      </c>
      <c r="F328">
        <v>386.38400000000001</v>
      </c>
      <c r="G328">
        <v>-134.309</v>
      </c>
      <c r="H328">
        <v>2.86815</v>
      </c>
      <c r="I328" s="3">
        <v>4.3000000000000002E-5</v>
      </c>
      <c r="J328">
        <v>2.8668300000000002</v>
      </c>
      <c r="K328">
        <v>1.25E-4</v>
      </c>
      <c r="L328">
        <v>8.02</v>
      </c>
      <c r="M328" s="6">
        <v>-99.351615899999999</v>
      </c>
      <c r="N328" s="6">
        <v>225</v>
      </c>
      <c r="O328" s="6">
        <v>-512.29254149999997</v>
      </c>
    </row>
    <row r="329" spans="1:15" ht="15">
      <c r="A329">
        <v>184085</v>
      </c>
      <c r="B329" t="s">
        <v>9</v>
      </c>
      <c r="C329" t="s">
        <v>11</v>
      </c>
      <c r="D329">
        <v>169.79599999999999</v>
      </c>
      <c r="E329">
        <v>-238.84800000000001</v>
      </c>
      <c r="F329">
        <v>386.23899999999998</v>
      </c>
      <c r="G329">
        <v>-134.309</v>
      </c>
      <c r="H329">
        <v>2.86815</v>
      </c>
      <c r="I329" s="3">
        <v>4.8999999999999998E-5</v>
      </c>
      <c r="J329">
        <v>2.8676499999999998</v>
      </c>
      <c r="K329" s="3">
        <v>2.0000000000000002E-5</v>
      </c>
      <c r="L329">
        <v>8.02</v>
      </c>
      <c r="M329" s="6">
        <v>-115.81085210000001</v>
      </c>
      <c r="N329" s="6">
        <v>225</v>
      </c>
      <c r="O329" s="6">
        <v>-503.00750729999999</v>
      </c>
    </row>
    <row r="330" spans="1:15" ht="15">
      <c r="A330">
        <v>184086</v>
      </c>
      <c r="B330" t="s">
        <v>9</v>
      </c>
      <c r="C330" t="s">
        <v>11</v>
      </c>
      <c r="D330">
        <v>169.964</v>
      </c>
      <c r="E330">
        <v>-233.84</v>
      </c>
      <c r="F330">
        <v>386.31200000000001</v>
      </c>
      <c r="G330">
        <v>-134.309</v>
      </c>
      <c r="H330">
        <v>2.8683999999999998</v>
      </c>
      <c r="I330" s="3">
        <v>4.3999999999999999E-5</v>
      </c>
      <c r="J330">
        <v>2.86713</v>
      </c>
      <c r="K330" s="3">
        <v>4.6999999999999997E-5</v>
      </c>
      <c r="L330">
        <v>8.01</v>
      </c>
      <c r="M330" s="6">
        <v>-115.58273320000001</v>
      </c>
      <c r="N330" s="6">
        <v>225</v>
      </c>
      <c r="O330" s="6">
        <v>-508.01458739999998</v>
      </c>
    </row>
    <row r="331" spans="1:15" ht="15">
      <c r="A331">
        <v>184087</v>
      </c>
      <c r="B331" t="s">
        <v>9</v>
      </c>
      <c r="C331" t="s">
        <v>11</v>
      </c>
      <c r="D331">
        <v>170.13200000000001</v>
      </c>
      <c r="E331">
        <v>-228.83099999999999</v>
      </c>
      <c r="F331">
        <v>386.38400000000001</v>
      </c>
      <c r="G331">
        <v>-134.309</v>
      </c>
      <c r="H331">
        <v>2.8681000000000001</v>
      </c>
      <c r="I331" s="3">
        <v>4.3000000000000002E-5</v>
      </c>
      <c r="J331">
        <v>2.8667899999999999</v>
      </c>
      <c r="K331">
        <v>1.22E-4</v>
      </c>
      <c r="L331">
        <v>8.01</v>
      </c>
      <c r="M331" s="6">
        <v>-115.3546066</v>
      </c>
      <c r="N331" s="6">
        <v>225</v>
      </c>
      <c r="O331" s="6">
        <v>-513.02166750000004</v>
      </c>
    </row>
    <row r="332" spans="1:15" ht="15">
      <c r="A332">
        <v>184088</v>
      </c>
      <c r="B332" t="s">
        <v>9</v>
      </c>
      <c r="C332" t="s">
        <v>29</v>
      </c>
      <c r="D332">
        <v>209.928</v>
      </c>
      <c r="E332">
        <v>-235.19800000000001</v>
      </c>
      <c r="F332">
        <v>386.31</v>
      </c>
      <c r="G332">
        <v>-149.30699999999999</v>
      </c>
      <c r="H332">
        <v>2.8739599999999998</v>
      </c>
      <c r="I332" s="3">
        <v>8.0000000000000007E-5</v>
      </c>
      <c r="J332">
        <v>2.86782</v>
      </c>
      <c r="K332" s="3">
        <v>7.6000000000000004E-5</v>
      </c>
      <c r="L332">
        <v>12.51</v>
      </c>
      <c r="M332" s="6">
        <v>-75.6383972</v>
      </c>
      <c r="N332" s="6">
        <v>225</v>
      </c>
      <c r="O332" s="6">
        <v>-506.1748657</v>
      </c>
    </row>
    <row r="333" spans="1:15" ht="15">
      <c r="A333">
        <v>184089</v>
      </c>
      <c r="B333" t="s">
        <v>9</v>
      </c>
      <c r="C333" t="s">
        <v>29</v>
      </c>
      <c r="D333">
        <v>214.04</v>
      </c>
      <c r="E333">
        <v>-234.95</v>
      </c>
      <c r="F333">
        <v>386.31599999999997</v>
      </c>
      <c r="G333">
        <v>-149.30699999999999</v>
      </c>
      <c r="H333">
        <v>2.86815</v>
      </c>
      <c r="I333" s="3">
        <v>5.0000000000000002E-5</v>
      </c>
      <c r="J333">
        <v>2.8678900000000001</v>
      </c>
      <c r="K333" s="3">
        <v>5.0000000000000002E-5</v>
      </c>
      <c r="L333">
        <v>12.51</v>
      </c>
      <c r="M333" s="6">
        <v>-71.523170500000006</v>
      </c>
      <c r="N333" s="6">
        <v>225</v>
      </c>
      <c r="O333" s="6">
        <v>-506.37301639999998</v>
      </c>
    </row>
    <row r="334" spans="1:15" ht="15">
      <c r="A334">
        <v>184090</v>
      </c>
      <c r="B334" t="s">
        <v>9</v>
      </c>
      <c r="C334" t="s">
        <v>29</v>
      </c>
      <c r="D334">
        <v>218.01400000000001</v>
      </c>
      <c r="E334">
        <v>-234.803</v>
      </c>
      <c r="F334">
        <v>386.32</v>
      </c>
      <c r="G334">
        <v>-149.30699999999999</v>
      </c>
      <c r="H334">
        <v>2.8669199999999999</v>
      </c>
      <c r="I334" s="3">
        <v>4.8999999999999998E-5</v>
      </c>
      <c r="J334">
        <v>2.86477</v>
      </c>
      <c r="K334" s="3">
        <v>4.8999999999999998E-5</v>
      </c>
      <c r="L334">
        <v>12.51</v>
      </c>
      <c r="M334" s="6">
        <v>-67.547905</v>
      </c>
      <c r="N334" s="6">
        <v>225</v>
      </c>
      <c r="O334" s="6">
        <v>-506.4725037</v>
      </c>
    </row>
    <row r="335" spans="1:15" ht="15">
      <c r="A335">
        <v>184091</v>
      </c>
      <c r="B335" t="s">
        <v>9</v>
      </c>
      <c r="C335" t="s">
        <v>29</v>
      </c>
      <c r="D335">
        <v>221.988</v>
      </c>
      <c r="E335">
        <v>-234.655</v>
      </c>
      <c r="F335">
        <v>386.32400000000001</v>
      </c>
      <c r="G335">
        <v>-149.30699999999999</v>
      </c>
      <c r="H335">
        <v>2.8679600000000001</v>
      </c>
      <c r="I335" s="3">
        <v>4.6999999999999997E-5</v>
      </c>
      <c r="J335">
        <v>2.86612</v>
      </c>
      <c r="K335" s="3">
        <v>4.6999999999999997E-5</v>
      </c>
      <c r="L335">
        <v>12.51</v>
      </c>
      <c r="M335" s="6">
        <v>-63.572639500000001</v>
      </c>
      <c r="N335" s="6">
        <v>225</v>
      </c>
      <c r="O335" s="6">
        <v>-506.57196040000002</v>
      </c>
    </row>
    <row r="336" spans="1:15" ht="15">
      <c r="A336">
        <v>184092</v>
      </c>
      <c r="B336" t="s">
        <v>9</v>
      </c>
      <c r="C336" t="s">
        <v>29</v>
      </c>
      <c r="D336">
        <v>225.96199999999999</v>
      </c>
      <c r="E336">
        <v>-234.50800000000001</v>
      </c>
      <c r="F336">
        <v>386.32799999999997</v>
      </c>
      <c r="G336">
        <v>-149.30699999999999</v>
      </c>
      <c r="H336">
        <v>2.8678599999999999</v>
      </c>
      <c r="I336" s="3">
        <v>4.5000000000000003E-5</v>
      </c>
      <c r="J336">
        <v>2.8670900000000001</v>
      </c>
      <c r="K336" s="3">
        <v>4.8000000000000001E-5</v>
      </c>
      <c r="L336">
        <v>12.51</v>
      </c>
      <c r="M336" s="6">
        <v>-59.597374000000002</v>
      </c>
      <c r="N336" s="6">
        <v>225</v>
      </c>
      <c r="O336" s="6">
        <v>-506.67141720000001</v>
      </c>
    </row>
    <row r="337" spans="1:15" ht="15">
      <c r="A337">
        <v>184093</v>
      </c>
      <c r="B337" t="s">
        <v>9</v>
      </c>
      <c r="C337" t="s">
        <v>29</v>
      </c>
      <c r="D337">
        <v>234.017</v>
      </c>
      <c r="E337">
        <v>-234.209</v>
      </c>
      <c r="F337">
        <v>386.33600000000001</v>
      </c>
      <c r="G337">
        <v>-149.30699999999999</v>
      </c>
      <c r="H337">
        <v>2.8679100000000002</v>
      </c>
      <c r="I337" s="3">
        <v>4.5000000000000003E-5</v>
      </c>
      <c r="J337">
        <v>2.8670399999999998</v>
      </c>
      <c r="K337" s="3">
        <v>4.5000000000000003E-5</v>
      </c>
      <c r="L337">
        <v>12.5</v>
      </c>
      <c r="M337" s="6">
        <v>-51.539398200000001</v>
      </c>
      <c r="N337" s="6">
        <v>225</v>
      </c>
      <c r="O337" s="6">
        <v>-506.87304690000002</v>
      </c>
    </row>
    <row r="338" spans="1:15" ht="15">
      <c r="A338">
        <v>184094</v>
      </c>
      <c r="B338" t="s">
        <v>9</v>
      </c>
      <c r="C338" t="s">
        <v>29</v>
      </c>
      <c r="D338">
        <v>250.01900000000001</v>
      </c>
      <c r="E338">
        <v>-233.61600000000001</v>
      </c>
      <c r="F338">
        <v>386.35199999999998</v>
      </c>
      <c r="G338">
        <v>-149.30699999999999</v>
      </c>
      <c r="H338">
        <v>2.8679100000000002</v>
      </c>
      <c r="I338" s="3">
        <v>4.5000000000000003E-5</v>
      </c>
      <c r="J338">
        <v>2.8668900000000002</v>
      </c>
      <c r="K338" s="3">
        <v>4.8000000000000001E-5</v>
      </c>
      <c r="L338">
        <v>12.52</v>
      </c>
      <c r="M338" s="6">
        <v>-35.530895200000003</v>
      </c>
      <c r="N338" s="6">
        <v>225</v>
      </c>
      <c r="O338" s="6">
        <v>-507.27362060000002</v>
      </c>
    </row>
    <row r="339" spans="1:15" ht="15">
      <c r="A339">
        <v>184095</v>
      </c>
      <c r="B339" t="s">
        <v>9</v>
      </c>
      <c r="C339" t="s">
        <v>29</v>
      </c>
      <c r="D339">
        <v>206.01300000000001</v>
      </c>
      <c r="E339">
        <v>-235.047</v>
      </c>
      <c r="F339">
        <v>386.31099999999998</v>
      </c>
      <c r="G339">
        <v>-149.30699999999999</v>
      </c>
      <c r="H339">
        <v>2.8715000000000002</v>
      </c>
      <c r="I339" s="3">
        <v>5.7000000000000003E-5</v>
      </c>
      <c r="J339">
        <v>2.8643700000000001</v>
      </c>
      <c r="K339" s="3">
        <v>5.5000000000000002E-5</v>
      </c>
      <c r="L339">
        <v>12.52</v>
      </c>
      <c r="M339" s="6">
        <v>-79.551467900000006</v>
      </c>
      <c r="N339" s="6">
        <v>225</v>
      </c>
      <c r="O339" s="6">
        <v>-506.37298579999998</v>
      </c>
    </row>
    <row r="340" spans="1:15" ht="15">
      <c r="A340">
        <v>184096</v>
      </c>
      <c r="B340" t="s">
        <v>9</v>
      </c>
      <c r="C340" t="s">
        <v>29</v>
      </c>
      <c r="D340">
        <v>201.98500000000001</v>
      </c>
      <c r="E340">
        <v>-234.91200000000001</v>
      </c>
      <c r="F340">
        <v>386.31099999999998</v>
      </c>
      <c r="G340">
        <v>-149.30699999999999</v>
      </c>
      <c r="H340">
        <v>2.8669899999999999</v>
      </c>
      <c r="I340" s="3">
        <v>4.6E-5</v>
      </c>
      <c r="J340">
        <v>2.86558</v>
      </c>
      <c r="K340" s="3">
        <v>4.3000000000000002E-5</v>
      </c>
      <c r="L340">
        <v>12.52</v>
      </c>
      <c r="M340" s="6">
        <v>-83.576759300000006</v>
      </c>
      <c r="N340" s="6">
        <v>225</v>
      </c>
      <c r="O340" s="6">
        <v>-506.55639650000001</v>
      </c>
    </row>
    <row r="341" spans="1:15" ht="15">
      <c r="A341">
        <v>184097</v>
      </c>
      <c r="B341" t="s">
        <v>9</v>
      </c>
      <c r="C341" t="s">
        <v>29</v>
      </c>
      <c r="D341">
        <v>197.958</v>
      </c>
      <c r="E341">
        <v>-234.77699999999999</v>
      </c>
      <c r="F341">
        <v>386.31</v>
      </c>
      <c r="G341">
        <v>-149.30699999999999</v>
      </c>
      <c r="H341">
        <v>2.86713</v>
      </c>
      <c r="I341" s="3">
        <v>3.8999999999999999E-5</v>
      </c>
      <c r="J341">
        <v>2.8665099999999999</v>
      </c>
      <c r="K341" s="3">
        <v>4.1999999999999998E-5</v>
      </c>
      <c r="L341">
        <v>12.52</v>
      </c>
      <c r="M341" s="6">
        <v>-87.602050800000001</v>
      </c>
      <c r="N341" s="6">
        <v>225</v>
      </c>
      <c r="O341" s="6">
        <v>-506.73974609999999</v>
      </c>
    </row>
    <row r="342" spans="1:15" ht="15">
      <c r="A342">
        <v>184098</v>
      </c>
      <c r="B342" t="s">
        <v>9</v>
      </c>
      <c r="C342" t="s">
        <v>29</v>
      </c>
      <c r="D342">
        <v>194.029</v>
      </c>
      <c r="E342">
        <v>-234.64599999999999</v>
      </c>
      <c r="F342">
        <v>386.31099999999998</v>
      </c>
      <c r="G342">
        <v>-149.30699999999999</v>
      </c>
      <c r="H342">
        <v>2.8678400000000002</v>
      </c>
      <c r="I342" s="3">
        <v>4.0000000000000003E-5</v>
      </c>
      <c r="J342">
        <v>2.8670100000000001</v>
      </c>
      <c r="K342" s="3">
        <v>4.1E-5</v>
      </c>
      <c r="L342">
        <v>12.52</v>
      </c>
      <c r="M342" s="6">
        <v>-91.529159500000006</v>
      </c>
      <c r="N342" s="6">
        <v>225</v>
      </c>
      <c r="O342" s="6">
        <v>-506.91870119999999</v>
      </c>
    </row>
    <row r="343" spans="1:15" ht="15">
      <c r="A343">
        <v>184099</v>
      </c>
      <c r="B343" t="s">
        <v>9</v>
      </c>
      <c r="C343" t="s">
        <v>29</v>
      </c>
      <c r="D343">
        <v>185.97499999999999</v>
      </c>
      <c r="E343">
        <v>-234.376</v>
      </c>
      <c r="F343">
        <v>386.31099999999998</v>
      </c>
      <c r="G343">
        <v>-149.30699999999999</v>
      </c>
      <c r="H343">
        <v>2.8680500000000002</v>
      </c>
      <c r="I343" s="3">
        <v>3.8999999999999999E-5</v>
      </c>
      <c r="J343">
        <v>2.8671899999999999</v>
      </c>
      <c r="K343" s="3">
        <v>4.0000000000000003E-5</v>
      </c>
      <c r="L343">
        <v>12.5</v>
      </c>
      <c r="M343" s="6">
        <v>-99.579742400000001</v>
      </c>
      <c r="N343" s="6">
        <v>225</v>
      </c>
      <c r="O343" s="6">
        <v>-507.28546139999997</v>
      </c>
    </row>
    <row r="344" spans="1:15" ht="15">
      <c r="A344">
        <v>184100</v>
      </c>
      <c r="B344" t="s">
        <v>9</v>
      </c>
      <c r="C344" t="s">
        <v>29</v>
      </c>
      <c r="D344">
        <v>169.964</v>
      </c>
      <c r="E344">
        <v>-233.84</v>
      </c>
      <c r="F344">
        <v>386.31200000000001</v>
      </c>
      <c r="G344">
        <v>-149.30699999999999</v>
      </c>
      <c r="H344">
        <v>2.8681199999999998</v>
      </c>
      <c r="I344" s="3">
        <v>4.0000000000000003E-5</v>
      </c>
      <c r="J344">
        <v>2.8670599999999999</v>
      </c>
      <c r="K344" s="3">
        <v>4.0000000000000003E-5</v>
      </c>
      <c r="L344">
        <v>12.5</v>
      </c>
      <c r="M344" s="6">
        <v>-115.58273320000001</v>
      </c>
      <c r="N344" s="6">
        <v>225</v>
      </c>
      <c r="O344" s="6">
        <v>-508.01458739999998</v>
      </c>
    </row>
    <row r="345" spans="1:15" ht="15">
      <c r="A345">
        <v>184101</v>
      </c>
      <c r="B345" t="s">
        <v>9</v>
      </c>
      <c r="C345" t="s">
        <v>28</v>
      </c>
      <c r="D345">
        <v>209.928</v>
      </c>
      <c r="E345">
        <v>-235.19800000000001</v>
      </c>
      <c r="F345">
        <v>386.31</v>
      </c>
      <c r="G345">
        <v>-119.31100000000001</v>
      </c>
      <c r="H345">
        <v>2.8738899999999998</v>
      </c>
      <c r="I345" s="3">
        <v>9.2999999999999997E-5</v>
      </c>
      <c r="J345">
        <v>2.8676300000000001</v>
      </c>
      <c r="K345" s="3">
        <v>7.7999999999999999E-5</v>
      </c>
      <c r="L345">
        <v>12.52</v>
      </c>
      <c r="M345" s="6">
        <v>-75.6383972</v>
      </c>
      <c r="N345" s="6">
        <v>225</v>
      </c>
      <c r="O345" s="6">
        <v>-506.1748657</v>
      </c>
    </row>
    <row r="346" spans="1:15" ht="15">
      <c r="A346">
        <v>184102</v>
      </c>
      <c r="B346" t="s">
        <v>9</v>
      </c>
      <c r="C346" t="s">
        <v>28</v>
      </c>
      <c r="D346">
        <v>214.04</v>
      </c>
      <c r="E346">
        <v>-234.95</v>
      </c>
      <c r="F346">
        <v>386.31599999999997</v>
      </c>
      <c r="G346">
        <v>-119.31100000000001</v>
      </c>
      <c r="H346">
        <v>2.8717299999999999</v>
      </c>
      <c r="I346" s="3">
        <v>5.7000000000000003E-5</v>
      </c>
      <c r="J346">
        <v>2.86456</v>
      </c>
      <c r="K346" s="3">
        <v>4.8999999999999998E-5</v>
      </c>
      <c r="L346">
        <v>12.52</v>
      </c>
      <c r="M346" s="6">
        <v>-71.523170500000006</v>
      </c>
      <c r="N346" s="6">
        <v>225</v>
      </c>
      <c r="O346" s="6">
        <v>-506.37301639999998</v>
      </c>
    </row>
    <row r="347" spans="1:15" ht="15">
      <c r="A347">
        <v>184103</v>
      </c>
      <c r="B347" t="s">
        <v>9</v>
      </c>
      <c r="C347" t="s">
        <v>28</v>
      </c>
      <c r="D347">
        <v>218.01400000000001</v>
      </c>
      <c r="E347">
        <v>-234.803</v>
      </c>
      <c r="F347">
        <v>386.32</v>
      </c>
      <c r="G347">
        <v>-119.31100000000001</v>
      </c>
      <c r="H347">
        <v>2.86686</v>
      </c>
      <c r="I347" s="3">
        <v>5.0000000000000002E-5</v>
      </c>
      <c r="J347">
        <v>2.8653400000000002</v>
      </c>
      <c r="K347" s="3">
        <v>4.5000000000000003E-5</v>
      </c>
      <c r="L347">
        <v>12.52</v>
      </c>
      <c r="M347" s="6">
        <v>-67.547905</v>
      </c>
      <c r="N347" s="6">
        <v>225</v>
      </c>
      <c r="O347" s="6">
        <v>-506.4725037</v>
      </c>
    </row>
    <row r="348" spans="1:15" ht="15">
      <c r="A348">
        <v>184104</v>
      </c>
      <c r="B348" t="s">
        <v>9</v>
      </c>
      <c r="C348" t="s">
        <v>28</v>
      </c>
      <c r="D348">
        <v>221.988</v>
      </c>
      <c r="E348">
        <v>-234.655</v>
      </c>
      <c r="F348">
        <v>386.32400000000001</v>
      </c>
      <c r="G348">
        <v>-119.31100000000001</v>
      </c>
      <c r="H348">
        <v>2.86795</v>
      </c>
      <c r="I348" s="3">
        <v>5.0000000000000002E-5</v>
      </c>
      <c r="J348">
        <v>2.8664700000000001</v>
      </c>
      <c r="K348" s="3">
        <v>4.3999999999999999E-5</v>
      </c>
      <c r="L348">
        <v>12.52</v>
      </c>
      <c r="M348" s="6">
        <v>-63.572639500000001</v>
      </c>
      <c r="N348" s="6">
        <v>225</v>
      </c>
      <c r="O348" s="6">
        <v>-506.57196040000002</v>
      </c>
    </row>
    <row r="349" spans="1:15" ht="15">
      <c r="A349">
        <v>184105</v>
      </c>
      <c r="B349" t="s">
        <v>9</v>
      </c>
      <c r="C349" t="s">
        <v>28</v>
      </c>
      <c r="D349">
        <v>225.96199999999999</v>
      </c>
      <c r="E349">
        <v>-234.50800000000001</v>
      </c>
      <c r="F349">
        <v>386.32799999999997</v>
      </c>
      <c r="G349">
        <v>-119.31100000000001</v>
      </c>
      <c r="H349">
        <v>2.8682400000000001</v>
      </c>
      <c r="I349" s="3">
        <v>4.6E-5</v>
      </c>
      <c r="J349">
        <v>2.8669699999999998</v>
      </c>
      <c r="K349" s="3">
        <v>4.1999999999999998E-5</v>
      </c>
      <c r="L349">
        <v>12.51</v>
      </c>
      <c r="M349" s="6">
        <v>-59.597374000000002</v>
      </c>
      <c r="N349" s="6">
        <v>225</v>
      </c>
      <c r="O349" s="6">
        <v>-506.67141720000001</v>
      </c>
    </row>
    <row r="350" spans="1:15" ht="15">
      <c r="A350">
        <v>184106</v>
      </c>
      <c r="B350" t="s">
        <v>9</v>
      </c>
      <c r="C350" t="s">
        <v>28</v>
      </c>
      <c r="D350">
        <v>234.017</v>
      </c>
      <c r="E350">
        <v>-234.209</v>
      </c>
      <c r="F350">
        <v>386.33600000000001</v>
      </c>
      <c r="G350">
        <v>-119.31100000000001</v>
      </c>
      <c r="H350">
        <v>2.8683700000000001</v>
      </c>
      <c r="I350" s="3">
        <v>4.1999999999999998E-5</v>
      </c>
      <c r="J350">
        <v>2.8669600000000002</v>
      </c>
      <c r="K350" s="3">
        <v>4.3000000000000002E-5</v>
      </c>
      <c r="L350">
        <v>12.51</v>
      </c>
      <c r="M350" s="6">
        <v>-51.539398200000001</v>
      </c>
      <c r="N350" s="6">
        <v>225</v>
      </c>
      <c r="O350" s="6">
        <v>-506.87304690000002</v>
      </c>
    </row>
    <row r="351" spans="1:15" ht="15">
      <c r="A351">
        <v>184107</v>
      </c>
      <c r="B351" t="s">
        <v>9</v>
      </c>
      <c r="C351" t="s">
        <v>28</v>
      </c>
      <c r="D351">
        <v>250.01900000000001</v>
      </c>
      <c r="E351">
        <v>-233.61600000000001</v>
      </c>
      <c r="F351">
        <v>386.35199999999998</v>
      </c>
      <c r="G351">
        <v>-119.31100000000001</v>
      </c>
      <c r="H351">
        <v>2.8683200000000002</v>
      </c>
      <c r="I351" s="3">
        <v>4.1E-5</v>
      </c>
      <c r="J351">
        <v>2.8668800000000001</v>
      </c>
      <c r="K351" s="3">
        <v>4.3000000000000002E-5</v>
      </c>
      <c r="L351">
        <v>12.52</v>
      </c>
      <c r="M351" s="6">
        <v>-35.530895200000003</v>
      </c>
      <c r="N351" s="6">
        <v>225</v>
      </c>
      <c r="O351" s="6">
        <v>-507.27362060000002</v>
      </c>
    </row>
    <row r="352" spans="1:15" ht="15">
      <c r="A352">
        <v>184108</v>
      </c>
      <c r="B352" t="s">
        <v>9</v>
      </c>
      <c r="C352" t="s">
        <v>28</v>
      </c>
      <c r="D352">
        <v>206.01300000000001</v>
      </c>
      <c r="E352">
        <v>-235.047</v>
      </c>
      <c r="F352">
        <v>386.31099999999998</v>
      </c>
      <c r="G352">
        <v>-119.31100000000001</v>
      </c>
      <c r="H352">
        <v>2.8697699999999999</v>
      </c>
      <c r="I352" s="3">
        <v>7.6000000000000004E-5</v>
      </c>
      <c r="J352">
        <v>2.8666399999999999</v>
      </c>
      <c r="K352" s="3">
        <v>5.3000000000000001E-5</v>
      </c>
      <c r="L352">
        <v>12.52</v>
      </c>
      <c r="M352" s="6">
        <v>-79.551467900000006</v>
      </c>
      <c r="N352" s="6">
        <v>225</v>
      </c>
      <c r="O352" s="6">
        <v>-506.37298579999998</v>
      </c>
    </row>
    <row r="353" spans="1:15" ht="15">
      <c r="A353">
        <v>184109</v>
      </c>
      <c r="B353" t="s">
        <v>9</v>
      </c>
      <c r="C353" t="s">
        <v>28</v>
      </c>
      <c r="D353">
        <v>201.98500000000001</v>
      </c>
      <c r="E353">
        <v>-234.91200000000001</v>
      </c>
      <c r="F353">
        <v>386.31099999999998</v>
      </c>
      <c r="G353">
        <v>-119.31100000000001</v>
      </c>
      <c r="H353">
        <v>2.8665799999999999</v>
      </c>
      <c r="I353" s="3">
        <v>4.8000000000000001E-5</v>
      </c>
      <c r="J353">
        <v>2.8654099999999998</v>
      </c>
      <c r="K353" s="3">
        <v>5.0000000000000002E-5</v>
      </c>
      <c r="L353">
        <v>12.53</v>
      </c>
      <c r="M353" s="6">
        <v>-83.576759300000006</v>
      </c>
      <c r="N353" s="6">
        <v>225</v>
      </c>
      <c r="O353" s="6">
        <v>-506.55639650000001</v>
      </c>
    </row>
    <row r="354" spans="1:15" ht="15">
      <c r="A354">
        <v>184110</v>
      </c>
      <c r="B354" t="s">
        <v>9</v>
      </c>
      <c r="C354" t="s">
        <v>28</v>
      </c>
      <c r="D354">
        <v>197.958</v>
      </c>
      <c r="E354">
        <v>-234.77699999999999</v>
      </c>
      <c r="F354">
        <v>386.31099999999998</v>
      </c>
      <c r="G354">
        <v>-119.31100000000001</v>
      </c>
      <c r="H354">
        <v>2.8684400000000001</v>
      </c>
      <c r="I354" s="3">
        <v>4.6999999999999997E-5</v>
      </c>
      <c r="J354">
        <v>2.8658100000000002</v>
      </c>
      <c r="K354" s="3">
        <v>4.5000000000000003E-5</v>
      </c>
      <c r="L354">
        <v>12.52</v>
      </c>
      <c r="M354" s="6">
        <v>-87.602050800000001</v>
      </c>
      <c r="N354" s="6">
        <v>225</v>
      </c>
      <c r="O354" s="6">
        <v>-506.73974609999999</v>
      </c>
    </row>
    <row r="355" spans="1:15" ht="15">
      <c r="A355">
        <v>184111</v>
      </c>
      <c r="B355" t="s">
        <v>9</v>
      </c>
      <c r="C355" t="s">
        <v>28</v>
      </c>
      <c r="D355">
        <v>194.029</v>
      </c>
      <c r="E355">
        <v>-234.64599999999999</v>
      </c>
      <c r="F355">
        <v>386.31099999999998</v>
      </c>
      <c r="G355">
        <v>-119.31100000000001</v>
      </c>
      <c r="H355">
        <v>2.86836</v>
      </c>
      <c r="I355" s="3">
        <v>4.3000000000000002E-5</v>
      </c>
      <c r="J355">
        <v>2.8668399999999998</v>
      </c>
      <c r="K355" s="3">
        <v>4.6E-5</v>
      </c>
      <c r="L355">
        <v>12.52</v>
      </c>
      <c r="M355" s="6">
        <v>-91.529159500000006</v>
      </c>
      <c r="N355" s="6">
        <v>225</v>
      </c>
      <c r="O355" s="6">
        <v>-506.91870119999999</v>
      </c>
    </row>
    <row r="356" spans="1:15" ht="15">
      <c r="A356">
        <v>184112</v>
      </c>
      <c r="B356" t="s">
        <v>9</v>
      </c>
      <c r="C356" t="s">
        <v>28</v>
      </c>
      <c r="D356">
        <v>185.97499999999999</v>
      </c>
      <c r="E356">
        <v>-234.376</v>
      </c>
      <c r="F356">
        <v>386.31099999999998</v>
      </c>
      <c r="G356">
        <v>-119.31100000000001</v>
      </c>
      <c r="H356">
        <v>2.8685800000000001</v>
      </c>
      <c r="I356" s="3">
        <v>4.6999999999999997E-5</v>
      </c>
      <c r="J356">
        <v>2.8669699999999998</v>
      </c>
      <c r="K356" s="3">
        <v>4.5000000000000003E-5</v>
      </c>
      <c r="L356">
        <v>12.51</v>
      </c>
      <c r="M356" s="6">
        <v>-99.579742400000001</v>
      </c>
      <c r="N356" s="6">
        <v>225</v>
      </c>
      <c r="O356" s="6">
        <v>-507.28546139999997</v>
      </c>
    </row>
    <row r="357" spans="1:15" ht="15">
      <c r="A357">
        <v>184113</v>
      </c>
      <c r="B357" t="s">
        <v>9</v>
      </c>
      <c r="C357" t="s">
        <v>28</v>
      </c>
      <c r="D357">
        <v>169.964</v>
      </c>
      <c r="E357">
        <v>-233.84</v>
      </c>
      <c r="F357">
        <v>386.31200000000001</v>
      </c>
      <c r="G357">
        <v>-119.31100000000001</v>
      </c>
      <c r="H357">
        <v>2.8685700000000001</v>
      </c>
      <c r="I357" s="3">
        <v>4.6999999999999997E-5</v>
      </c>
      <c r="J357">
        <v>2.8669500000000001</v>
      </c>
      <c r="K357" s="3">
        <v>4.3999999999999999E-5</v>
      </c>
      <c r="L357">
        <v>12.52</v>
      </c>
      <c r="M357" s="6">
        <v>-115.58273320000001</v>
      </c>
      <c r="N357" s="6">
        <v>225</v>
      </c>
      <c r="O357" s="6">
        <v>-508.01458739999998</v>
      </c>
    </row>
    <row r="358" spans="1:15" s="2" customFormat="1">
      <c r="A358" s="2">
        <v>184114</v>
      </c>
      <c r="B358" s="2" t="s">
        <v>3</v>
      </c>
    </row>
    <row r="359" spans="1:15" s="2" customFormat="1">
      <c r="A359" s="2">
        <v>184115</v>
      </c>
      <c r="B359" s="2" t="s">
        <v>3</v>
      </c>
    </row>
    <row r="360" spans="1:15" s="2" customFormat="1">
      <c r="A360" s="2">
        <v>184116</v>
      </c>
      <c r="B360" s="2" t="s">
        <v>3</v>
      </c>
    </row>
    <row r="361" spans="1:15" s="2" customFormat="1">
      <c r="A361" s="2">
        <v>184117</v>
      </c>
      <c r="B361" s="2" t="s">
        <v>3</v>
      </c>
    </row>
    <row r="362" spans="1:15" s="2" customFormat="1">
      <c r="A362" s="2">
        <v>184118</v>
      </c>
      <c r="B362" s="2" t="s">
        <v>3</v>
      </c>
    </row>
    <row r="363" spans="1:15" s="2" customFormat="1">
      <c r="A363" s="2">
        <v>184119</v>
      </c>
      <c r="B363" s="2" t="s">
        <v>3</v>
      </c>
    </row>
    <row r="364" spans="1:15" s="2" customFormat="1">
      <c r="A364" s="2">
        <v>184120</v>
      </c>
      <c r="B364" s="2" t="s">
        <v>3</v>
      </c>
    </row>
    <row r="365" spans="1:15" s="2" customFormat="1">
      <c r="A365" s="2">
        <v>184121</v>
      </c>
      <c r="B365" s="2" t="s">
        <v>3</v>
      </c>
    </row>
    <row r="366" spans="1:15" s="2" customFormat="1">
      <c r="A366" s="2">
        <v>184122</v>
      </c>
      <c r="B366" s="2" t="s">
        <v>3</v>
      </c>
    </row>
    <row r="367" spans="1:15" s="2" customFormat="1">
      <c r="A367" s="2">
        <v>184123</v>
      </c>
      <c r="B367" s="2" t="s">
        <v>3</v>
      </c>
    </row>
    <row r="368" spans="1:15" s="2" customFormat="1">
      <c r="A368" s="2">
        <v>184124</v>
      </c>
      <c r="B368" s="2" t="s">
        <v>3</v>
      </c>
    </row>
    <row r="369" spans="1:2" s="2" customFormat="1">
      <c r="A369" s="2">
        <v>184125</v>
      </c>
      <c r="B369" s="2" t="s">
        <v>3</v>
      </c>
    </row>
    <row r="370" spans="1:2" s="2" customFormat="1">
      <c r="A370" s="2">
        <v>184126</v>
      </c>
      <c r="B370" s="2" t="s">
        <v>3</v>
      </c>
    </row>
    <row r="371" spans="1:2" s="2" customFormat="1">
      <c r="A371" s="2">
        <v>184127</v>
      </c>
      <c r="B371" s="2" t="s">
        <v>3</v>
      </c>
    </row>
    <row r="372" spans="1:2" s="2" customFormat="1">
      <c r="A372" s="2">
        <v>184128</v>
      </c>
      <c r="B372" s="2" t="s">
        <v>3</v>
      </c>
    </row>
    <row r="373" spans="1:2" s="2" customFormat="1">
      <c r="A373" s="2">
        <v>184129</v>
      </c>
      <c r="B373" s="2" t="s">
        <v>3</v>
      </c>
    </row>
    <row r="374" spans="1:2" s="2" customFormat="1">
      <c r="A374" s="2">
        <v>184130</v>
      </c>
      <c r="B374" s="2" t="s">
        <v>3</v>
      </c>
    </row>
    <row r="375" spans="1:2" s="2" customFormat="1">
      <c r="A375" s="2">
        <v>184131</v>
      </c>
      <c r="B375" s="2" t="s">
        <v>3</v>
      </c>
    </row>
    <row r="376" spans="1:2" s="2" customFormat="1">
      <c r="A376" s="2">
        <v>184132</v>
      </c>
      <c r="B376" s="2" t="s">
        <v>3</v>
      </c>
    </row>
    <row r="377" spans="1:2" s="2" customFormat="1">
      <c r="A377" s="2">
        <v>184133</v>
      </c>
      <c r="B377" s="2" t="s">
        <v>3</v>
      </c>
    </row>
    <row r="378" spans="1:2" s="2" customFormat="1">
      <c r="A378" s="2">
        <v>184134</v>
      </c>
      <c r="B378" s="2" t="s">
        <v>3</v>
      </c>
    </row>
    <row r="379" spans="1:2" s="2" customFormat="1">
      <c r="A379" s="2">
        <v>184135</v>
      </c>
      <c r="B379" s="2" t="s">
        <v>3</v>
      </c>
    </row>
    <row r="380" spans="1:2" s="2" customFormat="1">
      <c r="A380" s="2">
        <v>184136</v>
      </c>
      <c r="B380" s="2" t="s">
        <v>3</v>
      </c>
    </row>
    <row r="381" spans="1:2" s="2" customFormat="1">
      <c r="A381" s="2">
        <v>184137</v>
      </c>
      <c r="B381" s="2" t="s">
        <v>3</v>
      </c>
    </row>
    <row r="382" spans="1:2" s="2" customFormat="1">
      <c r="A382" s="2">
        <v>184138</v>
      </c>
      <c r="B382" s="2" t="s">
        <v>3</v>
      </c>
    </row>
    <row r="383" spans="1:2" s="2" customFormat="1">
      <c r="A383" s="2">
        <v>184139</v>
      </c>
      <c r="B383" s="2" t="s">
        <v>3</v>
      </c>
    </row>
    <row r="384" spans="1:2" s="2" customFormat="1">
      <c r="A384" s="2">
        <v>184140</v>
      </c>
      <c r="B384" s="2" t="s">
        <v>3</v>
      </c>
    </row>
    <row r="385" spans="1:2" s="2" customFormat="1">
      <c r="A385" s="2">
        <v>184141</v>
      </c>
      <c r="B385" s="2" t="s">
        <v>3</v>
      </c>
    </row>
    <row r="386" spans="1:2" s="2" customFormat="1">
      <c r="A386" s="2">
        <v>184142</v>
      </c>
      <c r="B386" s="2" t="s">
        <v>3</v>
      </c>
    </row>
    <row r="387" spans="1:2" s="2" customFormat="1">
      <c r="A387" s="2">
        <v>184143</v>
      </c>
      <c r="B387" s="2" t="s">
        <v>3</v>
      </c>
    </row>
    <row r="388" spans="1:2" s="2" customFormat="1">
      <c r="A388" s="2">
        <v>184144</v>
      </c>
      <c r="B388" s="2" t="s">
        <v>3</v>
      </c>
    </row>
    <row r="389" spans="1:2" s="2" customFormat="1">
      <c r="A389" s="2">
        <v>184145</v>
      </c>
      <c r="B389" s="2" t="s">
        <v>3</v>
      </c>
    </row>
    <row r="390" spans="1:2" s="2" customFormat="1">
      <c r="A390" s="2">
        <v>184146</v>
      </c>
      <c r="B390" s="2" t="s">
        <v>3</v>
      </c>
    </row>
    <row r="391" spans="1:2" s="2" customFormat="1">
      <c r="A391" s="2">
        <v>184147</v>
      </c>
      <c r="B391" s="2" t="s">
        <v>3</v>
      </c>
    </row>
    <row r="392" spans="1:2" s="2" customFormat="1">
      <c r="A392" s="2">
        <v>184148</v>
      </c>
      <c r="B392" s="2" t="s">
        <v>3</v>
      </c>
    </row>
    <row r="393" spans="1:2" s="2" customFormat="1">
      <c r="A393" s="2">
        <v>184149</v>
      </c>
      <c r="B393" s="2" t="s">
        <v>3</v>
      </c>
    </row>
    <row r="394" spans="1:2" s="2" customFormat="1">
      <c r="A394" s="2">
        <v>184150</v>
      </c>
      <c r="B394" s="2" t="s">
        <v>3</v>
      </c>
    </row>
    <row r="395" spans="1:2" s="2" customFormat="1">
      <c r="A395" s="2">
        <v>184151</v>
      </c>
      <c r="B395" s="2" t="s">
        <v>3</v>
      </c>
    </row>
    <row r="396" spans="1:2" s="2" customFormat="1">
      <c r="A396" s="2">
        <v>184152</v>
      </c>
      <c r="B396" s="2" t="s">
        <v>3</v>
      </c>
    </row>
    <row r="397" spans="1:2" s="2" customFormat="1">
      <c r="A397" s="2">
        <v>184153</v>
      </c>
      <c r="B397" s="2" t="s">
        <v>3</v>
      </c>
    </row>
    <row r="398" spans="1:2" s="2" customFormat="1">
      <c r="A398" s="2">
        <v>184154</v>
      </c>
      <c r="B398" s="2" t="s">
        <v>3</v>
      </c>
    </row>
    <row r="399" spans="1:2" s="2" customFormat="1">
      <c r="A399" s="2">
        <v>184155</v>
      </c>
      <c r="B399" s="2" t="s">
        <v>3</v>
      </c>
    </row>
    <row r="400" spans="1:2" s="2" customFormat="1">
      <c r="A400" s="2">
        <v>184156</v>
      </c>
      <c r="B400" s="2" t="s">
        <v>3</v>
      </c>
    </row>
    <row r="401" spans="1:12" s="2" customFormat="1">
      <c r="A401" s="2">
        <v>184157</v>
      </c>
      <c r="B401" s="2" t="s">
        <v>3</v>
      </c>
    </row>
    <row r="402" spans="1:12" s="2" customFormat="1">
      <c r="A402" s="2">
        <v>184158</v>
      </c>
      <c r="B402" s="2" t="s">
        <v>3</v>
      </c>
    </row>
    <row r="403" spans="1:12" s="2" customFormat="1">
      <c r="A403" s="2">
        <v>184159</v>
      </c>
      <c r="B403" s="2" t="s">
        <v>3</v>
      </c>
    </row>
    <row r="404" spans="1:12" s="2" customFormat="1">
      <c r="A404" s="2">
        <v>184160</v>
      </c>
      <c r="B404" s="2" t="s">
        <v>3</v>
      </c>
    </row>
    <row r="405" spans="1:12" s="2" customFormat="1">
      <c r="A405" s="2">
        <v>184161</v>
      </c>
      <c r="B405" s="2" t="s">
        <v>3</v>
      </c>
    </row>
    <row r="406" spans="1:12" s="2" customFormat="1">
      <c r="A406" s="2">
        <v>184162</v>
      </c>
      <c r="B406" s="2" t="s">
        <v>3</v>
      </c>
    </row>
    <row r="407" spans="1:12" s="2" customFormat="1">
      <c r="A407" s="2">
        <v>184163</v>
      </c>
      <c r="B407" s="2" t="s">
        <v>3</v>
      </c>
    </row>
    <row r="408" spans="1:12">
      <c r="A408">
        <v>184164</v>
      </c>
      <c r="B408" t="s">
        <v>19</v>
      </c>
      <c r="C408" t="s">
        <v>20</v>
      </c>
      <c r="D408">
        <v>203.68700000000001</v>
      </c>
      <c r="E408">
        <v>-241.37350000000001</v>
      </c>
      <c r="F408">
        <v>351.82100000000003</v>
      </c>
      <c r="G408">
        <v>-45</v>
      </c>
      <c r="H408">
        <v>2.8709699999999998</v>
      </c>
      <c r="I408">
        <v>1.2899999999999999E-4</v>
      </c>
      <c r="J408">
        <v>2.8711000000000002</v>
      </c>
      <c r="K408">
        <v>1.2999999999999999E-4</v>
      </c>
      <c r="L408">
        <v>4.0199999999999996</v>
      </c>
    </row>
    <row r="409" spans="1:12">
      <c r="A409">
        <v>184165</v>
      </c>
      <c r="B409" t="s">
        <v>19</v>
      </c>
      <c r="C409" t="s">
        <v>20</v>
      </c>
      <c r="D409">
        <v>203.68700000000001</v>
      </c>
      <c r="E409">
        <v>-238.87350000000001</v>
      </c>
      <c r="F409">
        <v>351.82100000000003</v>
      </c>
      <c r="G409">
        <v>-45</v>
      </c>
      <c r="H409">
        <v>2.8717199999999998</v>
      </c>
      <c r="I409">
        <v>1.4100000000000001E-4</v>
      </c>
      <c r="J409">
        <v>2.8711500000000001</v>
      </c>
      <c r="K409">
        <v>1.3100000000000001E-4</v>
      </c>
      <c r="L409">
        <v>4.01</v>
      </c>
    </row>
    <row r="410" spans="1:12">
      <c r="A410">
        <v>184166</v>
      </c>
      <c r="B410" t="s">
        <v>19</v>
      </c>
      <c r="C410" t="s">
        <v>20</v>
      </c>
      <c r="D410">
        <v>203.68700000000001</v>
      </c>
      <c r="E410">
        <v>-236.37350000000001</v>
      </c>
      <c r="F410">
        <v>351.82100000000003</v>
      </c>
      <c r="G410">
        <v>-45</v>
      </c>
      <c r="H410">
        <v>2.8711700000000002</v>
      </c>
      <c r="I410" s="3">
        <v>1.4100000000000001E-4</v>
      </c>
      <c r="J410">
        <v>2.8702700000000001</v>
      </c>
      <c r="K410" s="3">
        <v>1.3799999999999999E-4</v>
      </c>
      <c r="L410">
        <v>4.0199999999999996</v>
      </c>
    </row>
    <row r="411" spans="1:12">
      <c r="A411">
        <v>184167</v>
      </c>
      <c r="B411" t="s">
        <v>19</v>
      </c>
      <c r="C411" t="s">
        <v>20</v>
      </c>
      <c r="D411">
        <v>203.68700000000001</v>
      </c>
      <c r="E411">
        <v>-233.87350000000001</v>
      </c>
      <c r="F411">
        <v>351.82100000000003</v>
      </c>
      <c r="G411">
        <v>-45</v>
      </c>
      <c r="H411">
        <v>2.86877</v>
      </c>
      <c r="I411" s="3">
        <v>7.6000000000000004E-5</v>
      </c>
      <c r="J411">
        <v>2.8680699999999999</v>
      </c>
      <c r="K411" s="3">
        <v>8.2000000000000001E-5</v>
      </c>
      <c r="L411">
        <v>4.01</v>
      </c>
    </row>
    <row r="412" spans="1:12">
      <c r="A412">
        <v>184168</v>
      </c>
      <c r="B412" t="s">
        <v>19</v>
      </c>
      <c r="C412" t="s">
        <v>20</v>
      </c>
      <c r="D412">
        <v>203.68700000000001</v>
      </c>
      <c r="E412">
        <v>-231.37350000000001</v>
      </c>
      <c r="F412">
        <v>351.82100000000003</v>
      </c>
      <c r="G412">
        <v>-45</v>
      </c>
      <c r="H412">
        <v>2.87046</v>
      </c>
      <c r="I412" s="3">
        <v>1.25E-4</v>
      </c>
      <c r="J412">
        <v>2.86687</v>
      </c>
      <c r="K412" s="3">
        <v>6.3999999999999997E-5</v>
      </c>
      <c r="L412">
        <v>4.01</v>
      </c>
    </row>
    <row r="413" spans="1:12">
      <c r="A413">
        <v>184169</v>
      </c>
      <c r="B413" t="s">
        <v>19</v>
      </c>
      <c r="C413" t="s">
        <v>20</v>
      </c>
      <c r="D413">
        <v>203.7</v>
      </c>
      <c r="E413">
        <v>-240.792</v>
      </c>
      <c r="F413">
        <v>355.10700000000003</v>
      </c>
      <c r="G413">
        <v>-45</v>
      </c>
      <c r="H413">
        <v>2.8714200000000001</v>
      </c>
      <c r="I413" s="3">
        <v>1.5899999999999999E-4</v>
      </c>
      <c r="J413">
        <v>2.8708100000000001</v>
      </c>
      <c r="K413" s="3">
        <v>1.2999999999999999E-4</v>
      </c>
      <c r="L413">
        <v>4.0199999999999996</v>
      </c>
    </row>
    <row r="414" spans="1:12">
      <c r="A414">
        <v>184170</v>
      </c>
      <c r="B414" t="s">
        <v>19</v>
      </c>
      <c r="C414" t="s">
        <v>20</v>
      </c>
      <c r="D414">
        <v>203.7</v>
      </c>
      <c r="E414">
        <v>-238.292</v>
      </c>
      <c r="F414">
        <v>355.10700000000003</v>
      </c>
      <c r="G414">
        <v>-45</v>
      </c>
      <c r="H414">
        <v>2.8691599999999999</v>
      </c>
      <c r="I414" s="3">
        <v>1.02E-4</v>
      </c>
      <c r="J414">
        <v>2.86897</v>
      </c>
      <c r="K414" s="3">
        <v>9.8999999999999994E-5</v>
      </c>
      <c r="L414">
        <v>4.0199999999999996</v>
      </c>
    </row>
    <row r="415" spans="1:12">
      <c r="A415">
        <v>184171</v>
      </c>
      <c r="B415" t="s">
        <v>19</v>
      </c>
      <c r="C415" t="s">
        <v>20</v>
      </c>
      <c r="D415">
        <v>203.7</v>
      </c>
      <c r="E415">
        <v>-235.792</v>
      </c>
      <c r="F415">
        <v>355.10700000000003</v>
      </c>
      <c r="G415">
        <v>-45</v>
      </c>
      <c r="H415">
        <v>2.8680099999999999</v>
      </c>
      <c r="I415" s="3">
        <v>7.3999999999999996E-5</v>
      </c>
      <c r="J415">
        <v>2.8673000000000002</v>
      </c>
      <c r="K415" s="3">
        <v>6.6000000000000005E-5</v>
      </c>
      <c r="L415">
        <v>4.0199999999999996</v>
      </c>
    </row>
    <row r="416" spans="1:12">
      <c r="A416">
        <v>184172</v>
      </c>
      <c r="B416" t="s">
        <v>19</v>
      </c>
      <c r="C416" t="s">
        <v>20</v>
      </c>
      <c r="D416">
        <v>203.7</v>
      </c>
      <c r="E416">
        <v>-233.292</v>
      </c>
      <c r="F416">
        <v>355.10700000000003</v>
      </c>
      <c r="G416">
        <v>-45</v>
      </c>
      <c r="H416">
        <v>2.86761</v>
      </c>
      <c r="I416" s="3">
        <v>6.4999999999999994E-5</v>
      </c>
      <c r="J416">
        <v>2.8670399999999998</v>
      </c>
      <c r="K416" s="3">
        <v>6.0000000000000002E-5</v>
      </c>
      <c r="L416">
        <v>4.01</v>
      </c>
    </row>
    <row r="417" spans="1:12">
      <c r="A417">
        <v>184173</v>
      </c>
      <c r="B417" t="s">
        <v>19</v>
      </c>
      <c r="C417" t="s">
        <v>20</v>
      </c>
      <c r="D417">
        <v>203.7</v>
      </c>
      <c r="E417">
        <v>-230.792</v>
      </c>
      <c r="F417">
        <v>355.10700000000003</v>
      </c>
      <c r="G417">
        <v>-45</v>
      </c>
      <c r="H417">
        <v>2.8676400000000002</v>
      </c>
      <c r="I417" s="3">
        <v>7.1000000000000005E-5</v>
      </c>
      <c r="J417">
        <v>2.8671000000000002</v>
      </c>
      <c r="K417" s="3">
        <v>7.2999999999999999E-5</v>
      </c>
      <c r="L417">
        <v>4.0199999999999996</v>
      </c>
    </row>
    <row r="418" spans="1:12">
      <c r="A418">
        <v>184174</v>
      </c>
      <c r="B418" t="s">
        <v>19</v>
      </c>
      <c r="C418" t="s">
        <v>20</v>
      </c>
      <c r="D418">
        <v>203.71299999999999</v>
      </c>
      <c r="E418">
        <v>-240.55350000000001</v>
      </c>
      <c r="F418">
        <v>358.40499999999997</v>
      </c>
      <c r="G418">
        <v>-45</v>
      </c>
      <c r="H418">
        <v>2.86795</v>
      </c>
      <c r="I418" s="3">
        <v>9.0000000000000006E-5</v>
      </c>
      <c r="J418">
        <v>2.8664800000000001</v>
      </c>
      <c r="K418" s="3">
        <v>1.2E-4</v>
      </c>
      <c r="L418">
        <v>4.01</v>
      </c>
    </row>
    <row r="419" spans="1:12">
      <c r="A419">
        <v>184175</v>
      </c>
      <c r="B419" t="s">
        <v>19</v>
      </c>
      <c r="C419" t="s">
        <v>20</v>
      </c>
      <c r="D419">
        <v>203.71299999999999</v>
      </c>
      <c r="E419">
        <v>-238.05350000000001</v>
      </c>
      <c r="F419">
        <v>358.40499999999997</v>
      </c>
      <c r="G419">
        <v>-45</v>
      </c>
      <c r="H419">
        <v>2.8676599999999999</v>
      </c>
      <c r="I419" s="3">
        <v>9.0000000000000006E-5</v>
      </c>
      <c r="J419">
        <v>2.8670399999999998</v>
      </c>
      <c r="K419" s="3">
        <v>6.3E-5</v>
      </c>
      <c r="L419">
        <v>4.01</v>
      </c>
    </row>
    <row r="420" spans="1:12">
      <c r="A420">
        <v>184176</v>
      </c>
      <c r="B420" t="s">
        <v>19</v>
      </c>
      <c r="C420" t="s">
        <v>20</v>
      </c>
      <c r="D420">
        <v>203.71299999999999</v>
      </c>
      <c r="E420">
        <v>-235.55350000000001</v>
      </c>
      <c r="F420">
        <v>358.40499999999997</v>
      </c>
      <c r="G420">
        <v>-45</v>
      </c>
      <c r="H420">
        <v>2.8675299999999999</v>
      </c>
      <c r="I420" s="3">
        <v>6.9999999999999994E-5</v>
      </c>
      <c r="J420">
        <v>2.8671099999999998</v>
      </c>
      <c r="K420" s="3">
        <v>6.3999999999999997E-5</v>
      </c>
      <c r="L420">
        <v>4.01</v>
      </c>
    </row>
    <row r="421" spans="1:12">
      <c r="A421">
        <v>184177</v>
      </c>
      <c r="B421" t="s">
        <v>19</v>
      </c>
      <c r="C421" t="s">
        <v>20</v>
      </c>
      <c r="D421">
        <v>203.71299999999999</v>
      </c>
      <c r="E421">
        <v>-233.05350000000001</v>
      </c>
      <c r="F421">
        <v>358.40499999999997</v>
      </c>
      <c r="G421">
        <v>-45</v>
      </c>
      <c r="H421">
        <v>2.86774</v>
      </c>
      <c r="I421" s="3">
        <v>6.9999999999999994E-5</v>
      </c>
      <c r="J421">
        <v>2.8672399999999998</v>
      </c>
      <c r="K421" s="3">
        <v>7.4999999999999993E-5</v>
      </c>
      <c r="L421">
        <v>4.0199999999999996</v>
      </c>
    </row>
    <row r="422" spans="1:12">
      <c r="A422">
        <v>184178</v>
      </c>
      <c r="B422" t="s">
        <v>19</v>
      </c>
      <c r="C422" t="s">
        <v>20</v>
      </c>
      <c r="D422">
        <v>203.71299999999999</v>
      </c>
      <c r="E422">
        <v>-230.55350000000001</v>
      </c>
      <c r="F422">
        <v>358.40499999999997</v>
      </c>
      <c r="G422">
        <v>-45</v>
      </c>
      <c r="H422">
        <v>2.8679999999999999</v>
      </c>
      <c r="I422" s="3">
        <v>6.8999999999999997E-5</v>
      </c>
      <c r="J422">
        <v>2.8673099999999998</v>
      </c>
      <c r="K422" s="3">
        <v>6.8999999999999997E-5</v>
      </c>
      <c r="L422">
        <v>4.01</v>
      </c>
    </row>
    <row r="423" spans="1:12">
      <c r="A423">
        <v>184179</v>
      </c>
      <c r="B423" t="s">
        <v>19</v>
      </c>
      <c r="C423" t="s">
        <v>20</v>
      </c>
      <c r="D423">
        <v>203.726</v>
      </c>
      <c r="E423">
        <v>-240.63550000000001</v>
      </c>
      <c r="F423">
        <v>361.71100000000001</v>
      </c>
      <c r="G423">
        <v>-45</v>
      </c>
      <c r="H423">
        <v>2.8668900000000002</v>
      </c>
      <c r="I423" s="3">
        <v>6.3999999999999997E-5</v>
      </c>
      <c r="J423">
        <v>2.8670599999999999</v>
      </c>
      <c r="K423" s="3">
        <v>6.3999999999999997E-5</v>
      </c>
      <c r="L423">
        <v>4</v>
      </c>
    </row>
    <row r="424" spans="1:12">
      <c r="A424">
        <v>184180</v>
      </c>
      <c r="B424" t="s">
        <v>19</v>
      </c>
      <c r="C424" t="s">
        <v>20</v>
      </c>
      <c r="D424">
        <v>203.726</v>
      </c>
      <c r="E424">
        <v>-238.13550000000001</v>
      </c>
      <c r="F424">
        <v>361.71100000000001</v>
      </c>
      <c r="G424">
        <v>-45</v>
      </c>
      <c r="H424">
        <v>2.8675099999999998</v>
      </c>
      <c r="I424" s="3">
        <v>7.6000000000000004E-5</v>
      </c>
      <c r="J424">
        <v>2.8672200000000001</v>
      </c>
      <c r="K424" s="3">
        <v>6.2000000000000003E-5</v>
      </c>
      <c r="L424">
        <v>4.01</v>
      </c>
    </row>
    <row r="425" spans="1:12">
      <c r="A425">
        <v>184181</v>
      </c>
      <c r="B425" t="s">
        <v>19</v>
      </c>
      <c r="C425" t="s">
        <v>20</v>
      </c>
      <c r="D425">
        <v>203.726</v>
      </c>
      <c r="E425">
        <v>-235.63550000000001</v>
      </c>
      <c r="F425">
        <v>361.71100000000001</v>
      </c>
      <c r="G425">
        <v>-45</v>
      </c>
      <c r="H425">
        <v>2.8675999999999999</v>
      </c>
      <c r="I425" s="3">
        <v>6.9999999999999994E-5</v>
      </c>
      <c r="J425">
        <v>2.8673600000000001</v>
      </c>
      <c r="K425" s="3">
        <v>6.4999999999999994E-5</v>
      </c>
      <c r="L425">
        <v>4</v>
      </c>
    </row>
    <row r="426" spans="1:12">
      <c r="A426">
        <v>184182</v>
      </c>
      <c r="B426" t="s">
        <v>19</v>
      </c>
      <c r="C426" t="s">
        <v>20</v>
      </c>
      <c r="D426">
        <v>203.726</v>
      </c>
      <c r="E426">
        <v>-233.13550000000001</v>
      </c>
      <c r="F426">
        <v>361.71100000000001</v>
      </c>
      <c r="G426">
        <v>-45</v>
      </c>
      <c r="H426">
        <v>2.8676300000000001</v>
      </c>
      <c r="I426" s="3">
        <v>6.3999999999999997E-5</v>
      </c>
      <c r="J426">
        <v>2.8672</v>
      </c>
      <c r="K426" s="3">
        <v>7.3999999999999996E-5</v>
      </c>
      <c r="L426">
        <v>4.0199999999999996</v>
      </c>
    </row>
    <row r="427" spans="1:12">
      <c r="A427">
        <v>184183</v>
      </c>
      <c r="B427" t="s">
        <v>19</v>
      </c>
      <c r="C427" t="s">
        <v>20</v>
      </c>
      <c r="D427">
        <v>203.726</v>
      </c>
      <c r="E427">
        <v>-230.63550000000001</v>
      </c>
      <c r="F427">
        <v>361.71100000000001</v>
      </c>
      <c r="G427">
        <v>-45</v>
      </c>
      <c r="H427">
        <v>2.8676699999999999</v>
      </c>
      <c r="I427" s="3">
        <v>6.2000000000000003E-5</v>
      </c>
      <c r="J427">
        <v>2.8672599999999999</v>
      </c>
      <c r="K427" s="3">
        <v>6.3E-5</v>
      </c>
      <c r="L427">
        <v>4.0199999999999996</v>
      </c>
    </row>
    <row r="428" spans="1:12">
      <c r="A428">
        <v>184184</v>
      </c>
      <c r="B428" t="s">
        <v>19</v>
      </c>
      <c r="C428" t="s">
        <v>20</v>
      </c>
      <c r="D428">
        <v>203.739</v>
      </c>
      <c r="E428">
        <v>-240.5855</v>
      </c>
      <c r="F428">
        <v>364.99900000000002</v>
      </c>
      <c r="G428">
        <v>-45</v>
      </c>
      <c r="H428">
        <v>2.8673700000000002</v>
      </c>
      <c r="I428" s="3">
        <v>7.2000000000000002E-5</v>
      </c>
      <c r="J428">
        <v>2.867</v>
      </c>
      <c r="K428" s="3">
        <v>6.9999999999999994E-5</v>
      </c>
      <c r="L428">
        <v>4.0199999999999996</v>
      </c>
    </row>
    <row r="429" spans="1:12">
      <c r="A429">
        <v>184185</v>
      </c>
      <c r="B429" t="s">
        <v>19</v>
      </c>
      <c r="C429" t="s">
        <v>20</v>
      </c>
      <c r="D429">
        <v>203.739</v>
      </c>
      <c r="E429">
        <v>-238.0855</v>
      </c>
      <c r="F429">
        <v>364.99900000000002</v>
      </c>
      <c r="G429">
        <v>-45</v>
      </c>
      <c r="H429">
        <v>2.8676699999999999</v>
      </c>
      <c r="I429" s="3">
        <v>7.3999999999999996E-5</v>
      </c>
      <c r="J429">
        <v>2.8670300000000002</v>
      </c>
      <c r="K429" s="3">
        <v>6.0999999999999999E-5</v>
      </c>
      <c r="L429">
        <v>4.01</v>
      </c>
    </row>
    <row r="430" spans="1:12">
      <c r="A430">
        <v>184186</v>
      </c>
      <c r="B430" t="s">
        <v>19</v>
      </c>
      <c r="C430" t="s">
        <v>20</v>
      </c>
      <c r="D430">
        <v>203.739</v>
      </c>
      <c r="E430">
        <v>-235.5855</v>
      </c>
      <c r="F430">
        <v>364.99900000000002</v>
      </c>
      <c r="G430">
        <v>-45</v>
      </c>
      <c r="H430">
        <v>2.86747</v>
      </c>
      <c r="I430" s="3">
        <v>7.2999999999999999E-5</v>
      </c>
      <c r="J430">
        <v>2.8669099999999998</v>
      </c>
      <c r="K430" s="3">
        <v>6.0000000000000002E-5</v>
      </c>
      <c r="L430">
        <v>4.0199999999999996</v>
      </c>
    </row>
    <row r="431" spans="1:12">
      <c r="A431">
        <v>184187</v>
      </c>
      <c r="B431" t="s">
        <v>19</v>
      </c>
      <c r="C431" t="s">
        <v>20</v>
      </c>
      <c r="D431">
        <v>203.739</v>
      </c>
      <c r="E431">
        <v>-233.0855</v>
      </c>
      <c r="F431">
        <v>364.99900000000002</v>
      </c>
      <c r="G431">
        <v>-45</v>
      </c>
      <c r="H431">
        <v>2.86755</v>
      </c>
      <c r="I431" s="3">
        <v>8.2999999999999998E-5</v>
      </c>
      <c r="J431">
        <v>2.8669199999999999</v>
      </c>
      <c r="K431" s="3">
        <v>6.7000000000000002E-5</v>
      </c>
      <c r="L431">
        <v>4.01</v>
      </c>
    </row>
    <row r="432" spans="1:12">
      <c r="A432">
        <v>184188</v>
      </c>
      <c r="B432" t="s">
        <v>19</v>
      </c>
      <c r="C432" t="s">
        <v>20</v>
      </c>
      <c r="D432">
        <v>203.739</v>
      </c>
      <c r="E432">
        <v>-230.5855</v>
      </c>
      <c r="F432">
        <v>364.99900000000002</v>
      </c>
      <c r="G432">
        <v>-45</v>
      </c>
      <c r="H432">
        <v>2.8673799999999998</v>
      </c>
      <c r="I432" s="3">
        <v>1.2E-4</v>
      </c>
      <c r="J432">
        <v>2.8672</v>
      </c>
      <c r="K432" s="3">
        <v>6.8999999999999997E-5</v>
      </c>
      <c r="L432">
        <v>4.01</v>
      </c>
    </row>
    <row r="433" spans="1:12">
      <c r="A433">
        <v>184189</v>
      </c>
      <c r="B433" t="s">
        <v>19</v>
      </c>
      <c r="C433" t="s">
        <v>20</v>
      </c>
      <c r="D433">
        <v>203.791</v>
      </c>
      <c r="E433">
        <v>-240.952</v>
      </c>
      <c r="F433">
        <v>378.24299999999999</v>
      </c>
      <c r="G433">
        <v>-45</v>
      </c>
      <c r="H433">
        <v>2.86734</v>
      </c>
      <c r="I433" s="3">
        <v>6.0999999999999999E-5</v>
      </c>
      <c r="J433">
        <v>2.86714</v>
      </c>
      <c r="K433" s="3">
        <v>7.2999999999999999E-5</v>
      </c>
      <c r="L433">
        <v>4.0199999999999996</v>
      </c>
    </row>
    <row r="434" spans="1:12">
      <c r="A434">
        <v>184190</v>
      </c>
      <c r="B434" t="s">
        <v>19</v>
      </c>
      <c r="C434" t="s">
        <v>20</v>
      </c>
      <c r="D434">
        <v>203.791</v>
      </c>
      <c r="E434">
        <v>-238.452</v>
      </c>
      <c r="F434">
        <v>378.24299999999999</v>
      </c>
      <c r="G434">
        <v>-45</v>
      </c>
      <c r="H434">
        <v>2.8674900000000001</v>
      </c>
      <c r="I434" s="3">
        <v>7.1000000000000005E-5</v>
      </c>
      <c r="J434">
        <v>2.8670800000000001</v>
      </c>
      <c r="K434" s="3">
        <v>6.4999999999999994E-5</v>
      </c>
      <c r="L434">
        <v>4.01</v>
      </c>
    </row>
    <row r="435" spans="1:12">
      <c r="A435">
        <v>184191</v>
      </c>
      <c r="B435" t="s">
        <v>19</v>
      </c>
      <c r="C435" t="s">
        <v>20</v>
      </c>
      <c r="D435">
        <v>203.791</v>
      </c>
      <c r="E435">
        <v>-235.952</v>
      </c>
      <c r="F435">
        <v>378.24299999999999</v>
      </c>
      <c r="G435">
        <v>-45</v>
      </c>
      <c r="H435">
        <v>2.8677100000000002</v>
      </c>
      <c r="I435" s="3">
        <v>6.9999999999999994E-5</v>
      </c>
      <c r="J435">
        <v>2.8672300000000002</v>
      </c>
      <c r="K435" s="3">
        <v>5.8E-5</v>
      </c>
      <c r="L435">
        <v>4</v>
      </c>
    </row>
    <row r="436" spans="1:12">
      <c r="A436">
        <v>184192</v>
      </c>
      <c r="B436" t="s">
        <v>19</v>
      </c>
      <c r="C436" t="s">
        <v>20</v>
      </c>
      <c r="D436">
        <v>203.791</v>
      </c>
      <c r="E436">
        <v>-233.452</v>
      </c>
      <c r="F436">
        <v>378.24299999999999</v>
      </c>
      <c r="G436">
        <v>-45</v>
      </c>
      <c r="H436">
        <v>2.8675799999999998</v>
      </c>
      <c r="I436" s="3">
        <v>8.2999999999999998E-5</v>
      </c>
      <c r="J436">
        <v>2.8669899999999999</v>
      </c>
      <c r="K436" s="3">
        <v>6.2000000000000003E-5</v>
      </c>
      <c r="L436">
        <v>4.01</v>
      </c>
    </row>
    <row r="437" spans="1:12">
      <c r="A437">
        <v>184193</v>
      </c>
      <c r="B437" t="s">
        <v>19</v>
      </c>
      <c r="C437" t="s">
        <v>20</v>
      </c>
      <c r="D437">
        <v>203.791</v>
      </c>
      <c r="E437">
        <v>-230.952</v>
      </c>
      <c r="F437">
        <v>378.24299999999999</v>
      </c>
      <c r="G437">
        <v>-45</v>
      </c>
      <c r="H437">
        <v>2.86755</v>
      </c>
      <c r="I437" s="3">
        <v>6.4999999999999994E-5</v>
      </c>
      <c r="J437">
        <v>2.8671799999999998</v>
      </c>
      <c r="K437" s="3">
        <v>6.3E-5</v>
      </c>
      <c r="L437">
        <v>4.01</v>
      </c>
    </row>
    <row r="438" spans="1:12">
      <c r="A438">
        <v>184194</v>
      </c>
      <c r="B438" t="s">
        <v>19</v>
      </c>
      <c r="C438" t="s">
        <v>20</v>
      </c>
      <c r="D438">
        <v>203.84200000000001</v>
      </c>
      <c r="E438">
        <v>-241.49299999999999</v>
      </c>
      <c r="F438">
        <v>391.36099999999999</v>
      </c>
      <c r="G438">
        <v>-45</v>
      </c>
      <c r="H438">
        <v>2.8673099999999998</v>
      </c>
      <c r="I438" s="3">
        <v>6.7000000000000002E-5</v>
      </c>
      <c r="J438">
        <v>2.8671600000000002</v>
      </c>
      <c r="K438" s="3">
        <v>7.4999999999999993E-5</v>
      </c>
      <c r="L438">
        <v>4.01</v>
      </c>
    </row>
    <row r="439" spans="1:12">
      <c r="A439">
        <v>184195</v>
      </c>
      <c r="B439" t="s">
        <v>19</v>
      </c>
      <c r="C439" t="s">
        <v>20</v>
      </c>
      <c r="D439">
        <v>203.84200000000001</v>
      </c>
      <c r="E439">
        <v>-238.99299999999999</v>
      </c>
      <c r="F439">
        <v>391.36099999999999</v>
      </c>
      <c r="G439">
        <v>-45</v>
      </c>
      <c r="H439">
        <v>2.8675299999999999</v>
      </c>
      <c r="I439" s="3">
        <v>7.7000000000000001E-5</v>
      </c>
      <c r="J439">
        <v>2.8670399999999998</v>
      </c>
      <c r="K439" s="3">
        <v>6.0999999999999999E-5</v>
      </c>
      <c r="L439">
        <v>4.01</v>
      </c>
    </row>
    <row r="440" spans="1:12">
      <c r="A440">
        <v>184196</v>
      </c>
      <c r="B440" t="s">
        <v>19</v>
      </c>
      <c r="C440" t="s">
        <v>20</v>
      </c>
      <c r="D440">
        <v>203.84200000000001</v>
      </c>
      <c r="E440">
        <v>-236.49299999999999</v>
      </c>
      <c r="F440">
        <v>391.36099999999999</v>
      </c>
      <c r="G440">
        <v>-45</v>
      </c>
      <c r="H440">
        <v>2.8674599999999999</v>
      </c>
      <c r="I440" s="3">
        <v>6.7999999999999999E-5</v>
      </c>
      <c r="J440">
        <v>2.8670499999999999</v>
      </c>
      <c r="K440" s="3">
        <v>6.4999999999999994E-5</v>
      </c>
      <c r="L440">
        <v>4.01</v>
      </c>
    </row>
    <row r="441" spans="1:12">
      <c r="A441">
        <v>184197</v>
      </c>
      <c r="B441" t="s">
        <v>19</v>
      </c>
      <c r="C441" t="s">
        <v>20</v>
      </c>
      <c r="D441">
        <v>203.84200000000001</v>
      </c>
      <c r="E441">
        <v>-233.99299999999999</v>
      </c>
      <c r="F441">
        <v>391.36099999999999</v>
      </c>
      <c r="G441">
        <v>-45</v>
      </c>
      <c r="H441">
        <v>2.8673899999999999</v>
      </c>
      <c r="I441" s="3">
        <v>7.1000000000000005E-5</v>
      </c>
      <c r="J441">
        <v>2.8671600000000002</v>
      </c>
      <c r="K441" s="3">
        <v>6.7999999999999999E-5</v>
      </c>
      <c r="L441">
        <v>4.01</v>
      </c>
    </row>
    <row r="442" spans="1:12">
      <c r="A442">
        <v>184198</v>
      </c>
      <c r="B442" t="s">
        <v>19</v>
      </c>
      <c r="C442" t="s">
        <v>20</v>
      </c>
      <c r="D442">
        <v>203.84200000000001</v>
      </c>
      <c r="E442">
        <v>-231.49299999999999</v>
      </c>
      <c r="F442">
        <v>391.36099999999999</v>
      </c>
      <c r="G442">
        <v>-45</v>
      </c>
      <c r="H442">
        <v>2.86775</v>
      </c>
      <c r="I442" s="3">
        <v>8.1000000000000004E-5</v>
      </c>
      <c r="J442">
        <v>2.86714</v>
      </c>
      <c r="K442" s="3">
        <v>6.0999999999999999E-5</v>
      </c>
      <c r="L442">
        <v>4</v>
      </c>
    </row>
    <row r="443" spans="1:12">
      <c r="A443">
        <v>184199</v>
      </c>
      <c r="B443" t="s">
        <v>19</v>
      </c>
      <c r="C443" t="s">
        <v>20</v>
      </c>
      <c r="D443">
        <v>203.68700000000001</v>
      </c>
      <c r="E443">
        <v>-241.37350000000001</v>
      </c>
      <c r="F443">
        <v>351.82100000000003</v>
      </c>
      <c r="G443">
        <v>135</v>
      </c>
      <c r="H443">
        <v>2.8712499999999999</v>
      </c>
      <c r="I443">
        <v>1.7000000000000001E-4</v>
      </c>
      <c r="J443">
        <v>2.8710599999999999</v>
      </c>
      <c r="K443">
        <v>1.25E-4</v>
      </c>
      <c r="L443">
        <v>4.01</v>
      </c>
    </row>
    <row r="444" spans="1:12">
      <c r="A444">
        <v>184200</v>
      </c>
      <c r="B444" t="s">
        <v>19</v>
      </c>
      <c r="C444" t="s">
        <v>20</v>
      </c>
      <c r="D444">
        <v>203.68700000000001</v>
      </c>
      <c r="E444">
        <v>-238.87350000000001</v>
      </c>
      <c r="F444">
        <v>351.82100000000003</v>
      </c>
      <c r="G444">
        <v>135</v>
      </c>
      <c r="H444">
        <v>2.87148</v>
      </c>
      <c r="I444">
        <v>1.3100000000000001E-4</v>
      </c>
      <c r="J444">
        <v>2.8714300000000001</v>
      </c>
      <c r="K444">
        <v>1.46E-4</v>
      </c>
      <c r="L444">
        <v>4</v>
      </c>
    </row>
    <row r="445" spans="1:12">
      <c r="A445">
        <v>184201</v>
      </c>
      <c r="B445" t="s">
        <v>19</v>
      </c>
      <c r="C445" t="s">
        <v>20</v>
      </c>
      <c r="D445">
        <v>203.68700000000001</v>
      </c>
      <c r="E445">
        <v>-236.37350000000001</v>
      </c>
      <c r="F445">
        <v>351.82100000000003</v>
      </c>
      <c r="G445">
        <v>135</v>
      </c>
      <c r="H445">
        <v>2.8708800000000001</v>
      </c>
      <c r="I445" s="3">
        <v>1.5899999999999999E-4</v>
      </c>
      <c r="J445">
        <v>2.8696700000000002</v>
      </c>
      <c r="K445" s="3">
        <v>1.34E-4</v>
      </c>
      <c r="L445">
        <v>4.01</v>
      </c>
    </row>
    <row r="446" spans="1:12">
      <c r="A446">
        <v>184202</v>
      </c>
      <c r="B446" t="s">
        <v>19</v>
      </c>
      <c r="C446" t="s">
        <v>20</v>
      </c>
      <c r="D446">
        <v>203.68700000000001</v>
      </c>
      <c r="E446">
        <v>-233.87350000000001</v>
      </c>
      <c r="F446">
        <v>351.82100000000003</v>
      </c>
      <c r="G446">
        <v>135</v>
      </c>
      <c r="H446">
        <v>2.8681000000000001</v>
      </c>
      <c r="I446" s="3">
        <v>8.2999999999999998E-5</v>
      </c>
      <c r="J446">
        <v>2.8677600000000001</v>
      </c>
      <c r="K446" s="3">
        <v>7.7999999999999999E-5</v>
      </c>
      <c r="L446">
        <v>4</v>
      </c>
    </row>
    <row r="447" spans="1:12">
      <c r="A447">
        <v>184203</v>
      </c>
      <c r="B447" t="s">
        <v>19</v>
      </c>
      <c r="C447" t="s">
        <v>20</v>
      </c>
      <c r="D447">
        <v>203.68700000000001</v>
      </c>
      <c r="E447">
        <v>-231.37350000000001</v>
      </c>
      <c r="F447">
        <v>351.82100000000003</v>
      </c>
      <c r="G447">
        <v>135</v>
      </c>
      <c r="H447">
        <v>2.8679100000000002</v>
      </c>
      <c r="I447" s="3">
        <v>6.0999999999999999E-5</v>
      </c>
      <c r="J447">
        <v>2.8667600000000002</v>
      </c>
      <c r="K447" s="3">
        <v>6.7999999999999999E-5</v>
      </c>
      <c r="L447">
        <v>4</v>
      </c>
    </row>
    <row r="448" spans="1:12">
      <c r="A448">
        <v>184204</v>
      </c>
      <c r="B448" t="s">
        <v>19</v>
      </c>
      <c r="C448" t="s">
        <v>20</v>
      </c>
      <c r="D448">
        <v>203.7</v>
      </c>
      <c r="E448">
        <v>-240.792</v>
      </c>
      <c r="F448">
        <v>355.10700000000003</v>
      </c>
      <c r="G448">
        <v>135</v>
      </c>
      <c r="H448">
        <v>2.8714</v>
      </c>
      <c r="I448" s="3">
        <v>1.2999999999999999E-4</v>
      </c>
      <c r="J448">
        <v>2.87256</v>
      </c>
      <c r="K448" s="3">
        <v>2.7099999999999997E-4</v>
      </c>
      <c r="L448">
        <v>4.01</v>
      </c>
    </row>
    <row r="449" spans="1:12">
      <c r="A449">
        <v>184205</v>
      </c>
      <c r="B449" t="s">
        <v>19</v>
      </c>
      <c r="C449" t="s">
        <v>20</v>
      </c>
      <c r="D449">
        <v>203.7</v>
      </c>
      <c r="E449">
        <v>-238.292</v>
      </c>
      <c r="F449">
        <v>355.10700000000003</v>
      </c>
      <c r="G449">
        <v>135</v>
      </c>
      <c r="H449">
        <v>2.8676300000000001</v>
      </c>
      <c r="I449" s="3">
        <v>1.02E-4</v>
      </c>
      <c r="J449">
        <v>2.8685900000000002</v>
      </c>
      <c r="K449" s="3">
        <v>1E-4</v>
      </c>
      <c r="L449">
        <v>4.01</v>
      </c>
    </row>
    <row r="450" spans="1:12">
      <c r="A450">
        <v>184206</v>
      </c>
      <c r="B450" t="s">
        <v>19</v>
      </c>
      <c r="C450" t="s">
        <v>20</v>
      </c>
      <c r="D450">
        <v>203.7</v>
      </c>
      <c r="E450">
        <v>-235.792</v>
      </c>
      <c r="F450">
        <v>355.10700000000003</v>
      </c>
      <c r="G450">
        <v>135</v>
      </c>
      <c r="H450">
        <v>2.8677899999999998</v>
      </c>
      <c r="I450" s="3">
        <v>9.1000000000000003E-5</v>
      </c>
      <c r="J450">
        <v>2.86714</v>
      </c>
      <c r="K450" s="3">
        <v>6.7999999999999999E-5</v>
      </c>
      <c r="L450">
        <v>4</v>
      </c>
    </row>
    <row r="451" spans="1:12">
      <c r="A451">
        <v>184207</v>
      </c>
      <c r="B451" t="s">
        <v>19</v>
      </c>
      <c r="C451" t="s">
        <v>20</v>
      </c>
      <c r="D451">
        <v>203.7</v>
      </c>
      <c r="E451">
        <v>-233.292</v>
      </c>
      <c r="F451">
        <v>355.10700000000003</v>
      </c>
      <c r="G451">
        <v>135</v>
      </c>
      <c r="H451">
        <v>2.8675600000000001</v>
      </c>
      <c r="I451" s="3">
        <v>7.2999999999999999E-5</v>
      </c>
      <c r="J451">
        <v>2.8667799999999999</v>
      </c>
      <c r="K451" s="3">
        <v>6.7999999999999999E-5</v>
      </c>
      <c r="L451">
        <v>4.0199999999999996</v>
      </c>
    </row>
    <row r="452" spans="1:12">
      <c r="A452">
        <v>184208</v>
      </c>
      <c r="B452" t="s">
        <v>19</v>
      </c>
      <c r="C452" t="s">
        <v>20</v>
      </c>
      <c r="D452">
        <v>203.7</v>
      </c>
      <c r="E452">
        <v>-230.792</v>
      </c>
      <c r="F452">
        <v>355.10700000000003</v>
      </c>
      <c r="G452">
        <v>135</v>
      </c>
      <c r="H452">
        <v>2.8673099999999998</v>
      </c>
      <c r="I452" s="3">
        <v>7.1000000000000005E-5</v>
      </c>
      <c r="J452">
        <v>2.8669799999999999</v>
      </c>
      <c r="K452" s="3">
        <v>6.6000000000000005E-5</v>
      </c>
      <c r="L452">
        <v>4</v>
      </c>
    </row>
    <row r="453" spans="1:12">
      <c r="A453">
        <v>184209</v>
      </c>
      <c r="B453" t="s">
        <v>19</v>
      </c>
      <c r="C453" t="s">
        <v>20</v>
      </c>
      <c r="D453">
        <v>203.71299999999999</v>
      </c>
      <c r="E453">
        <v>-240.55350000000001</v>
      </c>
      <c r="F453">
        <v>358.40499999999997</v>
      </c>
      <c r="G453">
        <v>135</v>
      </c>
      <c r="H453">
        <v>2.8677199999999998</v>
      </c>
      <c r="I453" s="3">
        <v>8.2999999999999998E-5</v>
      </c>
      <c r="J453">
        <v>2.8674499999999998</v>
      </c>
      <c r="K453" s="3">
        <v>9.3999999999999994E-5</v>
      </c>
      <c r="L453">
        <v>4.0199999999999996</v>
      </c>
    </row>
    <row r="454" spans="1:12">
      <c r="A454">
        <v>184210</v>
      </c>
      <c r="B454" t="s">
        <v>19</v>
      </c>
      <c r="C454" t="s">
        <v>20</v>
      </c>
      <c r="D454">
        <v>203.71299999999999</v>
      </c>
      <c r="E454">
        <v>-238.05350000000001</v>
      </c>
      <c r="F454">
        <v>358.40499999999997</v>
      </c>
      <c r="G454">
        <v>135</v>
      </c>
      <c r="H454">
        <v>2.8675999999999999</v>
      </c>
      <c r="I454" s="3">
        <v>8.1000000000000004E-5</v>
      </c>
      <c r="J454">
        <v>2.8669500000000001</v>
      </c>
      <c r="K454" s="3">
        <v>6.0999999999999999E-5</v>
      </c>
      <c r="L454">
        <v>4.01</v>
      </c>
    </row>
    <row r="455" spans="1:12">
      <c r="A455">
        <v>184211</v>
      </c>
      <c r="B455" t="s">
        <v>19</v>
      </c>
      <c r="C455" t="s">
        <v>20</v>
      </c>
      <c r="D455">
        <v>203.71299999999999</v>
      </c>
      <c r="E455">
        <v>-235.55350000000001</v>
      </c>
      <c r="F455">
        <v>358.40499999999997</v>
      </c>
      <c r="G455">
        <v>135</v>
      </c>
      <c r="H455">
        <v>2.8674900000000001</v>
      </c>
      <c r="I455" s="3">
        <v>7.2999999999999999E-5</v>
      </c>
      <c r="J455">
        <v>2.8669899999999999</v>
      </c>
      <c r="K455" s="3">
        <v>6.3E-5</v>
      </c>
      <c r="L455">
        <v>4.0199999999999996</v>
      </c>
    </row>
    <row r="456" spans="1:12">
      <c r="A456">
        <v>184212</v>
      </c>
      <c r="B456" t="s">
        <v>19</v>
      </c>
      <c r="C456" t="s">
        <v>20</v>
      </c>
      <c r="D456">
        <v>203.71299999999999</v>
      </c>
      <c r="E456">
        <v>-233.05350000000001</v>
      </c>
      <c r="F456">
        <v>358.40499999999997</v>
      </c>
      <c r="G456">
        <v>135</v>
      </c>
      <c r="H456">
        <v>2.8674599999999999</v>
      </c>
      <c r="I456" s="3">
        <v>6.3999999999999997E-5</v>
      </c>
      <c r="J456">
        <v>2.8673700000000002</v>
      </c>
      <c r="K456" s="3">
        <v>7.2000000000000002E-5</v>
      </c>
      <c r="L456">
        <v>4.01</v>
      </c>
    </row>
    <row r="457" spans="1:12">
      <c r="A457">
        <v>184213</v>
      </c>
      <c r="B457" t="s">
        <v>19</v>
      </c>
      <c r="C457" t="s">
        <v>20</v>
      </c>
      <c r="D457">
        <v>203.71299999999999</v>
      </c>
      <c r="E457">
        <v>-230.55350000000001</v>
      </c>
      <c r="F457">
        <v>358.40499999999997</v>
      </c>
      <c r="G457">
        <v>135</v>
      </c>
      <c r="H457">
        <v>2.8672800000000001</v>
      </c>
      <c r="I457" s="3">
        <v>6.4999999999999994E-5</v>
      </c>
      <c r="J457">
        <v>2.8668900000000002</v>
      </c>
      <c r="K457" s="3">
        <v>7.2000000000000002E-5</v>
      </c>
      <c r="L457">
        <v>4.01</v>
      </c>
    </row>
    <row r="458" spans="1:12">
      <c r="A458">
        <v>184214</v>
      </c>
      <c r="B458" t="s">
        <v>19</v>
      </c>
      <c r="C458" t="s">
        <v>20</v>
      </c>
      <c r="D458">
        <v>203.726</v>
      </c>
      <c r="E458">
        <v>-240.63550000000001</v>
      </c>
      <c r="F458">
        <v>361.71100000000001</v>
      </c>
      <c r="G458">
        <v>135</v>
      </c>
      <c r="H458">
        <v>2.8675899999999999</v>
      </c>
      <c r="I458" s="3">
        <v>7.2999999999999999E-5</v>
      </c>
      <c r="J458">
        <v>2.8670399999999998</v>
      </c>
      <c r="K458" s="3">
        <v>6.7000000000000002E-5</v>
      </c>
      <c r="L458">
        <v>4.0199999999999996</v>
      </c>
    </row>
    <row r="459" spans="1:12">
      <c r="A459">
        <v>184215</v>
      </c>
      <c r="B459" t="s">
        <v>19</v>
      </c>
      <c r="C459" t="s">
        <v>20</v>
      </c>
      <c r="D459">
        <v>203.726</v>
      </c>
      <c r="E459">
        <v>-238.13550000000001</v>
      </c>
      <c r="F459">
        <v>361.71100000000001</v>
      </c>
      <c r="G459">
        <v>135</v>
      </c>
      <c r="H459">
        <v>2.8673799999999998</v>
      </c>
      <c r="I459" s="3">
        <v>6.3999999999999997E-5</v>
      </c>
      <c r="J459">
        <v>2.8670599999999999</v>
      </c>
      <c r="K459" s="3">
        <v>6.3999999999999997E-5</v>
      </c>
      <c r="L459">
        <v>4.0199999999999996</v>
      </c>
    </row>
    <row r="460" spans="1:12">
      <c r="A460">
        <v>184216</v>
      </c>
      <c r="B460" t="s">
        <v>19</v>
      </c>
      <c r="C460" t="s">
        <v>20</v>
      </c>
      <c r="D460">
        <v>203.726</v>
      </c>
      <c r="E460">
        <v>-235.63550000000001</v>
      </c>
      <c r="F460">
        <v>361.71100000000001</v>
      </c>
      <c r="G460">
        <v>135</v>
      </c>
      <c r="H460">
        <v>2.8673299999999999</v>
      </c>
      <c r="I460" s="3">
        <v>7.2999999999999999E-5</v>
      </c>
      <c r="J460">
        <v>2.8671099999999998</v>
      </c>
      <c r="K460" s="3">
        <v>6.2000000000000003E-5</v>
      </c>
      <c r="L460">
        <v>4.01</v>
      </c>
    </row>
    <row r="461" spans="1:12">
      <c r="A461">
        <v>184217</v>
      </c>
      <c r="B461" t="s">
        <v>19</v>
      </c>
      <c r="C461" t="s">
        <v>20</v>
      </c>
      <c r="D461">
        <v>203.726</v>
      </c>
      <c r="E461">
        <v>-233.13550000000001</v>
      </c>
      <c r="F461">
        <v>361.71100000000001</v>
      </c>
      <c r="G461">
        <v>135</v>
      </c>
      <c r="H461">
        <v>2.8673600000000001</v>
      </c>
      <c r="I461" s="3">
        <v>6.4999999999999994E-5</v>
      </c>
      <c r="J461">
        <v>2.8669899999999999</v>
      </c>
      <c r="K461" s="3">
        <v>7.2000000000000002E-5</v>
      </c>
      <c r="L461">
        <v>4.01</v>
      </c>
    </row>
    <row r="462" spans="1:12">
      <c r="A462">
        <v>184218</v>
      </c>
      <c r="B462" t="s">
        <v>19</v>
      </c>
      <c r="C462" t="s">
        <v>20</v>
      </c>
      <c r="D462">
        <v>203.726</v>
      </c>
      <c r="E462">
        <v>-230.63550000000001</v>
      </c>
      <c r="F462">
        <v>361.71100000000001</v>
      </c>
      <c r="G462">
        <v>135</v>
      </c>
      <c r="H462">
        <v>2.86707</v>
      </c>
      <c r="I462" s="3">
        <v>6.3999999999999997E-5</v>
      </c>
      <c r="J462">
        <v>2.8670499999999999</v>
      </c>
      <c r="K462" s="3">
        <v>6.7999999999999999E-5</v>
      </c>
      <c r="L462">
        <v>4.0199999999999996</v>
      </c>
    </row>
    <row r="463" spans="1:12">
      <c r="A463">
        <v>184219</v>
      </c>
      <c r="B463" t="s">
        <v>19</v>
      </c>
      <c r="C463" t="s">
        <v>20</v>
      </c>
      <c r="D463">
        <v>203.739</v>
      </c>
      <c r="E463">
        <v>-240.5855</v>
      </c>
      <c r="F463">
        <v>364.99900000000002</v>
      </c>
      <c r="G463">
        <v>135</v>
      </c>
      <c r="H463">
        <v>2.8676699999999999</v>
      </c>
      <c r="I463" s="3">
        <v>8.5000000000000006E-5</v>
      </c>
      <c r="J463">
        <v>2.8671099999999998</v>
      </c>
      <c r="K463" s="3">
        <v>6.6000000000000005E-5</v>
      </c>
      <c r="L463">
        <v>4.01</v>
      </c>
    </row>
    <row r="464" spans="1:12">
      <c r="A464">
        <v>184220</v>
      </c>
      <c r="B464" t="s">
        <v>19</v>
      </c>
      <c r="C464" t="s">
        <v>20</v>
      </c>
      <c r="D464">
        <v>203.739</v>
      </c>
      <c r="E464">
        <v>-238.0855</v>
      </c>
      <c r="F464">
        <v>364.99900000000002</v>
      </c>
      <c r="G464">
        <v>135</v>
      </c>
      <c r="H464">
        <v>2.8675299999999999</v>
      </c>
      <c r="I464" s="3">
        <v>7.3999999999999996E-5</v>
      </c>
      <c r="J464">
        <v>2.86707</v>
      </c>
      <c r="K464" s="3">
        <v>6.3999999999999997E-5</v>
      </c>
      <c r="L464">
        <v>4.01</v>
      </c>
    </row>
    <row r="465" spans="1:12">
      <c r="A465">
        <v>184221</v>
      </c>
      <c r="B465" t="s">
        <v>19</v>
      </c>
      <c r="C465" t="s">
        <v>20</v>
      </c>
      <c r="D465">
        <v>203.739</v>
      </c>
      <c r="E465">
        <v>-235.5855</v>
      </c>
      <c r="F465">
        <v>364.99900000000002</v>
      </c>
      <c r="G465">
        <v>135</v>
      </c>
      <c r="H465">
        <v>2.86734</v>
      </c>
      <c r="I465" s="3">
        <v>6.4999999999999994E-5</v>
      </c>
      <c r="J465">
        <v>2.8670100000000001</v>
      </c>
      <c r="K465" s="3">
        <v>6.0999999999999999E-5</v>
      </c>
      <c r="L465">
        <v>4</v>
      </c>
    </row>
    <row r="466" spans="1:12">
      <c r="A466">
        <v>184222</v>
      </c>
      <c r="B466" t="s">
        <v>19</v>
      </c>
      <c r="C466" t="s">
        <v>20</v>
      </c>
      <c r="D466">
        <v>203.739</v>
      </c>
      <c r="E466">
        <v>-233.0855</v>
      </c>
      <c r="F466">
        <v>364.99900000000002</v>
      </c>
      <c r="G466">
        <v>135</v>
      </c>
      <c r="H466">
        <v>2.8676900000000001</v>
      </c>
      <c r="I466" s="3">
        <v>7.2000000000000002E-5</v>
      </c>
      <c r="J466">
        <v>2.8669799999999999</v>
      </c>
      <c r="K466" s="3">
        <v>6.7000000000000002E-5</v>
      </c>
      <c r="L466">
        <v>4.01</v>
      </c>
    </row>
    <row r="467" spans="1:12">
      <c r="A467">
        <v>184223</v>
      </c>
      <c r="B467" t="s">
        <v>19</v>
      </c>
      <c r="C467" t="s">
        <v>20</v>
      </c>
      <c r="D467">
        <v>203.739</v>
      </c>
      <c r="E467">
        <v>-230.5855</v>
      </c>
      <c r="F467">
        <v>364.99900000000002</v>
      </c>
      <c r="G467">
        <v>135</v>
      </c>
      <c r="H467">
        <v>2.8671199999999999</v>
      </c>
      <c r="I467" s="3">
        <v>6.2000000000000003E-5</v>
      </c>
      <c r="J467">
        <v>2.8669199999999999</v>
      </c>
      <c r="K467" s="3">
        <v>7.3999999999999996E-5</v>
      </c>
      <c r="L467">
        <v>4.01</v>
      </c>
    </row>
    <row r="468" spans="1:12">
      <c r="A468">
        <v>184224</v>
      </c>
      <c r="B468" t="s">
        <v>19</v>
      </c>
      <c r="C468" t="s">
        <v>20</v>
      </c>
      <c r="D468">
        <v>203.791</v>
      </c>
      <c r="E468">
        <v>-240.952</v>
      </c>
      <c r="F468">
        <v>378.24299999999999</v>
      </c>
      <c r="G468">
        <v>135</v>
      </c>
      <c r="H468">
        <v>2.86761</v>
      </c>
      <c r="I468" s="3">
        <v>8.6000000000000003E-5</v>
      </c>
      <c r="J468">
        <v>2.8670499999999999</v>
      </c>
      <c r="K468" s="3">
        <v>6.9999999999999994E-5</v>
      </c>
      <c r="L468">
        <v>4.01</v>
      </c>
    </row>
    <row r="469" spans="1:12">
      <c r="A469">
        <v>184225</v>
      </c>
      <c r="B469" t="s">
        <v>19</v>
      </c>
      <c r="C469" t="s">
        <v>20</v>
      </c>
      <c r="D469">
        <v>203.791</v>
      </c>
      <c r="E469">
        <v>-238.452</v>
      </c>
      <c r="F469">
        <v>378.24299999999999</v>
      </c>
      <c r="G469">
        <v>135</v>
      </c>
      <c r="H469">
        <v>2.8673799999999998</v>
      </c>
      <c r="I469" s="3">
        <v>7.2000000000000002E-5</v>
      </c>
      <c r="J469">
        <v>2.8669500000000001</v>
      </c>
      <c r="K469" s="3">
        <v>6.4999999999999994E-5</v>
      </c>
      <c r="L469">
        <v>4.01</v>
      </c>
    </row>
    <row r="470" spans="1:12">
      <c r="A470">
        <v>184226</v>
      </c>
      <c r="B470" t="s">
        <v>19</v>
      </c>
      <c r="C470" t="s">
        <v>20</v>
      </c>
      <c r="D470">
        <v>203.791</v>
      </c>
      <c r="E470">
        <v>-235.952</v>
      </c>
      <c r="F470">
        <v>378.24299999999999</v>
      </c>
      <c r="G470">
        <v>135</v>
      </c>
      <c r="H470">
        <v>2.8674599999999999</v>
      </c>
      <c r="I470" s="3">
        <v>7.6000000000000004E-5</v>
      </c>
      <c r="J470">
        <v>2.8670100000000001</v>
      </c>
      <c r="K470" s="3">
        <v>6.3E-5</v>
      </c>
      <c r="L470">
        <v>4.01</v>
      </c>
    </row>
    <row r="471" spans="1:12">
      <c r="A471">
        <v>184227</v>
      </c>
      <c r="B471" t="s">
        <v>19</v>
      </c>
      <c r="C471" t="s">
        <v>20</v>
      </c>
      <c r="D471">
        <v>203.791</v>
      </c>
      <c r="E471">
        <v>-233.452</v>
      </c>
      <c r="F471">
        <v>378.24299999999999</v>
      </c>
      <c r="G471">
        <v>135</v>
      </c>
      <c r="H471">
        <v>2.8674599999999999</v>
      </c>
      <c r="I471" s="3">
        <v>8.0000000000000007E-5</v>
      </c>
      <c r="J471">
        <v>2.8670100000000001</v>
      </c>
      <c r="K471" s="3">
        <v>5.7000000000000003E-5</v>
      </c>
      <c r="L471">
        <v>4.01</v>
      </c>
    </row>
    <row r="472" spans="1:12">
      <c r="A472">
        <v>184228</v>
      </c>
      <c r="B472" t="s">
        <v>19</v>
      </c>
      <c r="C472" t="s">
        <v>20</v>
      </c>
      <c r="D472">
        <v>203.791</v>
      </c>
      <c r="E472">
        <v>-230.952</v>
      </c>
      <c r="F472">
        <v>378.24299999999999</v>
      </c>
      <c r="G472">
        <v>135</v>
      </c>
      <c r="H472">
        <v>2.8672800000000001</v>
      </c>
      <c r="I472" s="3">
        <v>7.2000000000000002E-5</v>
      </c>
      <c r="J472">
        <v>2.8669799999999999</v>
      </c>
      <c r="K472" s="3">
        <v>6.7999999999999999E-5</v>
      </c>
      <c r="L472">
        <v>4.0199999999999996</v>
      </c>
    </row>
    <row r="473" spans="1:12">
      <c r="A473">
        <v>184229</v>
      </c>
      <c r="B473" t="s">
        <v>19</v>
      </c>
      <c r="C473" t="s">
        <v>20</v>
      </c>
      <c r="D473">
        <v>203.84200000000001</v>
      </c>
      <c r="E473">
        <v>-241.49299999999999</v>
      </c>
      <c r="F473">
        <v>391.36099999999999</v>
      </c>
      <c r="G473">
        <v>135</v>
      </c>
      <c r="H473">
        <v>2.8674900000000001</v>
      </c>
      <c r="I473" s="3">
        <v>7.7000000000000001E-5</v>
      </c>
      <c r="J473">
        <v>2.8671199999999999</v>
      </c>
      <c r="K473" s="3">
        <v>6.2000000000000003E-5</v>
      </c>
      <c r="L473">
        <v>4.0199999999999996</v>
      </c>
    </row>
    <row r="474" spans="1:12">
      <c r="A474">
        <v>184230</v>
      </c>
      <c r="B474" t="s">
        <v>19</v>
      </c>
      <c r="C474" t="s">
        <v>20</v>
      </c>
      <c r="D474">
        <v>203.84200000000001</v>
      </c>
      <c r="E474">
        <v>-238.99299999999999</v>
      </c>
      <c r="F474">
        <v>391.36099999999999</v>
      </c>
      <c r="G474">
        <v>135</v>
      </c>
      <c r="H474">
        <v>2.8673999999999999</v>
      </c>
      <c r="I474" s="3">
        <v>6.3999999999999997E-5</v>
      </c>
      <c r="J474">
        <v>2.86714</v>
      </c>
      <c r="K474" s="3">
        <v>6.3E-5</v>
      </c>
      <c r="L474">
        <v>4</v>
      </c>
    </row>
    <row r="475" spans="1:12">
      <c r="A475">
        <v>184231</v>
      </c>
      <c r="B475" t="s">
        <v>19</v>
      </c>
      <c r="C475" t="s">
        <v>20</v>
      </c>
      <c r="D475">
        <v>203.84200000000001</v>
      </c>
      <c r="E475">
        <v>-236.49299999999999</v>
      </c>
      <c r="F475">
        <v>391.36099999999999</v>
      </c>
      <c r="G475">
        <v>135</v>
      </c>
      <c r="H475">
        <v>2.8674300000000001</v>
      </c>
      <c r="I475" s="3">
        <v>6.4999999999999994E-5</v>
      </c>
      <c r="J475">
        <v>2.86707</v>
      </c>
      <c r="K475" s="3">
        <v>7.1000000000000005E-5</v>
      </c>
      <c r="L475">
        <v>4.03</v>
      </c>
    </row>
    <row r="476" spans="1:12">
      <c r="A476">
        <v>184232</v>
      </c>
      <c r="B476" t="s">
        <v>19</v>
      </c>
      <c r="C476" t="s">
        <v>20</v>
      </c>
      <c r="D476">
        <v>203.84200000000001</v>
      </c>
      <c r="E476">
        <v>-233.99299999999999</v>
      </c>
      <c r="F476">
        <v>391.36099999999999</v>
      </c>
      <c r="G476">
        <v>135</v>
      </c>
      <c r="H476">
        <v>2.8674400000000002</v>
      </c>
      <c r="I476" s="3">
        <v>7.6000000000000004E-5</v>
      </c>
      <c r="J476">
        <v>2.8669099999999998</v>
      </c>
      <c r="K476" s="3">
        <v>6.2000000000000003E-5</v>
      </c>
      <c r="L476">
        <v>4.01</v>
      </c>
    </row>
    <row r="477" spans="1:12">
      <c r="A477">
        <v>184233</v>
      </c>
      <c r="B477" t="s">
        <v>19</v>
      </c>
      <c r="C477" t="s">
        <v>20</v>
      </c>
      <c r="D477">
        <v>203.84200000000001</v>
      </c>
      <c r="E477">
        <v>-231.49299999999999</v>
      </c>
      <c r="F477">
        <v>391.36099999999999</v>
      </c>
      <c r="G477" s="4">
        <v>135</v>
      </c>
      <c r="H477">
        <v>2.8673199999999999</v>
      </c>
      <c r="I477" s="3">
        <v>7.6000000000000004E-5</v>
      </c>
      <c r="J477">
        <v>2.8667500000000001</v>
      </c>
      <c r="K477" s="3">
        <v>7.1000000000000005E-5</v>
      </c>
      <c r="L477">
        <v>4.0199999999999996</v>
      </c>
    </row>
    <row r="478" spans="1:12">
      <c r="A478">
        <v>184234</v>
      </c>
      <c r="B478" t="s">
        <v>10</v>
      </c>
      <c r="C478" t="s">
        <v>12</v>
      </c>
      <c r="D478">
        <v>194.61600000000001</v>
      </c>
      <c r="E478">
        <v>-258.18</v>
      </c>
      <c r="F478">
        <v>505.42899999999997</v>
      </c>
      <c r="G478">
        <v>135.58799999999999</v>
      </c>
      <c r="H478">
        <v>2.8748800000000001</v>
      </c>
      <c r="I478" s="3">
        <v>6.9999999999999994E-5</v>
      </c>
    </row>
    <row r="479" spans="1:12">
      <c r="A479">
        <v>184235</v>
      </c>
      <c r="B479" t="s">
        <v>10</v>
      </c>
      <c r="C479" t="s">
        <v>12</v>
      </c>
      <c r="D479">
        <v>197.11099999999999</v>
      </c>
      <c r="E479">
        <v>-258.154</v>
      </c>
      <c r="F479">
        <v>505.46</v>
      </c>
      <c r="G479">
        <v>135.58799999999999</v>
      </c>
      <c r="H479">
        <v>2.8746100000000001</v>
      </c>
      <c r="I479">
        <v>1.05E-4</v>
      </c>
    </row>
    <row r="480" spans="1:12">
      <c r="A480">
        <v>184236</v>
      </c>
      <c r="B480" t="s">
        <v>10</v>
      </c>
      <c r="C480" t="s">
        <v>12</v>
      </c>
      <c r="D480">
        <v>199.60499999999999</v>
      </c>
      <c r="E480">
        <v>-258.12799999999999</v>
      </c>
      <c r="F480">
        <v>505.49099999999999</v>
      </c>
      <c r="G480">
        <v>135.58799999999999</v>
      </c>
      <c r="H480">
        <v>2.8704900000000002</v>
      </c>
      <c r="I480">
        <v>1.4899999999999999E-4</v>
      </c>
    </row>
    <row r="481" spans="1:9">
      <c r="A481">
        <v>184237</v>
      </c>
      <c r="B481" t="s">
        <v>10</v>
      </c>
      <c r="C481" t="s">
        <v>12</v>
      </c>
      <c r="D481">
        <v>202.1</v>
      </c>
      <c r="E481">
        <v>-258.10300000000001</v>
      </c>
      <c r="F481">
        <v>505.52199999999999</v>
      </c>
      <c r="G481">
        <v>135.58799999999999</v>
      </c>
      <c r="H481">
        <v>2.8671099999999998</v>
      </c>
      <c r="I481">
        <v>1.63E-4</v>
      </c>
    </row>
    <row r="482" spans="1:9">
      <c r="A482">
        <v>184238</v>
      </c>
      <c r="B482" t="s">
        <v>10</v>
      </c>
      <c r="C482" t="s">
        <v>12</v>
      </c>
      <c r="D482">
        <v>204.59399999999999</v>
      </c>
      <c r="E482">
        <v>-258.077</v>
      </c>
      <c r="F482">
        <v>505.553</v>
      </c>
      <c r="G482">
        <v>135.58799999999999</v>
      </c>
      <c r="H482">
        <v>2.86741</v>
      </c>
      <c r="I482">
        <v>1.5200000000000001E-4</v>
      </c>
    </row>
    <row r="483" spans="1:9">
      <c r="A483">
        <v>184239</v>
      </c>
      <c r="B483" t="s">
        <v>10</v>
      </c>
      <c r="C483" t="s">
        <v>12</v>
      </c>
      <c r="D483">
        <v>194.78899999999999</v>
      </c>
      <c r="E483">
        <v>-258.17899999999997</v>
      </c>
      <c r="F483">
        <v>509.71100000000001</v>
      </c>
      <c r="G483">
        <v>135.58799999999999</v>
      </c>
      <c r="H483">
        <v>2.8750300000000002</v>
      </c>
      <c r="I483">
        <v>1.05E-4</v>
      </c>
    </row>
    <row r="484" spans="1:9">
      <c r="A484">
        <v>184240</v>
      </c>
      <c r="B484" t="s">
        <v>10</v>
      </c>
      <c r="C484" t="s">
        <v>12</v>
      </c>
      <c r="D484">
        <v>197.28800000000001</v>
      </c>
      <c r="E484">
        <v>-258.154</v>
      </c>
      <c r="F484">
        <v>509.65899999999999</v>
      </c>
      <c r="G484">
        <v>135.58799999999999</v>
      </c>
      <c r="H484">
        <v>2.8748100000000001</v>
      </c>
      <c r="I484" s="3">
        <v>8.0000000000000007E-5</v>
      </c>
    </row>
    <row r="485" spans="1:9">
      <c r="A485">
        <v>184241</v>
      </c>
      <c r="B485" t="s">
        <v>10</v>
      </c>
      <c r="C485" t="s">
        <v>12</v>
      </c>
      <c r="D485">
        <v>199.786</v>
      </c>
      <c r="E485">
        <v>-258.12799999999999</v>
      </c>
      <c r="F485">
        <v>509.60700000000003</v>
      </c>
      <c r="G485">
        <v>135.58799999999999</v>
      </c>
      <c r="H485">
        <v>2.8728699999999998</v>
      </c>
      <c r="I485" s="3">
        <v>9.2E-5</v>
      </c>
    </row>
    <row r="486" spans="1:9">
      <c r="A486">
        <v>184242</v>
      </c>
      <c r="B486" t="s">
        <v>10</v>
      </c>
      <c r="C486" t="s">
        <v>12</v>
      </c>
      <c r="D486">
        <v>202.28399999999999</v>
      </c>
      <c r="E486">
        <v>-258.10199999999998</v>
      </c>
      <c r="F486">
        <v>509.55500000000001</v>
      </c>
      <c r="G486">
        <v>135.58799999999999</v>
      </c>
      <c r="H486">
        <v>2.8687900000000002</v>
      </c>
      <c r="I486">
        <v>1.4100000000000001E-4</v>
      </c>
    </row>
    <row r="487" spans="1:9">
      <c r="A487">
        <v>184243</v>
      </c>
      <c r="B487" t="s">
        <v>10</v>
      </c>
      <c r="C487" t="s">
        <v>12</v>
      </c>
      <c r="D487">
        <v>204.78200000000001</v>
      </c>
      <c r="E487">
        <v>-258.077</v>
      </c>
      <c r="F487">
        <v>509.50400000000002</v>
      </c>
      <c r="G487">
        <v>135.58799999999999</v>
      </c>
      <c r="H487">
        <v>2.8681399999999999</v>
      </c>
      <c r="I487">
        <v>1.46E-4</v>
      </c>
    </row>
    <row r="488" spans="1:9">
      <c r="A488">
        <v>184244</v>
      </c>
      <c r="B488" t="s">
        <v>10</v>
      </c>
      <c r="C488" t="s">
        <v>12</v>
      </c>
      <c r="D488">
        <v>194.87200000000001</v>
      </c>
      <c r="E488">
        <v>-258.18</v>
      </c>
      <c r="F488">
        <v>513.68600000000004</v>
      </c>
      <c r="G488">
        <v>135.58799999999999</v>
      </c>
      <c r="H488">
        <v>2.8701099999999999</v>
      </c>
      <c r="I488" s="3">
        <v>8.3999999999999995E-5</v>
      </c>
    </row>
    <row r="489" spans="1:9">
      <c r="A489">
        <v>184245</v>
      </c>
      <c r="B489" t="s">
        <v>10</v>
      </c>
      <c r="C489" t="s">
        <v>12</v>
      </c>
      <c r="D489">
        <v>197.37</v>
      </c>
      <c r="E489">
        <v>-258.15499999999997</v>
      </c>
      <c r="F489">
        <v>513.63499999999999</v>
      </c>
      <c r="G489">
        <v>135.58799999999999</v>
      </c>
      <c r="H489">
        <v>2.8719000000000001</v>
      </c>
      <c r="I489" s="3">
        <v>8.1000000000000004E-5</v>
      </c>
    </row>
    <row r="490" spans="1:9">
      <c r="A490">
        <v>184246</v>
      </c>
      <c r="B490" t="s">
        <v>10</v>
      </c>
      <c r="C490" t="s">
        <v>12</v>
      </c>
      <c r="D490">
        <v>199.86799999999999</v>
      </c>
      <c r="E490">
        <v>-258.12900000000002</v>
      </c>
      <c r="F490">
        <v>513.58299999999997</v>
      </c>
      <c r="G490">
        <v>135.58799999999999</v>
      </c>
      <c r="H490">
        <v>2.8744200000000002</v>
      </c>
      <c r="I490" s="3">
        <v>8.2000000000000001E-5</v>
      </c>
    </row>
    <row r="491" spans="1:9">
      <c r="A491">
        <v>184247</v>
      </c>
      <c r="B491" t="s">
        <v>10</v>
      </c>
      <c r="C491" t="s">
        <v>12</v>
      </c>
      <c r="D491">
        <v>202.36600000000001</v>
      </c>
      <c r="E491">
        <v>-258.10300000000001</v>
      </c>
      <c r="F491">
        <v>513.53099999999995</v>
      </c>
      <c r="G491">
        <v>135.58799999999999</v>
      </c>
      <c r="H491">
        <v>2.87473</v>
      </c>
      <c r="I491" s="3">
        <v>8.3999999999999995E-5</v>
      </c>
    </row>
    <row r="492" spans="1:9">
      <c r="A492">
        <v>184248</v>
      </c>
      <c r="B492" t="s">
        <v>10</v>
      </c>
      <c r="C492" t="s">
        <v>12</v>
      </c>
      <c r="D492">
        <v>204.864</v>
      </c>
      <c r="E492">
        <v>-258.07799999999997</v>
      </c>
      <c r="F492">
        <v>513.47900000000004</v>
      </c>
      <c r="G492">
        <v>135.58799999999999</v>
      </c>
      <c r="H492">
        <v>2.87269</v>
      </c>
      <c r="I492">
        <v>1.02E-4</v>
      </c>
    </row>
    <row r="493" spans="1:9">
      <c r="A493">
        <v>184249</v>
      </c>
      <c r="B493" t="s">
        <v>10</v>
      </c>
      <c r="C493" t="s">
        <v>12</v>
      </c>
      <c r="D493">
        <v>194.95400000000001</v>
      </c>
      <c r="E493">
        <v>-258.18099999999998</v>
      </c>
      <c r="F493">
        <v>517.66200000000003</v>
      </c>
      <c r="G493">
        <v>135.58799999999999</v>
      </c>
      <c r="H493">
        <v>2.8669600000000002</v>
      </c>
      <c r="I493" s="3">
        <v>7.2999999999999999E-5</v>
      </c>
    </row>
    <row r="494" spans="1:9">
      <c r="A494">
        <v>184250</v>
      </c>
      <c r="B494" t="s">
        <v>10</v>
      </c>
      <c r="C494" t="s">
        <v>12</v>
      </c>
      <c r="D494">
        <v>197.452</v>
      </c>
      <c r="E494">
        <v>-258.15499999999997</v>
      </c>
      <c r="F494">
        <v>517.61</v>
      </c>
      <c r="G494">
        <v>135.58799999999999</v>
      </c>
      <c r="H494">
        <v>2.8674499999999998</v>
      </c>
      <c r="I494" s="3">
        <v>7.2999999999999999E-5</v>
      </c>
    </row>
    <row r="495" spans="1:9">
      <c r="A495">
        <v>184251</v>
      </c>
      <c r="B495" t="s">
        <v>10</v>
      </c>
      <c r="C495" t="s">
        <v>12</v>
      </c>
      <c r="D495">
        <v>199.95099999999999</v>
      </c>
      <c r="E495">
        <v>-258.13</v>
      </c>
      <c r="F495">
        <v>517.55799999999999</v>
      </c>
      <c r="G495">
        <v>135.58799999999999</v>
      </c>
      <c r="H495">
        <v>2.86842</v>
      </c>
      <c r="I495" s="3">
        <v>6.9999999999999994E-5</v>
      </c>
    </row>
    <row r="496" spans="1:9">
      <c r="A496">
        <v>184252</v>
      </c>
      <c r="B496" t="s">
        <v>10</v>
      </c>
      <c r="C496" t="s">
        <v>12</v>
      </c>
      <c r="D496">
        <v>202.44900000000001</v>
      </c>
      <c r="E496">
        <v>-258.10399999999998</v>
      </c>
      <c r="F496">
        <v>517.50699999999995</v>
      </c>
      <c r="G496">
        <v>135.58799999999999</v>
      </c>
      <c r="H496">
        <v>2.8700299999999999</v>
      </c>
      <c r="I496" s="3">
        <v>7.7999999999999999E-5</v>
      </c>
    </row>
    <row r="497" spans="1:9">
      <c r="A497">
        <v>184253</v>
      </c>
      <c r="B497" t="s">
        <v>10</v>
      </c>
      <c r="C497" t="s">
        <v>12</v>
      </c>
      <c r="D497">
        <v>204.947</v>
      </c>
      <c r="E497">
        <v>-258.07799999999997</v>
      </c>
      <c r="F497">
        <v>517.45500000000004</v>
      </c>
      <c r="G497">
        <v>135.58799999999999</v>
      </c>
      <c r="H497">
        <v>2.87216</v>
      </c>
      <c r="I497" s="3">
        <v>8.3999999999999995E-5</v>
      </c>
    </row>
    <row r="498" spans="1:9">
      <c r="A498">
        <v>184254</v>
      </c>
      <c r="B498" t="s">
        <v>10</v>
      </c>
      <c r="C498" t="s">
        <v>12</v>
      </c>
      <c r="D498">
        <v>195.036</v>
      </c>
      <c r="E498">
        <v>-258.18200000000002</v>
      </c>
      <c r="F498">
        <v>521.63800000000003</v>
      </c>
      <c r="G498">
        <v>135.58799999999999</v>
      </c>
      <c r="H498">
        <v>2.86686</v>
      </c>
      <c r="I498" s="3">
        <v>7.2999999999999999E-5</v>
      </c>
    </row>
    <row r="499" spans="1:9">
      <c r="A499">
        <v>184255</v>
      </c>
      <c r="B499" t="s">
        <v>10</v>
      </c>
      <c r="C499" t="s">
        <v>12</v>
      </c>
      <c r="D499">
        <v>197.535</v>
      </c>
      <c r="E499">
        <v>-258.15600000000001</v>
      </c>
      <c r="F499">
        <v>521.58600000000001</v>
      </c>
      <c r="G499">
        <v>135.58799999999999</v>
      </c>
      <c r="H499">
        <v>2.86693</v>
      </c>
      <c r="I499" s="3">
        <v>6.7999999999999999E-5</v>
      </c>
    </row>
    <row r="500" spans="1:9">
      <c r="A500">
        <v>184256</v>
      </c>
      <c r="B500" t="s">
        <v>10</v>
      </c>
      <c r="C500" t="s">
        <v>12</v>
      </c>
      <c r="D500">
        <v>200.03299999999999</v>
      </c>
      <c r="E500">
        <v>-258.13099999999997</v>
      </c>
      <c r="F500">
        <v>521.53399999999999</v>
      </c>
      <c r="G500">
        <v>135.58799999999999</v>
      </c>
      <c r="H500">
        <v>2.8673099999999998</v>
      </c>
      <c r="I500" s="3">
        <v>6.4999999999999994E-5</v>
      </c>
    </row>
    <row r="501" spans="1:9">
      <c r="A501">
        <v>184257</v>
      </c>
      <c r="B501" t="s">
        <v>10</v>
      </c>
      <c r="C501" t="s">
        <v>12</v>
      </c>
      <c r="D501">
        <v>202.53100000000001</v>
      </c>
      <c r="E501">
        <v>-258.10500000000002</v>
      </c>
      <c r="F501">
        <v>521.48199999999997</v>
      </c>
      <c r="G501">
        <v>135.58799999999999</v>
      </c>
      <c r="H501">
        <v>2.8675199999999998</v>
      </c>
      <c r="I501" s="3">
        <v>6.7999999999999999E-5</v>
      </c>
    </row>
    <row r="502" spans="1:9">
      <c r="A502">
        <v>184258</v>
      </c>
      <c r="B502" t="s">
        <v>10</v>
      </c>
      <c r="C502" t="s">
        <v>12</v>
      </c>
      <c r="D502">
        <v>205.029</v>
      </c>
      <c r="E502">
        <v>-258.07900000000001</v>
      </c>
      <c r="F502">
        <v>521.42999999999995</v>
      </c>
      <c r="G502">
        <v>135.58799999999999</v>
      </c>
      <c r="H502">
        <v>2.8679000000000001</v>
      </c>
      <c r="I502" s="3">
        <v>9.0000000000000006E-5</v>
      </c>
    </row>
    <row r="503" spans="1:9">
      <c r="A503">
        <v>184259</v>
      </c>
      <c r="B503" t="s">
        <v>10</v>
      </c>
      <c r="C503" t="s">
        <v>12</v>
      </c>
      <c r="D503">
        <v>195.20400000000001</v>
      </c>
      <c r="E503">
        <v>-258.18299999999999</v>
      </c>
      <c r="F503">
        <v>529.69600000000003</v>
      </c>
      <c r="G503">
        <v>135.58799999999999</v>
      </c>
      <c r="H503">
        <v>2.8668999999999998</v>
      </c>
      <c r="I503" s="3">
        <v>7.2999999999999999E-5</v>
      </c>
    </row>
    <row r="504" spans="1:9">
      <c r="A504">
        <v>184260</v>
      </c>
      <c r="B504" t="s">
        <v>10</v>
      </c>
      <c r="C504" t="s">
        <v>12</v>
      </c>
      <c r="D504">
        <v>200.2</v>
      </c>
      <c r="E504">
        <v>-258.13200000000001</v>
      </c>
      <c r="F504">
        <v>529.59299999999996</v>
      </c>
      <c r="G504">
        <v>135.58799999999999</v>
      </c>
      <c r="H504">
        <v>2.8672</v>
      </c>
      <c r="I504" s="3">
        <v>6.8999999999999997E-5</v>
      </c>
    </row>
    <row r="505" spans="1:9">
      <c r="A505">
        <v>184261</v>
      </c>
      <c r="B505" t="s">
        <v>10</v>
      </c>
      <c r="C505" t="s">
        <v>12</v>
      </c>
      <c r="D505">
        <v>205.19499999999999</v>
      </c>
      <c r="E505">
        <v>-258.084</v>
      </c>
      <c r="F505">
        <v>529.48500000000001</v>
      </c>
      <c r="G505">
        <v>135.58799999999999</v>
      </c>
      <c r="H505">
        <v>2.8673999999999999</v>
      </c>
      <c r="I505" s="3">
        <v>7.2000000000000002E-5</v>
      </c>
    </row>
    <row r="506" spans="1:9">
      <c r="A506">
        <v>184262</v>
      </c>
      <c r="B506" t="s">
        <v>10</v>
      </c>
      <c r="C506" t="s">
        <v>12</v>
      </c>
      <c r="D506">
        <v>195.536</v>
      </c>
      <c r="E506">
        <v>-258.18700000000001</v>
      </c>
      <c r="F506">
        <v>545.70699999999999</v>
      </c>
      <c r="G506">
        <v>135.58799999999999</v>
      </c>
      <c r="H506">
        <v>2.8670800000000001</v>
      </c>
      <c r="I506" s="3">
        <v>7.6000000000000004E-5</v>
      </c>
    </row>
    <row r="507" spans="1:9">
      <c r="A507">
        <v>184263</v>
      </c>
      <c r="B507" t="s">
        <v>10</v>
      </c>
      <c r="C507" t="s">
        <v>12</v>
      </c>
      <c r="D507">
        <v>200.53200000000001</v>
      </c>
      <c r="E507">
        <v>-258.13499999999999</v>
      </c>
      <c r="F507">
        <v>545.60299999999995</v>
      </c>
      <c r="G507">
        <v>135.58799999999999</v>
      </c>
      <c r="H507">
        <v>2.86741</v>
      </c>
      <c r="I507" s="3">
        <v>6.4999999999999994E-5</v>
      </c>
    </row>
    <row r="508" spans="1:9">
      <c r="A508">
        <v>184264</v>
      </c>
      <c r="B508" t="s">
        <v>10</v>
      </c>
      <c r="C508" t="s">
        <v>12</v>
      </c>
      <c r="D508">
        <v>205.52799999999999</v>
      </c>
      <c r="E508">
        <v>-258.084</v>
      </c>
      <c r="F508">
        <v>545.5</v>
      </c>
      <c r="G508">
        <v>135.58799999999999</v>
      </c>
      <c r="H508">
        <v>2.8675999999999999</v>
      </c>
      <c r="I508" s="3">
        <v>7.1000000000000005E-5</v>
      </c>
    </row>
    <row r="509" spans="1:9">
      <c r="A509">
        <v>184265</v>
      </c>
      <c r="B509" t="s">
        <v>10</v>
      </c>
      <c r="C509" t="s">
        <v>12</v>
      </c>
      <c r="D509">
        <v>194.81399999999999</v>
      </c>
      <c r="E509">
        <v>-258.17599999999999</v>
      </c>
      <c r="F509">
        <v>501.32900000000001</v>
      </c>
      <c r="G509">
        <v>135.58799999999999</v>
      </c>
      <c r="H509">
        <v>2.8748300000000002</v>
      </c>
      <c r="I509" s="3">
        <v>8.8999999999999995E-5</v>
      </c>
    </row>
    <row r="510" spans="1:9">
      <c r="A510">
        <v>184266</v>
      </c>
      <c r="B510" t="s">
        <v>10</v>
      </c>
      <c r="C510" t="s">
        <v>12</v>
      </c>
      <c r="D510">
        <v>197.31700000000001</v>
      </c>
      <c r="E510">
        <v>-258.14999999999998</v>
      </c>
      <c r="F510">
        <v>501.45400000000001</v>
      </c>
      <c r="G510">
        <v>135.58799999999999</v>
      </c>
      <c r="H510">
        <v>2.8747799999999999</v>
      </c>
      <c r="I510" s="3">
        <v>7.6000000000000004E-5</v>
      </c>
    </row>
    <row r="511" spans="1:9">
      <c r="A511">
        <v>184267</v>
      </c>
      <c r="B511" t="s">
        <v>10</v>
      </c>
      <c r="C511" t="s">
        <v>12</v>
      </c>
      <c r="D511">
        <v>199.82</v>
      </c>
      <c r="E511">
        <v>-258.125</v>
      </c>
      <c r="F511">
        <v>501.57799999999997</v>
      </c>
      <c r="G511">
        <v>135.58799999999999</v>
      </c>
      <c r="H511">
        <v>2.87243</v>
      </c>
      <c r="I511" s="3">
        <v>9.8999999999999994E-5</v>
      </c>
    </row>
    <row r="512" spans="1:9">
      <c r="A512">
        <v>184268</v>
      </c>
      <c r="B512" t="s">
        <v>10</v>
      </c>
      <c r="C512" t="s">
        <v>12</v>
      </c>
      <c r="D512">
        <v>202.32300000000001</v>
      </c>
      <c r="E512">
        <v>-258.09899999999999</v>
      </c>
      <c r="F512">
        <v>501.70400000000001</v>
      </c>
      <c r="G512">
        <v>135.58799999999999</v>
      </c>
      <c r="H512">
        <v>2.86808</v>
      </c>
      <c r="I512">
        <v>1.55E-4</v>
      </c>
    </row>
    <row r="513" spans="1:9">
      <c r="A513">
        <v>184269</v>
      </c>
      <c r="B513" t="s">
        <v>10</v>
      </c>
      <c r="C513" t="s">
        <v>12</v>
      </c>
      <c r="D513">
        <v>204.82599999999999</v>
      </c>
      <c r="E513">
        <v>-258.07299999999998</v>
      </c>
      <c r="F513">
        <v>501.82799999999997</v>
      </c>
      <c r="G513">
        <v>135.58799999999999</v>
      </c>
      <c r="H513">
        <v>2.86788</v>
      </c>
      <c r="I513">
        <v>1.6000000000000001E-4</v>
      </c>
    </row>
    <row r="514" spans="1:9">
      <c r="A514">
        <v>184270</v>
      </c>
      <c r="B514" t="s">
        <v>10</v>
      </c>
      <c r="C514" t="s">
        <v>12</v>
      </c>
      <c r="D514">
        <v>195.01499999999999</v>
      </c>
      <c r="E514">
        <v>-258.17200000000003</v>
      </c>
      <c r="F514">
        <v>497.30500000000001</v>
      </c>
      <c r="G514">
        <v>135.58799999999999</v>
      </c>
      <c r="H514">
        <v>2.8696999999999999</v>
      </c>
      <c r="I514" s="3">
        <v>8.6000000000000003E-5</v>
      </c>
    </row>
    <row r="515" spans="1:9">
      <c r="A515">
        <v>184271</v>
      </c>
      <c r="B515" t="s">
        <v>10</v>
      </c>
      <c r="C515" t="s">
        <v>12</v>
      </c>
      <c r="D515">
        <v>197.518</v>
      </c>
      <c r="E515">
        <v>-258.14600000000002</v>
      </c>
      <c r="F515">
        <v>497.43</v>
      </c>
      <c r="G515">
        <v>135.58799999999999</v>
      </c>
      <c r="H515">
        <v>2.8716900000000001</v>
      </c>
      <c r="I515" s="3">
        <v>8.2999999999999998E-5</v>
      </c>
    </row>
    <row r="516" spans="1:9">
      <c r="A516">
        <v>184272</v>
      </c>
      <c r="B516" t="s">
        <v>10</v>
      </c>
      <c r="C516" t="s">
        <v>12</v>
      </c>
      <c r="D516">
        <v>200.02099999999999</v>
      </c>
      <c r="E516">
        <v>-258.12099999999998</v>
      </c>
      <c r="F516">
        <v>497.55500000000001</v>
      </c>
      <c r="G516">
        <v>135.58799999999999</v>
      </c>
      <c r="H516">
        <v>2.8742000000000001</v>
      </c>
      <c r="I516" s="3">
        <v>8.1000000000000004E-5</v>
      </c>
    </row>
    <row r="517" spans="1:9">
      <c r="A517">
        <v>184273</v>
      </c>
      <c r="B517" t="s">
        <v>10</v>
      </c>
      <c r="C517" t="s">
        <v>12</v>
      </c>
      <c r="D517">
        <v>202.524</v>
      </c>
      <c r="E517">
        <v>-258.09500000000003</v>
      </c>
      <c r="F517">
        <v>497.67899999999997</v>
      </c>
      <c r="G517">
        <v>135.58799999999999</v>
      </c>
      <c r="H517">
        <v>2.8742399999999999</v>
      </c>
      <c r="I517" s="3">
        <v>8.6000000000000003E-5</v>
      </c>
    </row>
    <row r="518" spans="1:9">
      <c r="A518">
        <v>184274</v>
      </c>
      <c r="B518" t="s">
        <v>10</v>
      </c>
      <c r="C518" t="s">
        <v>12</v>
      </c>
      <c r="D518">
        <v>205.02600000000001</v>
      </c>
      <c r="E518">
        <v>-258.06900000000002</v>
      </c>
      <c r="F518">
        <v>497.80399999999997</v>
      </c>
      <c r="G518">
        <v>135.58799999999999</v>
      </c>
      <c r="H518">
        <v>2.8715199999999999</v>
      </c>
      <c r="I518">
        <v>1.1900000000000001E-4</v>
      </c>
    </row>
    <row r="519" spans="1:9">
      <c r="A519">
        <v>184275</v>
      </c>
      <c r="B519" t="s">
        <v>10</v>
      </c>
      <c r="C519" t="s">
        <v>12</v>
      </c>
      <c r="D519">
        <v>195.21600000000001</v>
      </c>
      <c r="E519">
        <v>-258.16800000000001</v>
      </c>
      <c r="F519">
        <v>493.28</v>
      </c>
      <c r="G519">
        <v>135.58799999999999</v>
      </c>
      <c r="H519">
        <v>2.8668999999999998</v>
      </c>
      <c r="I519" s="3">
        <v>7.6000000000000004E-5</v>
      </c>
    </row>
    <row r="520" spans="1:9">
      <c r="A520">
        <v>184276</v>
      </c>
      <c r="B520" t="s">
        <v>10</v>
      </c>
      <c r="C520" t="s">
        <v>12</v>
      </c>
      <c r="D520">
        <v>197.71799999999999</v>
      </c>
      <c r="E520">
        <v>-258.14299999999997</v>
      </c>
      <c r="F520">
        <v>493.40499999999997</v>
      </c>
      <c r="G520">
        <v>135.58799999999999</v>
      </c>
      <c r="H520">
        <v>2.8673600000000001</v>
      </c>
      <c r="I520" s="3">
        <v>7.2000000000000002E-5</v>
      </c>
    </row>
    <row r="521" spans="1:9">
      <c r="A521">
        <v>184277</v>
      </c>
      <c r="B521" t="s">
        <v>10</v>
      </c>
      <c r="C521" t="s">
        <v>12</v>
      </c>
      <c r="D521">
        <v>200.221</v>
      </c>
      <c r="E521">
        <v>-258.11700000000002</v>
      </c>
      <c r="F521">
        <v>493.53</v>
      </c>
      <c r="G521">
        <v>135.58799999999999</v>
      </c>
      <c r="H521">
        <v>2.8685900000000002</v>
      </c>
      <c r="I521" s="3">
        <v>7.1000000000000005E-5</v>
      </c>
    </row>
    <row r="522" spans="1:9">
      <c r="A522">
        <v>184278</v>
      </c>
      <c r="B522" t="s">
        <v>10</v>
      </c>
      <c r="C522" t="s">
        <v>12</v>
      </c>
      <c r="D522">
        <v>202.72399999999999</v>
      </c>
      <c r="E522">
        <v>-258.09100000000001</v>
      </c>
      <c r="F522">
        <v>493.65499999999997</v>
      </c>
      <c r="G522">
        <v>135.58799999999999</v>
      </c>
      <c r="H522">
        <v>2.8711000000000002</v>
      </c>
      <c r="I522" s="3">
        <v>7.8999999999999996E-5</v>
      </c>
    </row>
    <row r="523" spans="1:9">
      <c r="A523">
        <v>184279</v>
      </c>
      <c r="B523" t="s">
        <v>10</v>
      </c>
      <c r="C523" t="s">
        <v>12</v>
      </c>
      <c r="D523">
        <v>205.227</v>
      </c>
      <c r="E523">
        <v>-258.06599999999997</v>
      </c>
      <c r="F523">
        <v>493.78</v>
      </c>
      <c r="G523">
        <v>135.58799999999999</v>
      </c>
      <c r="H523">
        <v>2.87344</v>
      </c>
      <c r="I523" s="3">
        <v>8.7000000000000001E-5</v>
      </c>
    </row>
    <row r="524" spans="1:9">
      <c r="A524">
        <v>184280</v>
      </c>
      <c r="B524" t="s">
        <v>10</v>
      </c>
      <c r="C524" t="s">
        <v>12</v>
      </c>
      <c r="D524">
        <v>195.411</v>
      </c>
      <c r="E524">
        <v>-258.16500000000002</v>
      </c>
      <c r="F524">
        <v>489.35399999999998</v>
      </c>
      <c r="G524">
        <v>135.58799999999999</v>
      </c>
      <c r="H524">
        <v>2.86652</v>
      </c>
      <c r="I524" s="3">
        <v>7.7999999999999999E-5</v>
      </c>
    </row>
    <row r="525" spans="1:9">
      <c r="A525">
        <v>184281</v>
      </c>
      <c r="B525" t="s">
        <v>10</v>
      </c>
      <c r="C525" t="s">
        <v>12</v>
      </c>
      <c r="D525">
        <v>197.91399999999999</v>
      </c>
      <c r="E525">
        <v>-258.13900000000001</v>
      </c>
      <c r="F525">
        <v>489.47899999999998</v>
      </c>
      <c r="G525">
        <v>135.58799999999999</v>
      </c>
      <c r="H525">
        <v>2.8666999999999998</v>
      </c>
      <c r="I525" s="3">
        <v>6.6000000000000005E-5</v>
      </c>
    </row>
    <row r="526" spans="1:9">
      <c r="A526">
        <v>184282</v>
      </c>
      <c r="B526" t="s">
        <v>10</v>
      </c>
      <c r="C526" t="s">
        <v>12</v>
      </c>
      <c r="D526">
        <v>200.417</v>
      </c>
      <c r="E526">
        <v>-258.11399999999998</v>
      </c>
      <c r="F526">
        <v>489.60300000000001</v>
      </c>
      <c r="G526">
        <v>135.58799999999999</v>
      </c>
      <c r="H526">
        <v>2.8671199999999999</v>
      </c>
      <c r="I526" s="3">
        <v>8.1000000000000004E-5</v>
      </c>
    </row>
    <row r="527" spans="1:9">
      <c r="A527">
        <v>184283</v>
      </c>
      <c r="B527" t="s">
        <v>10</v>
      </c>
      <c r="C527" t="s">
        <v>12</v>
      </c>
      <c r="D527">
        <v>202.92</v>
      </c>
      <c r="E527">
        <v>-258.08800000000002</v>
      </c>
      <c r="F527">
        <v>489.72899999999998</v>
      </c>
      <c r="G527">
        <v>135.58799999999999</v>
      </c>
      <c r="H527">
        <v>2.8674599999999999</v>
      </c>
      <c r="I527" s="3">
        <v>6.7000000000000002E-5</v>
      </c>
    </row>
    <row r="528" spans="1:9">
      <c r="A528">
        <v>184284</v>
      </c>
      <c r="B528" t="s">
        <v>10</v>
      </c>
      <c r="C528" t="s">
        <v>12</v>
      </c>
      <c r="D528">
        <v>205.423</v>
      </c>
      <c r="E528">
        <v>-258.06200000000001</v>
      </c>
      <c r="F528">
        <v>489.85300000000001</v>
      </c>
      <c r="G528">
        <v>135.58799999999999</v>
      </c>
      <c r="H528">
        <v>2.8681399999999999</v>
      </c>
      <c r="I528" s="3">
        <v>7.4999999999999993E-5</v>
      </c>
    </row>
    <row r="529" spans="1:9">
      <c r="A529">
        <v>184285</v>
      </c>
      <c r="B529" t="s">
        <v>10</v>
      </c>
      <c r="C529" t="s">
        <v>12</v>
      </c>
      <c r="D529">
        <v>195.81299999999999</v>
      </c>
      <c r="E529">
        <v>-258.15699999999998</v>
      </c>
      <c r="F529">
        <v>481.30500000000001</v>
      </c>
      <c r="G529">
        <v>135.58799999999999</v>
      </c>
      <c r="H529">
        <v>2.8664999999999998</v>
      </c>
      <c r="I529" s="3">
        <v>7.7000000000000001E-5</v>
      </c>
    </row>
    <row r="530" spans="1:9">
      <c r="A530">
        <v>184286</v>
      </c>
      <c r="B530" t="s">
        <v>10</v>
      </c>
      <c r="C530" t="s">
        <v>12</v>
      </c>
      <c r="D530">
        <v>200.81800000000001</v>
      </c>
      <c r="E530">
        <v>-258.10599999999999</v>
      </c>
      <c r="F530">
        <v>481.55500000000001</v>
      </c>
      <c r="G530">
        <v>135.58799999999999</v>
      </c>
      <c r="H530">
        <v>2.86686</v>
      </c>
      <c r="I530" s="3">
        <v>6.6000000000000005E-5</v>
      </c>
    </row>
    <row r="531" spans="1:9">
      <c r="A531">
        <v>184287</v>
      </c>
      <c r="B531" t="s">
        <v>10</v>
      </c>
      <c r="C531" t="s">
        <v>12</v>
      </c>
      <c r="D531">
        <v>205.82400000000001</v>
      </c>
      <c r="E531">
        <v>-258.05500000000001</v>
      </c>
      <c r="F531">
        <v>481.80399999999997</v>
      </c>
      <c r="G531">
        <v>135.58799999999999</v>
      </c>
      <c r="H531">
        <v>2.8669600000000002</v>
      </c>
      <c r="I531" s="3">
        <v>7.2999999999999999E-5</v>
      </c>
    </row>
    <row r="532" spans="1:9">
      <c r="A532">
        <v>184288</v>
      </c>
      <c r="B532" t="s">
        <v>10</v>
      </c>
      <c r="C532" t="s">
        <v>12</v>
      </c>
      <c r="D532">
        <v>196.61</v>
      </c>
      <c r="E532">
        <v>-258.142</v>
      </c>
      <c r="F532">
        <v>465.30500000000001</v>
      </c>
      <c r="G532">
        <v>135.58799999999999</v>
      </c>
      <c r="H532">
        <v>2.86639</v>
      </c>
      <c r="I532" s="3">
        <v>8.1000000000000004E-5</v>
      </c>
    </row>
    <row r="533" spans="1:9">
      <c r="A533">
        <v>184289</v>
      </c>
      <c r="B533" t="s">
        <v>10</v>
      </c>
      <c r="C533" t="s">
        <v>12</v>
      </c>
      <c r="D533">
        <v>201.61600000000001</v>
      </c>
      <c r="E533">
        <v>-258.09100000000001</v>
      </c>
      <c r="F533">
        <v>465.55500000000001</v>
      </c>
      <c r="G533">
        <v>135.58799999999999</v>
      </c>
      <c r="H533">
        <v>2.8666100000000001</v>
      </c>
      <c r="I533" s="3">
        <v>6.9999999999999994E-5</v>
      </c>
    </row>
    <row r="534" spans="1:9">
      <c r="A534">
        <v>184290</v>
      </c>
      <c r="B534" t="s">
        <v>10</v>
      </c>
      <c r="C534" t="s">
        <v>12</v>
      </c>
      <c r="D534">
        <v>206.62200000000001</v>
      </c>
      <c r="E534">
        <v>-258.04000000000002</v>
      </c>
      <c r="F534">
        <v>465.80500000000001</v>
      </c>
      <c r="G534">
        <v>135.58799999999999</v>
      </c>
      <c r="H534">
        <v>2.86673</v>
      </c>
      <c r="I534" s="3">
        <v>7.2000000000000002E-5</v>
      </c>
    </row>
    <row r="535" spans="1:9" s="2" customFormat="1">
      <c r="A535" s="2">
        <v>184291</v>
      </c>
      <c r="B535" s="2" t="s">
        <v>3</v>
      </c>
    </row>
    <row r="536" spans="1:9" s="2" customFormat="1">
      <c r="A536" s="2">
        <v>184292</v>
      </c>
      <c r="B536" s="2" t="s">
        <v>3</v>
      </c>
    </row>
    <row r="537" spans="1:9" s="2" customFormat="1">
      <c r="A537" s="2">
        <v>184293</v>
      </c>
      <c r="B537" s="2" t="s">
        <v>3</v>
      </c>
    </row>
    <row r="538" spans="1:9" s="2" customFormat="1">
      <c r="A538" s="2">
        <v>184294</v>
      </c>
      <c r="B538" s="2" t="s">
        <v>3</v>
      </c>
    </row>
    <row r="539" spans="1:9" s="2" customFormat="1">
      <c r="A539" s="2">
        <v>184295</v>
      </c>
      <c r="B539" s="2" t="s">
        <v>3</v>
      </c>
    </row>
    <row r="540" spans="1:9" s="2" customFormat="1">
      <c r="A540" s="2">
        <v>184296</v>
      </c>
      <c r="B540" s="2" t="s">
        <v>3</v>
      </c>
    </row>
    <row r="541" spans="1:9" s="2" customFormat="1">
      <c r="A541" s="2">
        <v>184297</v>
      </c>
      <c r="B541" s="2" t="s">
        <v>3</v>
      </c>
    </row>
    <row r="542" spans="1:9" s="2" customFormat="1">
      <c r="A542" s="2">
        <v>184298</v>
      </c>
      <c r="B542" s="2" t="s">
        <v>3</v>
      </c>
    </row>
    <row r="543" spans="1:9" s="2" customFormat="1">
      <c r="A543" s="2">
        <v>184299</v>
      </c>
      <c r="B543" s="2" t="s">
        <v>3</v>
      </c>
    </row>
    <row r="544" spans="1:9" s="2" customFormat="1">
      <c r="A544" s="2">
        <v>184300</v>
      </c>
      <c r="B544" s="2" t="s">
        <v>3</v>
      </c>
    </row>
    <row r="545" spans="1:2" s="2" customFormat="1">
      <c r="A545" s="2">
        <v>184301</v>
      </c>
      <c r="B545" s="2" t="s">
        <v>3</v>
      </c>
    </row>
    <row r="546" spans="1:2" s="2" customFormat="1">
      <c r="A546" s="2">
        <v>184302</v>
      </c>
      <c r="B546" s="2" t="s">
        <v>3</v>
      </c>
    </row>
    <row r="547" spans="1:2" s="2" customFormat="1">
      <c r="A547" s="2">
        <v>184303</v>
      </c>
      <c r="B547" s="2" t="s">
        <v>3</v>
      </c>
    </row>
    <row r="548" spans="1:2" s="2" customFormat="1">
      <c r="A548" s="2">
        <v>184304</v>
      </c>
      <c r="B548" s="2" t="s">
        <v>3</v>
      </c>
    </row>
    <row r="549" spans="1:2" s="2" customFormat="1">
      <c r="A549" s="2">
        <v>184305</v>
      </c>
      <c r="B549" s="2" t="s">
        <v>3</v>
      </c>
    </row>
    <row r="550" spans="1:2" s="2" customFormat="1">
      <c r="A550" s="2">
        <v>184306</v>
      </c>
      <c r="B550" s="2" t="s">
        <v>3</v>
      </c>
    </row>
    <row r="551" spans="1:2" s="2" customFormat="1">
      <c r="A551" s="2">
        <v>184307</v>
      </c>
      <c r="B551" s="2" t="s">
        <v>3</v>
      </c>
    </row>
    <row r="552" spans="1:2" s="2" customFormat="1">
      <c r="A552" s="2">
        <v>184308</v>
      </c>
      <c r="B552" s="2" t="s">
        <v>3</v>
      </c>
    </row>
    <row r="553" spans="1:2" s="2" customFormat="1">
      <c r="A553" s="2">
        <v>184309</v>
      </c>
      <c r="B553" s="2" t="s">
        <v>3</v>
      </c>
    </row>
    <row r="554" spans="1:2" s="2" customFormat="1">
      <c r="A554" s="2">
        <v>184310</v>
      </c>
      <c r="B554" s="2" t="s">
        <v>3</v>
      </c>
    </row>
    <row r="555" spans="1:2" s="2" customFormat="1">
      <c r="A555" s="2">
        <v>184311</v>
      </c>
      <c r="B555" s="2" t="s">
        <v>3</v>
      </c>
    </row>
    <row r="556" spans="1:2" s="2" customFormat="1">
      <c r="A556" s="2">
        <v>184312</v>
      </c>
      <c r="B556" s="2" t="s">
        <v>3</v>
      </c>
    </row>
    <row r="557" spans="1:2" s="2" customFormat="1">
      <c r="A557" s="2">
        <v>184313</v>
      </c>
      <c r="B557" s="2" t="s">
        <v>3</v>
      </c>
    </row>
    <row r="558" spans="1:2" s="2" customFormat="1">
      <c r="A558" s="2">
        <v>184314</v>
      </c>
      <c r="B558" s="2" t="s">
        <v>3</v>
      </c>
    </row>
    <row r="559" spans="1:2" s="2" customFormat="1">
      <c r="A559" s="2">
        <v>184315</v>
      </c>
      <c r="B559" s="2" t="s">
        <v>3</v>
      </c>
    </row>
    <row r="560" spans="1:2" s="2" customFormat="1">
      <c r="A560" s="2">
        <v>184316</v>
      </c>
      <c r="B560" s="2" t="s">
        <v>3</v>
      </c>
    </row>
    <row r="561" spans="1:2" s="2" customFormat="1">
      <c r="A561" s="2">
        <v>184317</v>
      </c>
      <c r="B561" s="2" t="s">
        <v>3</v>
      </c>
    </row>
    <row r="562" spans="1:2" s="2" customFormat="1">
      <c r="A562" s="2">
        <v>184318</v>
      </c>
      <c r="B562" s="2" t="s">
        <v>3</v>
      </c>
    </row>
    <row r="563" spans="1:2" s="2" customFormat="1">
      <c r="A563" s="2">
        <v>184319</v>
      </c>
      <c r="B563" s="2" t="s">
        <v>3</v>
      </c>
    </row>
    <row r="564" spans="1:2" s="2" customFormat="1">
      <c r="A564" s="2">
        <v>184320</v>
      </c>
      <c r="B564" s="2" t="s">
        <v>3</v>
      </c>
    </row>
    <row r="565" spans="1:2" s="2" customFormat="1">
      <c r="A565" s="2">
        <v>184321</v>
      </c>
      <c r="B565" s="2" t="s">
        <v>3</v>
      </c>
    </row>
    <row r="566" spans="1:2" s="2" customFormat="1">
      <c r="A566" s="2">
        <v>184322</v>
      </c>
      <c r="B566" s="2" t="s">
        <v>3</v>
      </c>
    </row>
    <row r="567" spans="1:2" s="2" customFormat="1">
      <c r="A567" s="2">
        <v>184323</v>
      </c>
      <c r="B567" s="2" t="s">
        <v>3</v>
      </c>
    </row>
    <row r="568" spans="1:2" s="2" customFormat="1">
      <c r="A568" s="2">
        <v>184324</v>
      </c>
      <c r="B568" s="2" t="s">
        <v>3</v>
      </c>
    </row>
    <row r="569" spans="1:2" s="2" customFormat="1">
      <c r="A569" s="2">
        <v>184325</v>
      </c>
      <c r="B569" s="2" t="s">
        <v>3</v>
      </c>
    </row>
    <row r="570" spans="1:2" s="2" customFormat="1">
      <c r="A570" s="2">
        <v>184326</v>
      </c>
      <c r="B570" s="2" t="s">
        <v>3</v>
      </c>
    </row>
    <row r="571" spans="1:2" s="2" customFormat="1">
      <c r="A571" s="2">
        <v>184327</v>
      </c>
      <c r="B571" s="2" t="s">
        <v>3</v>
      </c>
    </row>
    <row r="572" spans="1:2" s="2" customFormat="1">
      <c r="A572" s="2">
        <v>184328</v>
      </c>
      <c r="B572" s="2" t="s">
        <v>3</v>
      </c>
    </row>
    <row r="573" spans="1:2" s="2" customFormat="1">
      <c r="A573" s="2">
        <v>184329</v>
      </c>
      <c r="B573" s="2" t="s">
        <v>3</v>
      </c>
    </row>
    <row r="574" spans="1:2" s="2" customFormat="1">
      <c r="A574" s="2">
        <v>184330</v>
      </c>
      <c r="B574" s="2" t="s">
        <v>3</v>
      </c>
    </row>
    <row r="575" spans="1:2" s="2" customFormat="1">
      <c r="A575" s="2">
        <v>184331</v>
      </c>
      <c r="B575" s="2" t="s">
        <v>3</v>
      </c>
    </row>
    <row r="576" spans="1:2" s="2" customFormat="1">
      <c r="A576" s="2">
        <v>184332</v>
      </c>
      <c r="B576" s="2" t="s">
        <v>3</v>
      </c>
    </row>
    <row r="577" spans="1:2" s="2" customFormat="1">
      <c r="A577" s="2">
        <v>184333</v>
      </c>
      <c r="B577" s="2" t="s">
        <v>3</v>
      </c>
    </row>
    <row r="578" spans="1:2" s="2" customFormat="1">
      <c r="A578" s="2">
        <v>184334</v>
      </c>
      <c r="B578" s="2" t="s">
        <v>3</v>
      </c>
    </row>
    <row r="579" spans="1:2" s="2" customFormat="1">
      <c r="A579" s="2">
        <v>184335</v>
      </c>
      <c r="B579" s="2" t="s">
        <v>3</v>
      </c>
    </row>
    <row r="580" spans="1:2" s="2" customFormat="1">
      <c r="A580" s="2">
        <v>184336</v>
      </c>
      <c r="B580" s="2" t="s">
        <v>3</v>
      </c>
    </row>
    <row r="581" spans="1:2" s="2" customFormat="1">
      <c r="A581" s="2">
        <v>184337</v>
      </c>
      <c r="B581" s="2" t="s">
        <v>3</v>
      </c>
    </row>
    <row r="582" spans="1:2" s="2" customFormat="1">
      <c r="A582" s="2">
        <v>184338</v>
      </c>
      <c r="B582" s="2" t="s">
        <v>3</v>
      </c>
    </row>
    <row r="583" spans="1:2" s="2" customFormat="1">
      <c r="A583" s="2">
        <v>184339</v>
      </c>
      <c r="B583" s="2" t="s">
        <v>3</v>
      </c>
    </row>
    <row r="584" spans="1:2" s="2" customFormat="1">
      <c r="A584" s="2">
        <v>184340</v>
      </c>
      <c r="B584" s="2" t="s">
        <v>3</v>
      </c>
    </row>
    <row r="585" spans="1:2" s="2" customFormat="1">
      <c r="A585" s="2">
        <v>184341</v>
      </c>
      <c r="B585" s="2" t="s">
        <v>3</v>
      </c>
    </row>
    <row r="586" spans="1:2" s="2" customFormat="1">
      <c r="A586" s="2">
        <v>184342</v>
      </c>
      <c r="B586" s="2" t="s">
        <v>3</v>
      </c>
    </row>
    <row r="587" spans="1:2" s="2" customFormat="1">
      <c r="A587" s="2">
        <v>184343</v>
      </c>
      <c r="B587" s="2" t="s">
        <v>3</v>
      </c>
    </row>
    <row r="588" spans="1:2" s="2" customFormat="1">
      <c r="A588" s="2">
        <v>184344</v>
      </c>
      <c r="B588" s="2" t="s">
        <v>3</v>
      </c>
    </row>
    <row r="589" spans="1:2" s="2" customFormat="1">
      <c r="A589" s="2">
        <v>184345</v>
      </c>
      <c r="B589" s="2" t="s">
        <v>3</v>
      </c>
    </row>
    <row r="590" spans="1:2" s="2" customFormat="1">
      <c r="A590" s="2">
        <v>184346</v>
      </c>
      <c r="B590" s="2" t="s">
        <v>3</v>
      </c>
    </row>
    <row r="591" spans="1:2" s="2" customFormat="1">
      <c r="A591" s="2">
        <v>184347</v>
      </c>
      <c r="B591" s="2" t="s">
        <v>3</v>
      </c>
    </row>
    <row r="592" spans="1:2" s="2" customFormat="1">
      <c r="A592" s="2">
        <v>184348</v>
      </c>
      <c r="B592" s="2" t="s">
        <v>3</v>
      </c>
    </row>
    <row r="593" spans="1:2" s="2" customFormat="1">
      <c r="A593" s="2">
        <v>184349</v>
      </c>
      <c r="B593" s="2" t="s">
        <v>3</v>
      </c>
    </row>
    <row r="594" spans="1:2" s="2" customFormat="1">
      <c r="A594" s="2">
        <v>184350</v>
      </c>
      <c r="B594" s="2" t="s">
        <v>3</v>
      </c>
    </row>
    <row r="595" spans="1:2" s="2" customFormat="1">
      <c r="A595" s="2">
        <v>184351</v>
      </c>
      <c r="B595" s="2" t="s">
        <v>3</v>
      </c>
    </row>
    <row r="596" spans="1:2" s="2" customFormat="1">
      <c r="A596" s="2">
        <v>184352</v>
      </c>
      <c r="B596" s="2" t="s">
        <v>3</v>
      </c>
    </row>
    <row r="597" spans="1:2" s="2" customFormat="1">
      <c r="A597" s="2">
        <v>184353</v>
      </c>
      <c r="B597" s="2" t="s">
        <v>3</v>
      </c>
    </row>
    <row r="598" spans="1:2" s="2" customFormat="1">
      <c r="A598" s="2">
        <v>184354</v>
      </c>
      <c r="B598" s="2" t="s">
        <v>3</v>
      </c>
    </row>
    <row r="599" spans="1:2" s="2" customFormat="1">
      <c r="A599" s="2">
        <v>184355</v>
      </c>
      <c r="B599" s="2" t="s">
        <v>3</v>
      </c>
    </row>
    <row r="600" spans="1:2" s="2" customFormat="1">
      <c r="A600" s="2">
        <v>184356</v>
      </c>
      <c r="B600" s="2" t="s">
        <v>3</v>
      </c>
    </row>
    <row r="601" spans="1:2" s="2" customFormat="1">
      <c r="A601" s="2">
        <v>184357</v>
      </c>
      <c r="B601" s="2" t="s">
        <v>3</v>
      </c>
    </row>
    <row r="602" spans="1:2" s="2" customFormat="1">
      <c r="A602" s="2">
        <v>184358</v>
      </c>
      <c r="B602" s="2" t="s">
        <v>3</v>
      </c>
    </row>
    <row r="603" spans="1:2" s="2" customFormat="1">
      <c r="A603" s="2">
        <v>184359</v>
      </c>
      <c r="B603" s="2" t="s">
        <v>3</v>
      </c>
    </row>
    <row r="604" spans="1:2" s="2" customFormat="1">
      <c r="A604" s="2">
        <v>184360</v>
      </c>
      <c r="B604" s="2" t="s">
        <v>3</v>
      </c>
    </row>
    <row r="605" spans="1:2" s="2" customFormat="1">
      <c r="A605" s="2">
        <v>184361</v>
      </c>
      <c r="B605" s="2" t="s">
        <v>3</v>
      </c>
    </row>
    <row r="606" spans="1:2" s="2" customFormat="1">
      <c r="A606" s="2">
        <v>184362</v>
      </c>
      <c r="B606" s="2" t="s">
        <v>3</v>
      </c>
    </row>
    <row r="607" spans="1:2" s="2" customFormat="1">
      <c r="A607" s="2">
        <v>184363</v>
      </c>
      <c r="B607" s="2" t="s">
        <v>3</v>
      </c>
    </row>
    <row r="608" spans="1:2" s="2" customFormat="1">
      <c r="A608" s="2">
        <v>184364</v>
      </c>
      <c r="B608" s="2" t="s">
        <v>3</v>
      </c>
    </row>
    <row r="609" spans="1:2" s="2" customFormat="1">
      <c r="A609" s="2">
        <v>184365</v>
      </c>
      <c r="B609" s="2" t="s">
        <v>3</v>
      </c>
    </row>
    <row r="610" spans="1:2" s="2" customFormat="1">
      <c r="A610" s="2">
        <v>184366</v>
      </c>
      <c r="B610" s="2" t="s">
        <v>3</v>
      </c>
    </row>
    <row r="611" spans="1:2" s="2" customFormat="1">
      <c r="A611" s="2">
        <v>184367</v>
      </c>
      <c r="B611" s="2" t="s">
        <v>3</v>
      </c>
    </row>
    <row r="612" spans="1:2" s="2" customFormat="1">
      <c r="A612" s="2">
        <v>184368</v>
      </c>
      <c r="B612" s="2" t="s">
        <v>3</v>
      </c>
    </row>
    <row r="613" spans="1:2" s="2" customFormat="1">
      <c r="A613" s="2">
        <v>184369</v>
      </c>
      <c r="B613" s="2" t="s">
        <v>3</v>
      </c>
    </row>
    <row r="614" spans="1:2" s="2" customFormat="1">
      <c r="A614" s="2">
        <v>184370</v>
      </c>
      <c r="B614" s="2" t="s">
        <v>3</v>
      </c>
    </row>
    <row r="615" spans="1:2" s="2" customFormat="1">
      <c r="A615" s="2">
        <v>184371</v>
      </c>
      <c r="B615" s="2" t="s">
        <v>3</v>
      </c>
    </row>
    <row r="616" spans="1:2" s="2" customFormat="1">
      <c r="A616" s="2">
        <v>184372</v>
      </c>
      <c r="B616" s="2" t="s">
        <v>3</v>
      </c>
    </row>
    <row r="617" spans="1:2" s="2" customFormat="1">
      <c r="A617" s="2">
        <v>184373</v>
      </c>
      <c r="B617" s="2" t="s">
        <v>3</v>
      </c>
    </row>
    <row r="618" spans="1:2" s="2" customFormat="1">
      <c r="A618" s="2">
        <v>184374</v>
      </c>
      <c r="B618" s="2" t="s">
        <v>3</v>
      </c>
    </row>
    <row r="619" spans="1:2" s="2" customFormat="1">
      <c r="A619" s="2">
        <v>184375</v>
      </c>
      <c r="B619" s="2" t="s">
        <v>3</v>
      </c>
    </row>
    <row r="620" spans="1:2" s="2" customFormat="1">
      <c r="A620" s="2">
        <v>184376</v>
      </c>
      <c r="B620" s="2" t="s">
        <v>3</v>
      </c>
    </row>
    <row r="621" spans="1:2" s="2" customFormat="1">
      <c r="A621" s="2">
        <v>184377</v>
      </c>
      <c r="B621" s="2" t="s">
        <v>3</v>
      </c>
    </row>
    <row r="622" spans="1:2" s="2" customFormat="1">
      <c r="A622" s="2">
        <v>184378</v>
      </c>
      <c r="B622" s="2" t="s">
        <v>3</v>
      </c>
    </row>
    <row r="623" spans="1:2" s="2" customFormat="1">
      <c r="A623" s="2">
        <v>184379</v>
      </c>
      <c r="B623" s="2" t="s">
        <v>3</v>
      </c>
    </row>
    <row r="624" spans="1:2" s="2" customFormat="1">
      <c r="A624" s="2">
        <v>184380</v>
      </c>
      <c r="B624" s="2" t="s">
        <v>3</v>
      </c>
    </row>
    <row r="625" spans="1:12" s="2" customFormat="1">
      <c r="A625" s="2">
        <v>184381</v>
      </c>
      <c r="B625" s="2" t="s">
        <v>3</v>
      </c>
    </row>
    <row r="626" spans="1:12" s="2" customFormat="1">
      <c r="A626" s="2">
        <v>184382</v>
      </c>
      <c r="B626" s="2" t="s">
        <v>3</v>
      </c>
    </row>
    <row r="627" spans="1:12" s="2" customFormat="1">
      <c r="A627" s="2">
        <v>184383</v>
      </c>
      <c r="B627" s="2" t="s">
        <v>3</v>
      </c>
    </row>
    <row r="628" spans="1:12" s="2" customFormat="1">
      <c r="A628" s="2">
        <v>184384</v>
      </c>
      <c r="B628" s="2" t="s">
        <v>3</v>
      </c>
    </row>
    <row r="629" spans="1:12" s="2" customFormat="1">
      <c r="A629" s="2">
        <v>184385</v>
      </c>
      <c r="B629" s="2" t="s">
        <v>3</v>
      </c>
    </row>
    <row r="630" spans="1:12" s="2" customFormat="1">
      <c r="A630" s="2">
        <v>184386</v>
      </c>
      <c r="B630" s="2" t="s">
        <v>3</v>
      </c>
    </row>
    <row r="631" spans="1:12" s="2" customFormat="1">
      <c r="A631" s="2">
        <v>184387</v>
      </c>
      <c r="B631" s="2" t="s">
        <v>3</v>
      </c>
    </row>
    <row r="632" spans="1:12" s="2" customFormat="1">
      <c r="A632" s="2">
        <v>184388</v>
      </c>
      <c r="B632" s="2" t="s">
        <v>3</v>
      </c>
    </row>
    <row r="633" spans="1:12" s="2" customFormat="1">
      <c r="A633" s="2">
        <v>184389</v>
      </c>
      <c r="B633" s="2" t="s">
        <v>3</v>
      </c>
    </row>
    <row r="634" spans="1:12" s="2" customFormat="1">
      <c r="A634" s="2">
        <v>184390</v>
      </c>
      <c r="B634" s="2" t="s">
        <v>3</v>
      </c>
    </row>
    <row r="635" spans="1:12">
      <c r="A635">
        <v>184391</v>
      </c>
      <c r="B635" t="s">
        <v>21</v>
      </c>
      <c r="C635" t="s">
        <v>22</v>
      </c>
      <c r="D635">
        <v>209.78899999999999</v>
      </c>
      <c r="E635">
        <v>-226.49250000000001</v>
      </c>
      <c r="F635">
        <v>312.03800000000001</v>
      </c>
      <c r="G635">
        <v>135</v>
      </c>
      <c r="H635">
        <v>2.8671600000000002</v>
      </c>
      <c r="I635" s="3">
        <v>6.8999999999999997E-5</v>
      </c>
      <c r="J635">
        <v>2.8668800000000001</v>
      </c>
      <c r="K635" s="3">
        <v>7.7000000000000001E-5</v>
      </c>
      <c r="L635">
        <v>4.0199999999999996</v>
      </c>
    </row>
    <row r="636" spans="1:12">
      <c r="A636">
        <v>184392</v>
      </c>
      <c r="B636" t="s">
        <v>21</v>
      </c>
      <c r="C636" t="s">
        <v>22</v>
      </c>
      <c r="D636">
        <v>209.78899999999999</v>
      </c>
      <c r="E636">
        <v>-228.99250000000001</v>
      </c>
      <c r="F636">
        <v>312.03800000000001</v>
      </c>
      <c r="G636">
        <v>135</v>
      </c>
      <c r="H636">
        <v>2.8673999999999999</v>
      </c>
      <c r="I636" s="3">
        <v>6.7000000000000002E-5</v>
      </c>
      <c r="J636">
        <v>2.8669799999999999</v>
      </c>
      <c r="K636" s="3">
        <v>6.3E-5</v>
      </c>
      <c r="L636">
        <v>4.0199999999999996</v>
      </c>
    </row>
    <row r="637" spans="1:12">
      <c r="A637">
        <v>184393</v>
      </c>
      <c r="B637" t="s">
        <v>21</v>
      </c>
      <c r="C637" t="s">
        <v>22</v>
      </c>
      <c r="D637">
        <v>209.78899999999999</v>
      </c>
      <c r="E637">
        <v>-231.49250000000001</v>
      </c>
      <c r="F637">
        <v>312.03800000000001</v>
      </c>
      <c r="G637">
        <v>135</v>
      </c>
      <c r="H637">
        <v>2.8674300000000001</v>
      </c>
      <c r="I637" s="3">
        <v>6.6000000000000005E-5</v>
      </c>
      <c r="J637">
        <v>2.8675700000000002</v>
      </c>
      <c r="K637" s="3">
        <v>6.0999999999999999E-5</v>
      </c>
      <c r="L637">
        <v>4.01</v>
      </c>
    </row>
    <row r="638" spans="1:12">
      <c r="A638">
        <v>184394</v>
      </c>
      <c r="B638" t="s">
        <v>21</v>
      </c>
      <c r="C638" t="s">
        <v>22</v>
      </c>
      <c r="D638">
        <v>209.78899999999999</v>
      </c>
      <c r="E638">
        <v>-233.99250000000001</v>
      </c>
      <c r="F638">
        <v>312.03800000000001</v>
      </c>
      <c r="G638">
        <v>135</v>
      </c>
      <c r="H638">
        <v>2.86741</v>
      </c>
      <c r="I638" s="3">
        <v>6.9999999999999994E-5</v>
      </c>
      <c r="J638">
        <v>2.8669600000000002</v>
      </c>
      <c r="K638" s="3">
        <v>6.3999999999999997E-5</v>
      </c>
      <c r="L638">
        <v>4</v>
      </c>
    </row>
    <row r="639" spans="1:12">
      <c r="A639">
        <v>184395</v>
      </c>
      <c r="B639" t="s">
        <v>21</v>
      </c>
      <c r="C639" t="s">
        <v>22</v>
      </c>
      <c r="D639">
        <v>209.78899999999999</v>
      </c>
      <c r="E639">
        <v>-236.49250000000001</v>
      </c>
      <c r="F639">
        <v>312.03800000000001</v>
      </c>
      <c r="G639">
        <v>135</v>
      </c>
      <c r="H639">
        <v>2.8673299999999999</v>
      </c>
      <c r="I639" s="3">
        <v>6.8999999999999997E-5</v>
      </c>
      <c r="J639">
        <v>2.86707</v>
      </c>
      <c r="K639" s="3">
        <v>6.4999999999999994E-5</v>
      </c>
      <c r="L639">
        <v>4.01</v>
      </c>
    </row>
    <row r="640" spans="1:12">
      <c r="A640">
        <v>184396</v>
      </c>
      <c r="B640" t="s">
        <v>21</v>
      </c>
      <c r="C640" t="s">
        <v>22</v>
      </c>
      <c r="D640">
        <v>209.77600000000001</v>
      </c>
      <c r="E640">
        <v>-227.0675</v>
      </c>
      <c r="F640">
        <v>325.286</v>
      </c>
      <c r="G640">
        <v>135</v>
      </c>
      <c r="H640">
        <v>2.86748</v>
      </c>
      <c r="I640" s="3">
        <v>6.3E-5</v>
      </c>
      <c r="J640">
        <v>2.8670100000000001</v>
      </c>
      <c r="K640" s="3">
        <v>7.2000000000000002E-5</v>
      </c>
      <c r="L640">
        <v>4.0199999999999996</v>
      </c>
    </row>
    <row r="641" spans="1:12">
      <c r="A641">
        <v>184397</v>
      </c>
      <c r="B641" t="s">
        <v>21</v>
      </c>
      <c r="C641" t="s">
        <v>22</v>
      </c>
      <c r="D641">
        <v>209.77600000000001</v>
      </c>
      <c r="E641">
        <v>-229.5675</v>
      </c>
      <c r="F641">
        <v>325.286</v>
      </c>
      <c r="G641">
        <v>135</v>
      </c>
      <c r="H641">
        <v>2.8675799999999998</v>
      </c>
      <c r="I641" s="3">
        <v>6.3E-5</v>
      </c>
      <c r="J641">
        <v>2.86707</v>
      </c>
      <c r="K641" s="3">
        <v>6.0999999999999999E-5</v>
      </c>
      <c r="L641">
        <v>4.0199999999999996</v>
      </c>
    </row>
    <row r="642" spans="1:12">
      <c r="A642">
        <v>184398</v>
      </c>
      <c r="B642" t="s">
        <v>21</v>
      </c>
      <c r="C642" t="s">
        <v>22</v>
      </c>
      <c r="D642">
        <v>209.77600000000001</v>
      </c>
      <c r="E642">
        <v>-232.0675</v>
      </c>
      <c r="F642">
        <v>325.286</v>
      </c>
      <c r="G642">
        <v>135</v>
      </c>
      <c r="H642">
        <v>2.8675000000000002</v>
      </c>
      <c r="I642" s="3">
        <v>6.3999999999999997E-5</v>
      </c>
      <c r="J642">
        <v>2.8670399999999998</v>
      </c>
      <c r="K642" s="3">
        <v>5.8E-5</v>
      </c>
      <c r="L642">
        <v>4.01</v>
      </c>
    </row>
    <row r="643" spans="1:12">
      <c r="A643">
        <v>184399</v>
      </c>
      <c r="B643" t="s">
        <v>21</v>
      </c>
      <c r="C643" t="s">
        <v>22</v>
      </c>
      <c r="D643">
        <v>209.77600000000001</v>
      </c>
      <c r="E643">
        <v>-234.5675</v>
      </c>
      <c r="F643">
        <v>325.286</v>
      </c>
      <c r="G643">
        <v>135</v>
      </c>
      <c r="H643">
        <v>2.86755</v>
      </c>
      <c r="I643" s="3">
        <v>6.2000000000000003E-5</v>
      </c>
      <c r="J643">
        <v>2.86707</v>
      </c>
      <c r="K643" s="3">
        <v>6.7000000000000002E-5</v>
      </c>
      <c r="L643">
        <v>4.01</v>
      </c>
    </row>
    <row r="644" spans="1:12">
      <c r="A644">
        <v>184400</v>
      </c>
      <c r="B644" t="s">
        <v>21</v>
      </c>
      <c r="C644" t="s">
        <v>22</v>
      </c>
      <c r="D644">
        <v>209.77600000000001</v>
      </c>
      <c r="E644">
        <v>-237.0675</v>
      </c>
      <c r="F644">
        <v>325.286</v>
      </c>
      <c r="G644">
        <v>135</v>
      </c>
      <c r="H644">
        <v>2.8679199999999998</v>
      </c>
      <c r="I644" s="3">
        <v>5.8999999999999998E-5</v>
      </c>
      <c r="J644">
        <v>2.8671500000000001</v>
      </c>
      <c r="K644" s="3">
        <v>6.3E-5</v>
      </c>
      <c r="L644">
        <v>4.01</v>
      </c>
    </row>
    <row r="645" spans="1:12">
      <c r="A645">
        <v>184401</v>
      </c>
      <c r="B645" t="s">
        <v>21</v>
      </c>
      <c r="C645" t="s">
        <v>22</v>
      </c>
      <c r="D645">
        <v>209.76400000000001</v>
      </c>
      <c r="E645">
        <v>-227.459</v>
      </c>
      <c r="F645">
        <v>338.36599999999999</v>
      </c>
      <c r="G645">
        <v>135</v>
      </c>
      <c r="H645">
        <v>2.8673899999999999</v>
      </c>
      <c r="I645" s="3">
        <v>7.4999999999999993E-5</v>
      </c>
      <c r="J645">
        <v>2.8671099999999998</v>
      </c>
      <c r="K645" s="3">
        <v>7.1000000000000005E-5</v>
      </c>
      <c r="L645">
        <v>4.0199999999999996</v>
      </c>
    </row>
    <row r="646" spans="1:12">
      <c r="A646">
        <v>184402</v>
      </c>
      <c r="B646" t="s">
        <v>21</v>
      </c>
      <c r="C646" t="s">
        <v>22</v>
      </c>
      <c r="D646">
        <v>209.76400000000001</v>
      </c>
      <c r="E646">
        <v>-229.959</v>
      </c>
      <c r="F646">
        <v>338.36599999999999</v>
      </c>
      <c r="G646">
        <v>135</v>
      </c>
      <c r="H646">
        <v>2.8685700000000001</v>
      </c>
      <c r="I646" s="3">
        <v>8.1000000000000004E-5</v>
      </c>
      <c r="J646">
        <v>2.86714</v>
      </c>
      <c r="K646" s="3">
        <v>7.2999999999999999E-5</v>
      </c>
      <c r="L646">
        <v>4.0199999999999996</v>
      </c>
    </row>
    <row r="647" spans="1:12">
      <c r="A647">
        <v>184403</v>
      </c>
      <c r="B647" t="s">
        <v>21</v>
      </c>
      <c r="C647" t="s">
        <v>22</v>
      </c>
      <c r="D647">
        <v>209.76400000000001</v>
      </c>
      <c r="E647">
        <v>-232.459</v>
      </c>
      <c r="F647">
        <v>338.36599999999999</v>
      </c>
      <c r="G647">
        <v>135</v>
      </c>
      <c r="H647">
        <v>2.8676499999999998</v>
      </c>
      <c r="I647" s="3">
        <v>7.4999999999999993E-5</v>
      </c>
      <c r="J647">
        <v>2.8670599999999999</v>
      </c>
      <c r="K647" s="3">
        <v>6.2000000000000003E-5</v>
      </c>
      <c r="L647">
        <v>4.0199999999999996</v>
      </c>
    </row>
    <row r="648" spans="1:12">
      <c r="A648">
        <v>184404</v>
      </c>
      <c r="B648" t="s">
        <v>21</v>
      </c>
      <c r="C648" t="s">
        <v>22</v>
      </c>
      <c r="D648">
        <v>209.76400000000001</v>
      </c>
      <c r="E648">
        <v>-234.959</v>
      </c>
      <c r="F648">
        <v>338.36599999999999</v>
      </c>
      <c r="G648">
        <v>135</v>
      </c>
      <c r="H648">
        <v>2.8675000000000002</v>
      </c>
      <c r="I648" s="3">
        <v>7.2000000000000002E-5</v>
      </c>
      <c r="J648">
        <v>2.8670399999999998</v>
      </c>
      <c r="K648" s="3">
        <v>6.7000000000000002E-5</v>
      </c>
      <c r="L648">
        <v>4.01</v>
      </c>
    </row>
    <row r="649" spans="1:12">
      <c r="A649">
        <v>184405</v>
      </c>
      <c r="B649" t="s">
        <v>21</v>
      </c>
      <c r="C649" t="s">
        <v>22</v>
      </c>
      <c r="D649">
        <v>209.76400000000001</v>
      </c>
      <c r="E649">
        <v>-237.459</v>
      </c>
      <c r="F649">
        <v>338.36599999999999</v>
      </c>
      <c r="G649">
        <v>135</v>
      </c>
      <c r="H649">
        <v>2.86734</v>
      </c>
      <c r="I649" s="3">
        <v>6.7000000000000002E-5</v>
      </c>
      <c r="J649">
        <v>2.8671799999999998</v>
      </c>
      <c r="K649" s="3">
        <v>6.7000000000000002E-5</v>
      </c>
      <c r="L649">
        <v>4.01</v>
      </c>
    </row>
    <row r="650" spans="1:12">
      <c r="A650">
        <v>184406</v>
      </c>
      <c r="B650" t="s">
        <v>21</v>
      </c>
      <c r="C650" t="s">
        <v>22</v>
      </c>
      <c r="D650">
        <v>209.761</v>
      </c>
      <c r="E650">
        <v>-227.58799999999999</v>
      </c>
      <c r="F650">
        <v>341.69799999999998</v>
      </c>
      <c r="G650">
        <v>135</v>
      </c>
      <c r="H650">
        <v>2.8681000000000001</v>
      </c>
      <c r="I650" s="3">
        <v>6.6000000000000005E-5</v>
      </c>
      <c r="J650">
        <v>2.86734</v>
      </c>
      <c r="K650" s="3">
        <v>6.6000000000000005E-5</v>
      </c>
      <c r="L650">
        <v>4.01</v>
      </c>
    </row>
    <row r="651" spans="1:12">
      <c r="A651">
        <v>184407</v>
      </c>
      <c r="B651" t="s">
        <v>21</v>
      </c>
      <c r="C651" t="s">
        <v>22</v>
      </c>
      <c r="D651">
        <v>209.761</v>
      </c>
      <c r="E651">
        <v>-230.08799999999999</v>
      </c>
      <c r="F651">
        <v>341.69799999999998</v>
      </c>
      <c r="G651">
        <v>135</v>
      </c>
      <c r="H651">
        <v>2.8676599999999999</v>
      </c>
      <c r="I651" s="3">
        <v>6.8999999999999997E-5</v>
      </c>
      <c r="J651">
        <v>2.86734</v>
      </c>
      <c r="K651" s="3">
        <v>7.2999999999999999E-5</v>
      </c>
      <c r="L651">
        <v>4.01</v>
      </c>
    </row>
    <row r="652" spans="1:12">
      <c r="A652">
        <v>184408</v>
      </c>
      <c r="B652" t="s">
        <v>21</v>
      </c>
      <c r="C652" t="s">
        <v>22</v>
      </c>
      <c r="D652">
        <v>209.761</v>
      </c>
      <c r="E652">
        <v>-232.58799999999999</v>
      </c>
      <c r="F652">
        <v>341.69799999999998</v>
      </c>
      <c r="G652">
        <v>135</v>
      </c>
      <c r="H652">
        <v>2.8678699999999999</v>
      </c>
      <c r="I652" s="3">
        <v>9.2999999999999997E-5</v>
      </c>
      <c r="J652">
        <v>2.8675000000000002</v>
      </c>
      <c r="K652" s="3">
        <v>7.2000000000000002E-5</v>
      </c>
      <c r="L652">
        <v>4.0199999999999996</v>
      </c>
    </row>
    <row r="653" spans="1:12">
      <c r="A653">
        <v>184409</v>
      </c>
      <c r="B653" t="s">
        <v>21</v>
      </c>
      <c r="C653" t="s">
        <v>22</v>
      </c>
      <c r="D653">
        <v>209.761</v>
      </c>
      <c r="E653">
        <v>-235.08799999999999</v>
      </c>
      <c r="F653">
        <v>341.69799999999998</v>
      </c>
      <c r="G653">
        <v>135</v>
      </c>
      <c r="H653">
        <v>2.86754</v>
      </c>
      <c r="I653" s="3">
        <v>8.0000000000000007E-5</v>
      </c>
      <c r="J653">
        <v>2.86707</v>
      </c>
      <c r="K653" s="3">
        <v>6.4999999999999994E-5</v>
      </c>
      <c r="L653">
        <v>4.01</v>
      </c>
    </row>
    <row r="654" spans="1:12">
      <c r="A654">
        <v>184410</v>
      </c>
      <c r="B654" t="s">
        <v>21</v>
      </c>
      <c r="C654" t="s">
        <v>22</v>
      </c>
      <c r="D654">
        <v>209.761</v>
      </c>
      <c r="E654">
        <v>-237.58799999999999</v>
      </c>
      <c r="F654">
        <v>341.69799999999998</v>
      </c>
      <c r="G654">
        <v>135</v>
      </c>
      <c r="H654">
        <v>2.86755</v>
      </c>
      <c r="I654" s="3">
        <v>8.6000000000000003E-5</v>
      </c>
      <c r="J654">
        <v>2.86755</v>
      </c>
      <c r="K654" s="3">
        <v>6.8999999999999997E-5</v>
      </c>
      <c r="L654">
        <v>4.0199999999999996</v>
      </c>
    </row>
    <row r="655" spans="1:12">
      <c r="A655">
        <v>184411</v>
      </c>
      <c r="B655" t="s">
        <v>21</v>
      </c>
      <c r="C655" t="s">
        <v>22</v>
      </c>
      <c r="D655">
        <v>209.75800000000001</v>
      </c>
      <c r="E655">
        <v>-230.18899999999999</v>
      </c>
      <c r="F655">
        <v>344.94299999999998</v>
      </c>
      <c r="G655">
        <v>135</v>
      </c>
      <c r="H655">
        <v>2.8673099999999998</v>
      </c>
      <c r="I655" s="3">
        <v>7.8999999999999996E-5</v>
      </c>
      <c r="J655">
        <v>2.8675000000000002</v>
      </c>
      <c r="K655" s="3">
        <v>6.4999999999999994E-5</v>
      </c>
      <c r="L655">
        <v>4.01</v>
      </c>
    </row>
    <row r="656" spans="1:12">
      <c r="A656">
        <v>184412</v>
      </c>
      <c r="B656" t="s">
        <v>21</v>
      </c>
      <c r="C656" t="s">
        <v>22</v>
      </c>
      <c r="D656">
        <v>209.75800000000001</v>
      </c>
      <c r="E656">
        <v>-232.68899999999999</v>
      </c>
      <c r="F656">
        <v>344.94299999999998</v>
      </c>
      <c r="G656">
        <v>135</v>
      </c>
      <c r="H656">
        <v>2.8674499999999998</v>
      </c>
      <c r="I656" s="3">
        <v>8.0000000000000007E-5</v>
      </c>
      <c r="J656">
        <v>2.8672300000000002</v>
      </c>
      <c r="K656" s="3">
        <v>6.3E-5</v>
      </c>
      <c r="L656">
        <v>4.01</v>
      </c>
    </row>
    <row r="657" spans="1:12">
      <c r="A657">
        <v>184413</v>
      </c>
      <c r="B657" t="s">
        <v>21</v>
      </c>
      <c r="C657" t="s">
        <v>22</v>
      </c>
      <c r="D657">
        <v>209.75800000000001</v>
      </c>
      <c r="E657">
        <v>-235.18899999999999</v>
      </c>
      <c r="F657">
        <v>344.94299999999998</v>
      </c>
      <c r="G657">
        <v>135</v>
      </c>
      <c r="H657">
        <v>2.86755</v>
      </c>
      <c r="I657" s="3">
        <v>7.2999999999999999E-5</v>
      </c>
      <c r="J657">
        <v>2.8671600000000002</v>
      </c>
      <c r="K657" s="3">
        <v>6.3999999999999997E-5</v>
      </c>
      <c r="L657">
        <v>4.01</v>
      </c>
    </row>
    <row r="658" spans="1:12">
      <c r="A658">
        <v>184414</v>
      </c>
      <c r="B658" t="s">
        <v>21</v>
      </c>
      <c r="C658" t="s">
        <v>22</v>
      </c>
      <c r="D658">
        <v>209.75800000000001</v>
      </c>
      <c r="E658">
        <v>-237.68899999999999</v>
      </c>
      <c r="F658">
        <v>344.94299999999998</v>
      </c>
      <c r="G658">
        <v>135</v>
      </c>
      <c r="H658">
        <v>2.86795</v>
      </c>
      <c r="I658" s="3">
        <v>7.1000000000000005E-5</v>
      </c>
      <c r="J658">
        <v>2.8673199999999999</v>
      </c>
      <c r="K658" s="3">
        <v>7.8999999999999996E-5</v>
      </c>
      <c r="L658">
        <v>4.0199999999999996</v>
      </c>
    </row>
    <row r="659" spans="1:12">
      <c r="A659">
        <v>184415</v>
      </c>
      <c r="B659" t="s">
        <v>21</v>
      </c>
      <c r="C659" t="s">
        <v>22</v>
      </c>
      <c r="D659">
        <v>209.755</v>
      </c>
      <c r="E659">
        <v>-232.68899999999999</v>
      </c>
      <c r="F659">
        <v>348.22199999999998</v>
      </c>
      <c r="G659">
        <v>135</v>
      </c>
      <c r="H659">
        <v>2.8692099999999998</v>
      </c>
      <c r="I659">
        <v>1.27E-4</v>
      </c>
      <c r="J659">
        <v>2.86816</v>
      </c>
      <c r="K659">
        <v>1.05E-4</v>
      </c>
      <c r="L659">
        <v>4.01</v>
      </c>
    </row>
    <row r="660" spans="1:12">
      <c r="A660">
        <v>184416</v>
      </c>
      <c r="B660" t="s">
        <v>21</v>
      </c>
      <c r="C660" t="s">
        <v>22</v>
      </c>
      <c r="D660">
        <v>209.755</v>
      </c>
      <c r="E660">
        <v>-235.18899999999999</v>
      </c>
      <c r="F660">
        <v>348.22199999999998</v>
      </c>
      <c r="G660">
        <v>135</v>
      </c>
      <c r="H660">
        <v>2.8678599999999999</v>
      </c>
      <c r="I660" s="3">
        <v>7.7999999999999999E-5</v>
      </c>
      <c r="J660">
        <v>2.8671600000000002</v>
      </c>
      <c r="K660" s="3">
        <v>7.1000000000000005E-5</v>
      </c>
      <c r="L660">
        <v>4.01</v>
      </c>
    </row>
    <row r="661" spans="1:12">
      <c r="A661">
        <v>184417</v>
      </c>
      <c r="B661" t="s">
        <v>21</v>
      </c>
      <c r="C661" t="s">
        <v>22</v>
      </c>
      <c r="D661">
        <v>209.755</v>
      </c>
      <c r="E661">
        <v>-237.68899999999999</v>
      </c>
      <c r="F661">
        <v>348.22199999999998</v>
      </c>
      <c r="G661">
        <v>135</v>
      </c>
      <c r="H661">
        <v>2.8676200000000001</v>
      </c>
      <c r="I661" s="3">
        <v>6.7999999999999999E-5</v>
      </c>
      <c r="J661">
        <v>2.86721</v>
      </c>
      <c r="K661" s="3">
        <v>6.7000000000000002E-5</v>
      </c>
      <c r="L661">
        <v>4.01</v>
      </c>
    </row>
    <row r="662" spans="1:12">
      <c r="A662">
        <v>184418</v>
      </c>
      <c r="B662" t="s">
        <v>21</v>
      </c>
      <c r="C662" t="s">
        <v>22</v>
      </c>
      <c r="D662">
        <v>209.75200000000001</v>
      </c>
      <c r="E662">
        <v>-232.68899999999999</v>
      </c>
      <c r="F662">
        <v>351.57299999999998</v>
      </c>
      <c r="G662">
        <v>135</v>
      </c>
      <c r="H662" s="3">
        <v>2.8715380000000001</v>
      </c>
      <c r="I662" s="3">
        <v>1.3300000000000001E-4</v>
      </c>
      <c r="J662">
        <v>2.8706900000000002</v>
      </c>
      <c r="K662">
        <v>1.46E-4</v>
      </c>
      <c r="L662">
        <v>4.01</v>
      </c>
    </row>
    <row r="663" spans="1:12">
      <c r="A663">
        <v>184419</v>
      </c>
      <c r="B663" t="s">
        <v>21</v>
      </c>
      <c r="C663" t="s">
        <v>22</v>
      </c>
      <c r="D663">
        <v>209.75200000000001</v>
      </c>
      <c r="E663">
        <v>-235.18899999999999</v>
      </c>
      <c r="F663">
        <v>351.57299999999998</v>
      </c>
      <c r="G663">
        <v>135</v>
      </c>
      <c r="H663">
        <v>2.8688500000000001</v>
      </c>
      <c r="I663">
        <v>1.1E-4</v>
      </c>
      <c r="J663">
        <v>2.8658600000000001</v>
      </c>
      <c r="K663">
        <v>1.11E-4</v>
      </c>
      <c r="L663">
        <v>4.01</v>
      </c>
    </row>
    <row r="664" spans="1:12">
      <c r="A664">
        <v>184420</v>
      </c>
      <c r="B664" t="s">
        <v>21</v>
      </c>
      <c r="C664" t="s">
        <v>22</v>
      </c>
      <c r="D664">
        <v>209.75200000000001</v>
      </c>
      <c r="E664">
        <v>-237.68899999999999</v>
      </c>
      <c r="F664">
        <v>351.57299999999998</v>
      </c>
      <c r="G664">
        <v>135</v>
      </c>
      <c r="H664">
        <v>2.8678599999999999</v>
      </c>
      <c r="I664" s="3">
        <v>6.7000000000000002E-5</v>
      </c>
      <c r="J664">
        <v>2.8667400000000001</v>
      </c>
      <c r="K664" s="3">
        <v>6.9999999999999994E-5</v>
      </c>
      <c r="L664">
        <v>4.01</v>
      </c>
    </row>
    <row r="665" spans="1:12">
      <c r="A665">
        <v>184421</v>
      </c>
      <c r="B665" t="s">
        <v>21</v>
      </c>
      <c r="C665" t="s">
        <v>22</v>
      </c>
      <c r="D665">
        <v>209.749</v>
      </c>
      <c r="E665">
        <v>-232.68899999999999</v>
      </c>
      <c r="F665">
        <v>354.87099999999998</v>
      </c>
      <c r="G665">
        <v>135</v>
      </c>
      <c r="H665">
        <v>2.8711000000000002</v>
      </c>
      <c r="I665">
        <v>1.3799999999999999E-4</v>
      </c>
      <c r="J665">
        <v>2.8707799999999999</v>
      </c>
      <c r="K665">
        <v>1.22E-4</v>
      </c>
      <c r="L665">
        <v>4.0199999999999996</v>
      </c>
    </row>
    <row r="666" spans="1:12">
      <c r="A666">
        <v>184422</v>
      </c>
      <c r="B666" t="s">
        <v>21</v>
      </c>
      <c r="C666" t="s">
        <v>22</v>
      </c>
      <c r="D666">
        <v>209.749</v>
      </c>
      <c r="E666">
        <v>-235.18899999999999</v>
      </c>
      <c r="F666">
        <v>354.87099999999998</v>
      </c>
      <c r="G666">
        <v>135</v>
      </c>
      <c r="H666">
        <v>2.8687800000000001</v>
      </c>
      <c r="I666">
        <v>1.26E-4</v>
      </c>
      <c r="J666">
        <v>2.8678499999999998</v>
      </c>
      <c r="K666">
        <v>1E-4</v>
      </c>
      <c r="L666">
        <v>4.01</v>
      </c>
    </row>
    <row r="667" spans="1:12">
      <c r="A667">
        <v>184423</v>
      </c>
      <c r="B667" t="s">
        <v>21</v>
      </c>
      <c r="C667" t="s">
        <v>22</v>
      </c>
      <c r="D667">
        <v>209.749</v>
      </c>
      <c r="E667">
        <v>-237.68899999999999</v>
      </c>
      <c r="F667">
        <v>354.87099999999998</v>
      </c>
      <c r="G667">
        <v>135</v>
      </c>
      <c r="H667">
        <v>2.8679800000000002</v>
      </c>
      <c r="I667" s="3">
        <v>7.2000000000000002E-5</v>
      </c>
      <c r="J667">
        <v>2.8673799999999998</v>
      </c>
      <c r="K667" s="3">
        <v>6.8999999999999997E-5</v>
      </c>
      <c r="L667">
        <v>4.0199999999999996</v>
      </c>
    </row>
    <row r="668" spans="1:12">
      <c r="A668">
        <v>184424</v>
      </c>
      <c r="B668" t="s">
        <v>21</v>
      </c>
      <c r="C668" t="s">
        <v>22</v>
      </c>
      <c r="D668">
        <v>209.745</v>
      </c>
      <c r="E668">
        <v>-232.68899999999999</v>
      </c>
      <c r="F668">
        <v>358.15800000000002</v>
      </c>
      <c r="G668">
        <v>135</v>
      </c>
      <c r="H668">
        <v>2.8681999999999999</v>
      </c>
      <c r="I668" s="3">
        <v>9.8999999999999994E-5</v>
      </c>
      <c r="J668">
        <v>2.8676300000000001</v>
      </c>
      <c r="K668" s="3">
        <v>8.7000000000000001E-5</v>
      </c>
      <c r="L668">
        <v>4.01</v>
      </c>
    </row>
    <row r="669" spans="1:12">
      <c r="A669">
        <v>184425</v>
      </c>
      <c r="B669" t="s">
        <v>21</v>
      </c>
      <c r="C669" t="s">
        <v>22</v>
      </c>
      <c r="D669">
        <v>209.745</v>
      </c>
      <c r="E669">
        <v>-235.18899999999999</v>
      </c>
      <c r="F669">
        <v>358.15800000000002</v>
      </c>
      <c r="G669">
        <v>135</v>
      </c>
      <c r="H669">
        <v>2.8678900000000001</v>
      </c>
      <c r="I669">
        <v>1.06E-4</v>
      </c>
      <c r="J669">
        <v>2.8671899999999999</v>
      </c>
      <c r="K669" s="3">
        <v>7.2999999999999999E-5</v>
      </c>
      <c r="L669">
        <v>4.01</v>
      </c>
    </row>
    <row r="670" spans="1:12">
      <c r="A670">
        <v>184426</v>
      </c>
      <c r="B670" t="s">
        <v>21</v>
      </c>
      <c r="C670" t="s">
        <v>22</v>
      </c>
      <c r="D670">
        <v>209.745</v>
      </c>
      <c r="E670">
        <v>-237.68899999999999</v>
      </c>
      <c r="F670">
        <v>358.15800000000002</v>
      </c>
      <c r="G670">
        <v>135</v>
      </c>
      <c r="H670">
        <v>2.8678699999999999</v>
      </c>
      <c r="I670" s="3">
        <v>6.9999999999999994E-5</v>
      </c>
      <c r="J670">
        <v>2.8671500000000001</v>
      </c>
      <c r="K670" s="3">
        <v>6.9999999999999994E-5</v>
      </c>
      <c r="L670">
        <v>4.01</v>
      </c>
    </row>
    <row r="671" spans="1:12">
      <c r="A671">
        <v>184427</v>
      </c>
      <c r="B671" t="s">
        <v>21</v>
      </c>
      <c r="C671" t="s">
        <v>22</v>
      </c>
      <c r="D671">
        <v>209.74199999999999</v>
      </c>
      <c r="E671">
        <v>-230.18899999999999</v>
      </c>
      <c r="F671">
        <v>361.44600000000003</v>
      </c>
      <c r="G671">
        <v>135</v>
      </c>
      <c r="H671">
        <v>2.8677100000000002</v>
      </c>
      <c r="I671" s="3">
        <v>8.0000000000000007E-5</v>
      </c>
      <c r="J671">
        <v>2.86734</v>
      </c>
      <c r="K671" s="3">
        <v>6.7000000000000002E-5</v>
      </c>
      <c r="L671">
        <v>4.01</v>
      </c>
    </row>
    <row r="672" spans="1:12">
      <c r="A672">
        <v>184428</v>
      </c>
      <c r="B672" t="s">
        <v>21</v>
      </c>
      <c r="C672" t="s">
        <v>22</v>
      </c>
      <c r="D672">
        <v>209.74199999999999</v>
      </c>
      <c r="E672">
        <v>-232.68899999999999</v>
      </c>
      <c r="F672">
        <v>361.44600000000003</v>
      </c>
      <c r="G672">
        <v>135</v>
      </c>
      <c r="H672">
        <v>2.8673899999999999</v>
      </c>
      <c r="I672" s="3">
        <v>6.8999999999999997E-5</v>
      </c>
      <c r="J672">
        <v>2.8673700000000002</v>
      </c>
      <c r="K672" s="3">
        <v>6.3E-5</v>
      </c>
      <c r="L672">
        <v>4.01</v>
      </c>
    </row>
    <row r="673" spans="1:12">
      <c r="A673">
        <v>184429</v>
      </c>
      <c r="B673" t="s">
        <v>21</v>
      </c>
      <c r="C673" t="s">
        <v>22</v>
      </c>
      <c r="D673">
        <v>209.74199999999999</v>
      </c>
      <c r="E673">
        <v>-235.18899999999999</v>
      </c>
      <c r="F673">
        <v>361.44600000000003</v>
      </c>
      <c r="G673">
        <v>135</v>
      </c>
      <c r="H673">
        <v>2.8676599999999999</v>
      </c>
      <c r="I673" s="3">
        <v>7.1000000000000005E-5</v>
      </c>
      <c r="J673">
        <v>2.86734</v>
      </c>
      <c r="K673" s="3">
        <v>6.9999999999999994E-5</v>
      </c>
      <c r="L673">
        <v>4.0199999999999996</v>
      </c>
    </row>
    <row r="674" spans="1:12">
      <c r="A674">
        <v>184430</v>
      </c>
      <c r="B674" t="s">
        <v>21</v>
      </c>
      <c r="C674" t="s">
        <v>22</v>
      </c>
      <c r="D674">
        <v>209.74199999999999</v>
      </c>
      <c r="E674">
        <v>-237.68899999999999</v>
      </c>
      <c r="F674">
        <v>361.44600000000003</v>
      </c>
      <c r="G674">
        <v>135</v>
      </c>
      <c r="H674">
        <v>2.8673999999999999</v>
      </c>
      <c r="I674" s="3">
        <v>6.3999999999999997E-5</v>
      </c>
      <c r="J674">
        <v>2.86754</v>
      </c>
      <c r="K674" s="3">
        <v>6.6000000000000005E-5</v>
      </c>
      <c r="L674">
        <v>4.01</v>
      </c>
    </row>
    <row r="675" spans="1:12">
      <c r="A675">
        <v>184431</v>
      </c>
      <c r="B675" t="s">
        <v>21</v>
      </c>
      <c r="C675" t="s">
        <v>22</v>
      </c>
      <c r="D675">
        <v>209.739</v>
      </c>
      <c r="E675">
        <v>-227.685</v>
      </c>
      <c r="F675">
        <v>364.74599999999998</v>
      </c>
      <c r="G675">
        <v>135</v>
      </c>
      <c r="H675">
        <v>2.8674300000000001</v>
      </c>
      <c r="I675" s="3">
        <v>7.2000000000000002E-5</v>
      </c>
      <c r="J675">
        <v>2.8672200000000001</v>
      </c>
      <c r="K675" s="3">
        <v>6.0999999999999999E-5</v>
      </c>
      <c r="L675">
        <v>4.03</v>
      </c>
    </row>
    <row r="676" spans="1:12">
      <c r="A676">
        <v>184432</v>
      </c>
      <c r="B676" t="s">
        <v>21</v>
      </c>
      <c r="C676" t="s">
        <v>22</v>
      </c>
      <c r="D676">
        <v>209.739</v>
      </c>
      <c r="E676">
        <v>-230.185</v>
      </c>
      <c r="F676">
        <v>364.74599999999998</v>
      </c>
      <c r="G676">
        <v>135</v>
      </c>
      <c r="H676">
        <v>2.8675299999999999</v>
      </c>
      <c r="I676" s="3">
        <v>7.2999999999999999E-5</v>
      </c>
      <c r="J676">
        <v>2.86713</v>
      </c>
      <c r="K676" s="3">
        <v>6.3999999999999997E-5</v>
      </c>
      <c r="L676">
        <v>4.01</v>
      </c>
    </row>
    <row r="677" spans="1:12">
      <c r="A677">
        <v>184433</v>
      </c>
      <c r="B677" t="s">
        <v>21</v>
      </c>
      <c r="C677" t="s">
        <v>22</v>
      </c>
      <c r="D677">
        <v>209.739</v>
      </c>
      <c r="E677">
        <v>-232.685</v>
      </c>
      <c r="F677">
        <v>364.74599999999998</v>
      </c>
      <c r="G677">
        <v>135</v>
      </c>
      <c r="H677">
        <v>2.8676300000000001</v>
      </c>
      <c r="I677" s="3">
        <v>8.1000000000000004E-5</v>
      </c>
      <c r="J677">
        <v>2.8670599999999999</v>
      </c>
      <c r="K677" s="3">
        <v>6.9999999999999994E-5</v>
      </c>
      <c r="L677">
        <v>4.0199999999999996</v>
      </c>
    </row>
    <row r="678" spans="1:12">
      <c r="A678">
        <v>184434</v>
      </c>
      <c r="B678" t="s">
        <v>21</v>
      </c>
      <c r="C678" t="s">
        <v>22</v>
      </c>
      <c r="D678">
        <v>209.739</v>
      </c>
      <c r="E678">
        <v>-235.185</v>
      </c>
      <c r="F678">
        <v>364.74599999999998</v>
      </c>
      <c r="G678">
        <v>135</v>
      </c>
      <c r="H678">
        <v>2.8675799999999998</v>
      </c>
      <c r="I678" s="3">
        <v>7.4999999999999993E-5</v>
      </c>
      <c r="J678">
        <v>2.8671500000000001</v>
      </c>
      <c r="K678" s="3">
        <v>6.3E-5</v>
      </c>
      <c r="L678">
        <v>4.0199999999999996</v>
      </c>
    </row>
    <row r="679" spans="1:12">
      <c r="A679">
        <v>184435</v>
      </c>
      <c r="B679" t="s">
        <v>21</v>
      </c>
      <c r="C679" t="s">
        <v>22</v>
      </c>
      <c r="D679">
        <v>209.739</v>
      </c>
      <c r="E679">
        <v>-237.685</v>
      </c>
      <c r="F679">
        <v>364.74599999999998</v>
      </c>
      <c r="G679">
        <v>135</v>
      </c>
      <c r="H679">
        <v>2.8675799999999998</v>
      </c>
      <c r="I679" s="3">
        <v>6.3E-5</v>
      </c>
      <c r="J679">
        <v>2.8671500000000001</v>
      </c>
      <c r="K679" s="3">
        <v>6.3999999999999997E-5</v>
      </c>
      <c r="L679">
        <v>4</v>
      </c>
    </row>
    <row r="680" spans="1:12">
      <c r="A680">
        <v>184436</v>
      </c>
      <c r="B680" t="s">
        <v>21</v>
      </c>
      <c r="C680" t="s">
        <v>22</v>
      </c>
      <c r="D680">
        <v>209.73599999999999</v>
      </c>
      <c r="E680">
        <v>-227.58250000000001</v>
      </c>
      <c r="F680">
        <v>368.03300000000002</v>
      </c>
      <c r="G680">
        <v>135</v>
      </c>
      <c r="H680">
        <v>2.8673799999999998</v>
      </c>
      <c r="I680" s="3">
        <v>7.4999999999999993E-5</v>
      </c>
      <c r="J680">
        <v>2.8672599999999999</v>
      </c>
      <c r="K680" s="3">
        <v>7.4999999999999993E-5</v>
      </c>
      <c r="L680">
        <v>4.01</v>
      </c>
    </row>
    <row r="681" spans="1:12">
      <c r="A681">
        <v>184437</v>
      </c>
      <c r="B681" t="s">
        <v>21</v>
      </c>
      <c r="C681" t="s">
        <v>22</v>
      </c>
      <c r="D681">
        <v>209.73599999999999</v>
      </c>
      <c r="E681">
        <v>-230.08250000000001</v>
      </c>
      <c r="F681">
        <v>368.03300000000002</v>
      </c>
      <c r="G681">
        <v>135</v>
      </c>
      <c r="H681">
        <v>2.8675999999999999</v>
      </c>
      <c r="I681" s="3">
        <v>6.7000000000000002E-5</v>
      </c>
      <c r="J681">
        <v>2.86727</v>
      </c>
      <c r="K681" s="3">
        <v>6.2000000000000003E-5</v>
      </c>
      <c r="L681">
        <v>4.0199999999999996</v>
      </c>
    </row>
    <row r="682" spans="1:12">
      <c r="A682">
        <v>184438</v>
      </c>
      <c r="B682" t="s">
        <v>21</v>
      </c>
      <c r="C682" t="s">
        <v>22</v>
      </c>
      <c r="D682">
        <v>209.73599999999999</v>
      </c>
      <c r="E682">
        <v>-232.58250000000001</v>
      </c>
      <c r="F682">
        <v>368.03300000000002</v>
      </c>
      <c r="G682">
        <v>135</v>
      </c>
      <c r="H682">
        <v>2.8674400000000002</v>
      </c>
      <c r="I682" s="3">
        <v>6.8999999999999997E-5</v>
      </c>
      <c r="J682">
        <v>2.8671199999999999</v>
      </c>
      <c r="K682" s="3">
        <v>6.2000000000000003E-5</v>
      </c>
      <c r="L682">
        <v>4.0199999999999996</v>
      </c>
    </row>
    <row r="683" spans="1:12">
      <c r="A683">
        <v>184439</v>
      </c>
      <c r="B683" t="s">
        <v>21</v>
      </c>
      <c r="C683" t="s">
        <v>22</v>
      </c>
      <c r="D683">
        <v>209.73599999999999</v>
      </c>
      <c r="E683">
        <v>-235.08250000000001</v>
      </c>
      <c r="F683">
        <v>368.03300000000002</v>
      </c>
      <c r="G683">
        <v>135</v>
      </c>
      <c r="H683">
        <v>2.8676300000000001</v>
      </c>
      <c r="I683" s="3">
        <v>7.1000000000000005E-5</v>
      </c>
      <c r="J683">
        <v>2.86714</v>
      </c>
      <c r="K683" s="3">
        <v>7.2999999999999999E-5</v>
      </c>
      <c r="L683">
        <v>4</v>
      </c>
    </row>
    <row r="684" spans="1:12">
      <c r="A684">
        <v>184440</v>
      </c>
      <c r="B684" t="s">
        <v>21</v>
      </c>
      <c r="C684" t="s">
        <v>22</v>
      </c>
      <c r="D684">
        <v>209.73599999999999</v>
      </c>
      <c r="E684">
        <v>-237.58250000000001</v>
      </c>
      <c r="F684">
        <v>368.03300000000002</v>
      </c>
      <c r="G684">
        <v>135</v>
      </c>
      <c r="H684">
        <v>2.86768</v>
      </c>
      <c r="I684" s="3">
        <v>8.1000000000000004E-5</v>
      </c>
      <c r="J684">
        <v>2.8671799999999998</v>
      </c>
      <c r="K684" s="3">
        <v>6.4999999999999994E-5</v>
      </c>
      <c r="L684">
        <v>4.0199999999999996</v>
      </c>
    </row>
    <row r="685" spans="1:12">
      <c r="A685">
        <v>184441</v>
      </c>
      <c r="B685" t="s">
        <v>21</v>
      </c>
      <c r="C685" t="s">
        <v>22</v>
      </c>
      <c r="D685">
        <v>209.72399999999999</v>
      </c>
      <c r="E685">
        <v>-227.17599999999999</v>
      </c>
      <c r="F685">
        <v>381.23</v>
      </c>
      <c r="G685">
        <v>135</v>
      </c>
      <c r="H685">
        <v>2.8670900000000001</v>
      </c>
      <c r="I685" s="3">
        <v>7.2000000000000002E-5</v>
      </c>
      <c r="J685">
        <v>2.8673799999999998</v>
      </c>
      <c r="K685" s="3">
        <v>7.2999999999999999E-5</v>
      </c>
      <c r="L685">
        <v>4.01</v>
      </c>
    </row>
    <row r="686" spans="1:12">
      <c r="A686">
        <v>184442</v>
      </c>
      <c r="B686" t="s">
        <v>21</v>
      </c>
      <c r="C686" t="s">
        <v>22</v>
      </c>
      <c r="D686">
        <v>209.72399999999999</v>
      </c>
      <c r="E686">
        <v>-229.67599999999999</v>
      </c>
      <c r="F686">
        <v>381.23</v>
      </c>
      <c r="G686">
        <v>135</v>
      </c>
      <c r="H686">
        <v>2.8674400000000002</v>
      </c>
      <c r="I686" s="3">
        <v>6.7000000000000002E-5</v>
      </c>
      <c r="J686">
        <v>2.8673299999999999</v>
      </c>
      <c r="K686" s="3">
        <v>6.7999999999999999E-5</v>
      </c>
      <c r="L686">
        <v>4.0199999999999996</v>
      </c>
    </row>
    <row r="687" spans="1:12">
      <c r="A687">
        <v>184443</v>
      </c>
      <c r="B687" t="s">
        <v>21</v>
      </c>
      <c r="C687" t="s">
        <v>22</v>
      </c>
      <c r="D687">
        <v>209.72399999999999</v>
      </c>
      <c r="E687">
        <v>-232.17599999999999</v>
      </c>
      <c r="F687">
        <v>381.23</v>
      </c>
      <c r="G687">
        <v>135</v>
      </c>
      <c r="H687">
        <v>2.8675700000000002</v>
      </c>
      <c r="I687" s="3">
        <v>7.1000000000000005E-5</v>
      </c>
      <c r="J687">
        <v>2.8672300000000002</v>
      </c>
      <c r="K687" s="3">
        <v>6.2000000000000003E-5</v>
      </c>
      <c r="L687">
        <v>4</v>
      </c>
    </row>
    <row r="688" spans="1:12">
      <c r="A688">
        <v>184444</v>
      </c>
      <c r="B688" t="s">
        <v>21</v>
      </c>
      <c r="C688" t="s">
        <v>22</v>
      </c>
      <c r="D688">
        <v>209.72399999999999</v>
      </c>
      <c r="E688">
        <v>-234.67599999999999</v>
      </c>
      <c r="F688">
        <v>381.23</v>
      </c>
      <c r="G688">
        <v>135</v>
      </c>
      <c r="H688">
        <v>2.8676300000000001</v>
      </c>
      <c r="I688" s="3">
        <v>7.4999999999999993E-5</v>
      </c>
      <c r="J688">
        <v>2.8672300000000002</v>
      </c>
      <c r="K688" s="3">
        <v>6.7000000000000002E-5</v>
      </c>
      <c r="L688">
        <v>4</v>
      </c>
    </row>
    <row r="689" spans="1:12">
      <c r="A689">
        <v>184445</v>
      </c>
      <c r="B689" t="s">
        <v>21</v>
      </c>
      <c r="C689" t="s">
        <v>22</v>
      </c>
      <c r="D689">
        <v>209.72399999999999</v>
      </c>
      <c r="E689">
        <v>-237.17599999999999</v>
      </c>
      <c r="F689">
        <v>381.23</v>
      </c>
      <c r="G689">
        <v>135</v>
      </c>
      <c r="H689">
        <v>2.86754</v>
      </c>
      <c r="I689" s="3">
        <v>6.9999999999999994E-5</v>
      </c>
      <c r="J689">
        <v>2.8670599999999999</v>
      </c>
      <c r="K689" s="3">
        <v>6.7999999999999999E-5</v>
      </c>
      <c r="L689">
        <v>4</v>
      </c>
    </row>
    <row r="690" spans="1:12">
      <c r="A690">
        <v>184446</v>
      </c>
      <c r="B690" t="s">
        <v>21</v>
      </c>
      <c r="C690" t="s">
        <v>22</v>
      </c>
      <c r="D690">
        <v>209.71100000000001</v>
      </c>
      <c r="E690">
        <v>-226.8665</v>
      </c>
      <c r="F690">
        <v>394.66500000000002</v>
      </c>
      <c r="G690">
        <v>135</v>
      </c>
      <c r="H690">
        <v>2.8672499999999999</v>
      </c>
      <c r="I690" s="3">
        <v>6.3999999999999997E-5</v>
      </c>
      <c r="J690">
        <v>2.8671099999999998</v>
      </c>
      <c r="K690" s="3">
        <v>6.3999999999999997E-5</v>
      </c>
      <c r="L690">
        <v>4.0199999999999996</v>
      </c>
    </row>
    <row r="691" spans="1:12">
      <c r="A691">
        <v>184447</v>
      </c>
      <c r="B691" t="s">
        <v>21</v>
      </c>
      <c r="C691" t="s">
        <v>22</v>
      </c>
      <c r="D691">
        <v>209.71100000000001</v>
      </c>
      <c r="E691">
        <v>-229.3665</v>
      </c>
      <c r="F691">
        <v>394.66500000000002</v>
      </c>
      <c r="G691">
        <v>135</v>
      </c>
      <c r="H691">
        <v>2.86761</v>
      </c>
      <c r="I691" s="3">
        <v>8.6000000000000003E-5</v>
      </c>
      <c r="J691">
        <v>2.8670900000000001</v>
      </c>
      <c r="K691" s="3">
        <v>6.3999999999999997E-5</v>
      </c>
      <c r="L691">
        <v>4.01</v>
      </c>
    </row>
    <row r="692" spans="1:12">
      <c r="A692">
        <v>184448</v>
      </c>
      <c r="B692" t="s">
        <v>21</v>
      </c>
      <c r="C692" t="s">
        <v>22</v>
      </c>
      <c r="D692">
        <v>209.71100000000001</v>
      </c>
      <c r="E692">
        <v>-231.8665</v>
      </c>
      <c r="F692">
        <v>394.66500000000002</v>
      </c>
      <c r="G692">
        <v>135</v>
      </c>
      <c r="H692">
        <v>2.8675999999999999</v>
      </c>
      <c r="I692" s="3">
        <v>6.8999999999999997E-5</v>
      </c>
      <c r="J692">
        <v>2.8670399999999998</v>
      </c>
      <c r="K692" s="3">
        <v>7.1000000000000005E-5</v>
      </c>
      <c r="L692">
        <v>4.01</v>
      </c>
    </row>
    <row r="693" spans="1:12">
      <c r="A693">
        <v>184449</v>
      </c>
      <c r="B693" t="s">
        <v>21</v>
      </c>
      <c r="C693" t="s">
        <v>22</v>
      </c>
      <c r="D693">
        <v>209.71100000000001</v>
      </c>
      <c r="E693">
        <v>-234.3665</v>
      </c>
      <c r="F693">
        <v>394.66500000000002</v>
      </c>
      <c r="G693">
        <v>135</v>
      </c>
      <c r="H693">
        <v>2.86761</v>
      </c>
      <c r="I693" s="3">
        <v>7.7000000000000001E-5</v>
      </c>
      <c r="J693">
        <v>2.8669799999999999</v>
      </c>
      <c r="K693" s="3">
        <v>6.0999999999999999E-5</v>
      </c>
      <c r="L693">
        <v>4.01</v>
      </c>
    </row>
    <row r="694" spans="1:12">
      <c r="A694">
        <v>184450</v>
      </c>
      <c r="B694" t="s">
        <v>21</v>
      </c>
      <c r="C694" t="s">
        <v>22</v>
      </c>
      <c r="D694">
        <v>209.71100000000001</v>
      </c>
      <c r="E694">
        <v>-236.8665</v>
      </c>
      <c r="F694">
        <v>394.66500000000002</v>
      </c>
      <c r="G694">
        <v>135</v>
      </c>
      <c r="H694">
        <v>2.8676300000000001</v>
      </c>
      <c r="I694" s="3">
        <v>6.7000000000000002E-5</v>
      </c>
      <c r="J694">
        <v>2.8671899999999999</v>
      </c>
      <c r="K694" s="3">
        <v>6.3999999999999997E-5</v>
      </c>
      <c r="L694">
        <v>4.01</v>
      </c>
    </row>
    <row r="695" spans="1:12">
      <c r="A695">
        <v>184451</v>
      </c>
      <c r="B695" t="s">
        <v>21</v>
      </c>
      <c r="C695" t="s">
        <v>22</v>
      </c>
      <c r="D695">
        <v>209.78899999999999</v>
      </c>
      <c r="E695">
        <v>-226.49250000000001</v>
      </c>
      <c r="F695">
        <v>312.03800000000001</v>
      </c>
      <c r="G695">
        <v>-45</v>
      </c>
      <c r="H695">
        <v>2.8676300000000001</v>
      </c>
      <c r="I695" s="3">
        <v>7.1000000000000005E-5</v>
      </c>
      <c r="J695">
        <v>2.86605</v>
      </c>
      <c r="K695" s="3">
        <v>7.2999999999999999E-5</v>
      </c>
      <c r="L695">
        <v>4.0199999999999996</v>
      </c>
    </row>
    <row r="696" spans="1:12">
      <c r="A696">
        <v>184452</v>
      </c>
      <c r="B696" t="s">
        <v>21</v>
      </c>
      <c r="C696" t="s">
        <v>22</v>
      </c>
      <c r="D696">
        <v>209.78899999999999</v>
      </c>
      <c r="E696">
        <v>-228.99250000000001</v>
      </c>
      <c r="F696">
        <v>312.03800000000001</v>
      </c>
      <c r="G696">
        <v>-45</v>
      </c>
      <c r="H696">
        <v>2.86734</v>
      </c>
      <c r="I696" s="3">
        <v>6.6000000000000005E-5</v>
      </c>
      <c r="J696">
        <v>2.8670300000000002</v>
      </c>
      <c r="K696" s="3">
        <v>6.9999999999999994E-5</v>
      </c>
      <c r="L696">
        <v>4.03</v>
      </c>
    </row>
    <row r="697" spans="1:12">
      <c r="A697">
        <v>184453</v>
      </c>
      <c r="B697" t="s">
        <v>21</v>
      </c>
      <c r="C697" t="s">
        <v>22</v>
      </c>
      <c r="D697">
        <v>209.78899999999999</v>
      </c>
      <c r="E697">
        <v>-231.49250000000001</v>
      </c>
      <c r="F697">
        <v>312.03800000000001</v>
      </c>
      <c r="G697">
        <v>-45</v>
      </c>
      <c r="H697">
        <v>2.8673299999999999</v>
      </c>
      <c r="I697" s="3">
        <v>8.0000000000000007E-5</v>
      </c>
      <c r="J697">
        <v>2.8687399999999998</v>
      </c>
      <c r="K697" s="3">
        <v>8.2000000000000001E-5</v>
      </c>
      <c r="L697">
        <v>4.01</v>
      </c>
    </row>
    <row r="698" spans="1:12">
      <c r="A698">
        <v>184454</v>
      </c>
      <c r="B698" t="s">
        <v>21</v>
      </c>
      <c r="C698" t="s">
        <v>22</v>
      </c>
      <c r="D698">
        <v>209.78899999999999</v>
      </c>
      <c r="E698">
        <v>-233.99250000000001</v>
      </c>
      <c r="F698">
        <v>312.03800000000001</v>
      </c>
      <c r="G698">
        <v>-45</v>
      </c>
      <c r="H698">
        <v>2.86748</v>
      </c>
      <c r="I698" s="3">
        <v>6.4999999999999994E-5</v>
      </c>
      <c r="J698">
        <v>2.8669899999999999</v>
      </c>
      <c r="K698" s="3">
        <v>6.7999999999999999E-5</v>
      </c>
      <c r="L698">
        <v>4.0199999999999996</v>
      </c>
    </row>
    <row r="699" spans="1:12">
      <c r="A699">
        <v>184455</v>
      </c>
      <c r="B699" t="s">
        <v>21</v>
      </c>
      <c r="C699" t="s">
        <v>22</v>
      </c>
      <c r="D699">
        <v>209.78899999999999</v>
      </c>
      <c r="E699">
        <v>-236.49250000000001</v>
      </c>
      <c r="F699">
        <v>312.03800000000001</v>
      </c>
      <c r="G699">
        <v>-45</v>
      </c>
      <c r="H699">
        <v>2.8673000000000002</v>
      </c>
      <c r="I699" s="3">
        <v>6.0000000000000002E-5</v>
      </c>
      <c r="J699">
        <v>2.86734</v>
      </c>
      <c r="K699" s="3">
        <v>7.2999999999999999E-5</v>
      </c>
      <c r="L699">
        <v>4.0199999999999996</v>
      </c>
    </row>
    <row r="700" spans="1:12">
      <c r="A700">
        <v>184456</v>
      </c>
      <c r="B700" t="s">
        <v>21</v>
      </c>
      <c r="C700" t="s">
        <v>22</v>
      </c>
      <c r="D700">
        <v>209.77600000000001</v>
      </c>
      <c r="E700">
        <v>-227.0675</v>
      </c>
      <c r="F700">
        <v>325.286</v>
      </c>
      <c r="G700">
        <v>-45</v>
      </c>
      <c r="H700">
        <v>2.86951</v>
      </c>
      <c r="I700">
        <v>1.5100000000000001E-4</v>
      </c>
      <c r="J700">
        <v>2.8670399999999998</v>
      </c>
      <c r="K700" s="3">
        <v>6.4999999999999994E-5</v>
      </c>
      <c r="L700">
        <v>4.0199999999999996</v>
      </c>
    </row>
    <row r="701" spans="1:12">
      <c r="A701">
        <v>184457</v>
      </c>
      <c r="B701" t="s">
        <v>21</v>
      </c>
      <c r="C701" t="s">
        <v>22</v>
      </c>
      <c r="D701">
        <v>209.77600000000001</v>
      </c>
      <c r="E701">
        <v>-229.5675</v>
      </c>
      <c r="F701">
        <v>325.286</v>
      </c>
      <c r="G701">
        <v>-45</v>
      </c>
      <c r="H701">
        <v>2.8675899999999999</v>
      </c>
      <c r="I701" s="3">
        <v>6.9999999999999994E-5</v>
      </c>
      <c r="J701">
        <v>2.8670399999999998</v>
      </c>
      <c r="K701" s="3">
        <v>6.6000000000000005E-5</v>
      </c>
      <c r="L701">
        <v>4.01</v>
      </c>
    </row>
    <row r="702" spans="1:12">
      <c r="A702">
        <v>184458</v>
      </c>
      <c r="B702" t="s">
        <v>21</v>
      </c>
      <c r="C702" t="s">
        <v>22</v>
      </c>
      <c r="D702">
        <v>209.77600000000001</v>
      </c>
      <c r="E702">
        <v>-232.0675</v>
      </c>
      <c r="F702">
        <v>325.286</v>
      </c>
      <c r="G702">
        <v>-45</v>
      </c>
      <c r="H702">
        <v>2.8676200000000001</v>
      </c>
      <c r="I702" s="3">
        <v>7.3999999999999996E-5</v>
      </c>
      <c r="J702">
        <v>2.8672300000000002</v>
      </c>
      <c r="K702" s="3">
        <v>7.1000000000000005E-5</v>
      </c>
      <c r="L702">
        <v>4.01</v>
      </c>
    </row>
    <row r="703" spans="1:12">
      <c r="A703">
        <v>184459</v>
      </c>
      <c r="B703" t="s">
        <v>21</v>
      </c>
      <c r="C703" t="s">
        <v>22</v>
      </c>
      <c r="D703">
        <v>209.77600000000001</v>
      </c>
      <c r="E703">
        <v>-234.5675</v>
      </c>
      <c r="F703">
        <v>325.286</v>
      </c>
      <c r="G703">
        <v>-45</v>
      </c>
      <c r="H703">
        <v>2.8676400000000002</v>
      </c>
      <c r="I703" s="3">
        <v>7.7000000000000001E-5</v>
      </c>
      <c r="J703">
        <v>2.8671500000000001</v>
      </c>
      <c r="K703" s="3">
        <v>6.9999999999999994E-5</v>
      </c>
      <c r="L703">
        <v>4.03</v>
      </c>
    </row>
    <row r="704" spans="1:12">
      <c r="A704">
        <v>184460</v>
      </c>
      <c r="B704" t="s">
        <v>21</v>
      </c>
      <c r="C704" t="s">
        <v>22</v>
      </c>
      <c r="D704">
        <v>209.77600000000001</v>
      </c>
      <c r="E704">
        <v>-237.0675</v>
      </c>
      <c r="F704">
        <v>325.286</v>
      </c>
      <c r="G704">
        <v>-45</v>
      </c>
      <c r="H704">
        <v>2.86761</v>
      </c>
      <c r="I704" s="3">
        <v>7.2999999999999999E-5</v>
      </c>
      <c r="J704">
        <v>2.8668900000000002</v>
      </c>
      <c r="K704" s="3">
        <v>7.2999999999999999E-5</v>
      </c>
      <c r="L704">
        <v>4.0199999999999996</v>
      </c>
    </row>
    <row r="705" spans="1:12">
      <c r="A705">
        <v>184461</v>
      </c>
      <c r="B705" t="s">
        <v>21</v>
      </c>
      <c r="C705" t="s">
        <v>22</v>
      </c>
      <c r="D705">
        <v>209.76400000000001</v>
      </c>
      <c r="E705">
        <v>-227.459</v>
      </c>
      <c r="F705">
        <v>338.36599999999999</v>
      </c>
      <c r="G705">
        <v>-45</v>
      </c>
      <c r="H705">
        <v>2.8675199999999998</v>
      </c>
      <c r="I705" s="3">
        <v>7.4999999999999993E-5</v>
      </c>
      <c r="J705">
        <v>2.8670399999999998</v>
      </c>
      <c r="K705" s="3">
        <v>7.1000000000000005E-5</v>
      </c>
      <c r="L705">
        <v>4.0199999999999996</v>
      </c>
    </row>
    <row r="706" spans="1:12">
      <c r="A706">
        <v>184462</v>
      </c>
      <c r="B706" t="s">
        <v>21</v>
      </c>
      <c r="C706" t="s">
        <v>22</v>
      </c>
      <c r="D706">
        <v>209.76400000000001</v>
      </c>
      <c r="E706">
        <v>-229.959</v>
      </c>
      <c r="F706">
        <v>338.36599999999999</v>
      </c>
      <c r="G706">
        <v>-45</v>
      </c>
      <c r="H706">
        <v>2.8673199999999999</v>
      </c>
      <c r="I706" s="3">
        <v>6.8999999999999997E-5</v>
      </c>
      <c r="J706">
        <v>2.8673899999999999</v>
      </c>
      <c r="K706" s="3">
        <v>6.6000000000000005E-5</v>
      </c>
      <c r="L706">
        <v>4.0199999999999996</v>
      </c>
    </row>
    <row r="707" spans="1:12">
      <c r="A707">
        <v>184463</v>
      </c>
      <c r="B707" t="s">
        <v>21</v>
      </c>
      <c r="C707" t="s">
        <v>22</v>
      </c>
      <c r="D707">
        <v>209.76400000000001</v>
      </c>
      <c r="E707">
        <v>-232.459</v>
      </c>
      <c r="F707">
        <v>338.36599999999999</v>
      </c>
      <c r="G707">
        <v>-45</v>
      </c>
      <c r="H707">
        <v>2.8674499999999998</v>
      </c>
      <c r="I707" s="3">
        <v>6.9999999999999994E-5</v>
      </c>
      <c r="J707">
        <v>2.867</v>
      </c>
      <c r="K707" s="3">
        <v>6.8999999999999997E-5</v>
      </c>
      <c r="L707">
        <v>4.0199999999999996</v>
      </c>
    </row>
    <row r="708" spans="1:12">
      <c r="A708">
        <v>184464</v>
      </c>
      <c r="B708" t="s">
        <v>21</v>
      </c>
      <c r="C708" t="s">
        <v>22</v>
      </c>
      <c r="D708">
        <v>209.76400000000001</v>
      </c>
      <c r="E708">
        <v>-234.959</v>
      </c>
      <c r="F708">
        <v>338.36599999999999</v>
      </c>
      <c r="G708">
        <v>-45</v>
      </c>
      <c r="H708">
        <v>2.8674200000000001</v>
      </c>
      <c r="I708" s="3">
        <v>8.3999999999999995E-5</v>
      </c>
      <c r="J708">
        <v>2.86687</v>
      </c>
      <c r="K708" s="3">
        <v>6.6000000000000005E-5</v>
      </c>
      <c r="L708">
        <v>4.01</v>
      </c>
    </row>
    <row r="709" spans="1:12">
      <c r="A709">
        <v>184465</v>
      </c>
      <c r="B709" t="s">
        <v>21</v>
      </c>
      <c r="C709" t="s">
        <v>22</v>
      </c>
      <c r="D709">
        <v>209.76400000000001</v>
      </c>
      <c r="E709">
        <v>-237.459</v>
      </c>
      <c r="F709">
        <v>338.36599999999999</v>
      </c>
      <c r="G709">
        <v>-45</v>
      </c>
      <c r="H709">
        <v>2.8672</v>
      </c>
      <c r="I709" s="3">
        <v>6.4999999999999994E-5</v>
      </c>
      <c r="J709">
        <v>2.8669899999999999</v>
      </c>
      <c r="K709" s="3">
        <v>7.1000000000000005E-5</v>
      </c>
      <c r="L709">
        <v>4.0199999999999996</v>
      </c>
    </row>
    <row r="710" spans="1:12">
      <c r="A710">
        <v>184466</v>
      </c>
      <c r="B710" t="s">
        <v>21</v>
      </c>
      <c r="C710" t="s">
        <v>22</v>
      </c>
      <c r="D710">
        <v>209.761</v>
      </c>
      <c r="E710">
        <v>-227.58799999999999</v>
      </c>
      <c r="F710">
        <v>341.69799999999998</v>
      </c>
      <c r="G710">
        <v>-45</v>
      </c>
      <c r="H710">
        <v>2.86774</v>
      </c>
      <c r="I710" s="3">
        <v>6.7999999999999999E-5</v>
      </c>
      <c r="J710">
        <v>2.8668300000000002</v>
      </c>
      <c r="K710" s="3">
        <v>7.2000000000000002E-5</v>
      </c>
      <c r="L710">
        <v>4.0199999999999996</v>
      </c>
    </row>
    <row r="711" spans="1:12">
      <c r="A711">
        <v>184467</v>
      </c>
      <c r="B711" t="s">
        <v>21</v>
      </c>
      <c r="C711" t="s">
        <v>22</v>
      </c>
      <c r="D711">
        <v>209.761</v>
      </c>
      <c r="E711">
        <v>-230.08799999999999</v>
      </c>
      <c r="F711">
        <v>341.69799999999998</v>
      </c>
      <c r="G711">
        <v>-45</v>
      </c>
      <c r="H711">
        <v>2.86754</v>
      </c>
      <c r="I711" s="3">
        <v>8.1000000000000004E-5</v>
      </c>
      <c r="J711">
        <v>2.8668499999999999</v>
      </c>
      <c r="K711" s="3">
        <v>7.2999999999999999E-5</v>
      </c>
      <c r="L711">
        <v>4.01</v>
      </c>
    </row>
    <row r="712" spans="1:12">
      <c r="A712">
        <v>184468</v>
      </c>
      <c r="B712" t="s">
        <v>21</v>
      </c>
      <c r="C712" t="s">
        <v>22</v>
      </c>
      <c r="D712">
        <v>209.761</v>
      </c>
      <c r="E712">
        <v>-232.58799999999999</v>
      </c>
      <c r="F712">
        <v>341.69799999999998</v>
      </c>
      <c r="G712">
        <v>-45</v>
      </c>
      <c r="H712">
        <v>2.8672499999999999</v>
      </c>
      <c r="I712" s="3">
        <v>6.8999999999999997E-5</v>
      </c>
      <c r="J712">
        <v>2.86707</v>
      </c>
      <c r="K712" s="3">
        <v>6.6000000000000005E-5</v>
      </c>
      <c r="L712">
        <v>4.0199999999999996</v>
      </c>
    </row>
    <row r="713" spans="1:12">
      <c r="A713">
        <v>184469</v>
      </c>
      <c r="B713" t="s">
        <v>21</v>
      </c>
      <c r="C713" t="s">
        <v>22</v>
      </c>
      <c r="D713">
        <v>209.761</v>
      </c>
      <c r="E713">
        <v>-235.08799999999999</v>
      </c>
      <c r="F713">
        <v>341.69799999999998</v>
      </c>
      <c r="G713">
        <v>-45</v>
      </c>
      <c r="H713">
        <v>2.8673899999999999</v>
      </c>
      <c r="I713" s="3">
        <v>7.4999999999999993E-5</v>
      </c>
      <c r="J713">
        <v>2.8670300000000002</v>
      </c>
      <c r="K713" s="3">
        <v>7.2999999999999999E-5</v>
      </c>
      <c r="L713">
        <v>4.0199999999999996</v>
      </c>
    </row>
    <row r="714" spans="1:12">
      <c r="A714">
        <v>184470</v>
      </c>
      <c r="B714" t="s">
        <v>21</v>
      </c>
      <c r="C714" t="s">
        <v>22</v>
      </c>
      <c r="D714">
        <v>209.761</v>
      </c>
      <c r="E714">
        <v>-237.58799999999999</v>
      </c>
      <c r="F714">
        <v>341.69799999999998</v>
      </c>
      <c r="G714">
        <v>-45</v>
      </c>
      <c r="H714">
        <v>2.8672900000000001</v>
      </c>
      <c r="I714" s="3">
        <v>7.7999999999999999E-5</v>
      </c>
      <c r="J714">
        <v>2.8669699999999998</v>
      </c>
      <c r="K714" s="3">
        <v>8.6000000000000003E-5</v>
      </c>
      <c r="L714">
        <v>4</v>
      </c>
    </row>
    <row r="715" spans="1:12">
      <c r="A715">
        <v>184471</v>
      </c>
      <c r="B715" t="s">
        <v>21</v>
      </c>
      <c r="C715" t="s">
        <v>22</v>
      </c>
      <c r="D715">
        <v>209.75800000000001</v>
      </c>
      <c r="E715">
        <v>-230.18899999999999</v>
      </c>
      <c r="F715">
        <v>344.94299999999998</v>
      </c>
      <c r="G715">
        <v>-45</v>
      </c>
      <c r="H715">
        <v>2.8673999999999999</v>
      </c>
      <c r="I715" s="3">
        <v>8.7999999999999998E-5</v>
      </c>
      <c r="J715">
        <v>2.8672499999999999</v>
      </c>
      <c r="K715" s="3">
        <v>7.1000000000000005E-5</v>
      </c>
      <c r="L715">
        <v>4.01</v>
      </c>
    </row>
    <row r="716" spans="1:12">
      <c r="A716">
        <v>184472</v>
      </c>
      <c r="B716" t="s">
        <v>21</v>
      </c>
      <c r="C716" t="s">
        <v>22</v>
      </c>
      <c r="D716">
        <v>209.75800000000001</v>
      </c>
      <c r="E716">
        <v>-232.68899999999999</v>
      </c>
      <c r="F716">
        <v>344.94299999999998</v>
      </c>
      <c r="G716">
        <v>-45</v>
      </c>
      <c r="H716">
        <v>2.8675299999999999</v>
      </c>
      <c r="I716" s="3">
        <v>6.6000000000000005E-5</v>
      </c>
      <c r="J716">
        <v>2.8670499999999999</v>
      </c>
      <c r="K716" s="3">
        <v>6.7000000000000002E-5</v>
      </c>
      <c r="L716">
        <v>4.0199999999999996</v>
      </c>
    </row>
    <row r="717" spans="1:12">
      <c r="A717">
        <v>184473</v>
      </c>
      <c r="B717" t="s">
        <v>21</v>
      </c>
      <c r="C717" t="s">
        <v>22</v>
      </c>
      <c r="D717">
        <v>209.75800000000001</v>
      </c>
      <c r="E717">
        <v>-235.18899999999999</v>
      </c>
      <c r="F717">
        <v>344.94299999999998</v>
      </c>
      <c r="G717">
        <v>-45</v>
      </c>
      <c r="H717">
        <v>2.8674200000000001</v>
      </c>
      <c r="I717" s="3">
        <v>8.2000000000000001E-5</v>
      </c>
      <c r="J717">
        <v>2.86727</v>
      </c>
      <c r="K717" s="3">
        <v>6.7999999999999999E-5</v>
      </c>
      <c r="L717">
        <v>4.01</v>
      </c>
    </row>
    <row r="718" spans="1:12">
      <c r="A718">
        <v>184474</v>
      </c>
      <c r="B718" t="s">
        <v>21</v>
      </c>
      <c r="C718" t="s">
        <v>22</v>
      </c>
      <c r="D718">
        <v>209.75800000000001</v>
      </c>
      <c r="E718">
        <v>-237.68899999999999</v>
      </c>
      <c r="F718">
        <v>344.94299999999998</v>
      </c>
      <c r="G718">
        <v>-45</v>
      </c>
      <c r="H718">
        <v>2.8672900000000001</v>
      </c>
      <c r="I718" s="3">
        <v>8.2000000000000001E-5</v>
      </c>
      <c r="J718">
        <v>2.867</v>
      </c>
      <c r="K718" s="3">
        <v>8.1000000000000004E-5</v>
      </c>
      <c r="L718">
        <v>4.01</v>
      </c>
    </row>
    <row r="719" spans="1:12">
      <c r="A719">
        <v>184475</v>
      </c>
      <c r="B719" t="s">
        <v>21</v>
      </c>
      <c r="C719" t="s">
        <v>22</v>
      </c>
      <c r="D719">
        <v>209.755</v>
      </c>
      <c r="E719">
        <v>-232.68899999999999</v>
      </c>
      <c r="F719">
        <v>348.22199999999998</v>
      </c>
      <c r="G719">
        <v>-45</v>
      </c>
      <c r="H719">
        <v>2.8688199999999999</v>
      </c>
      <c r="I719">
        <v>1.25E-4</v>
      </c>
      <c r="J719">
        <v>2.8682099999999999</v>
      </c>
      <c r="K719">
        <v>1.1400000000000001E-4</v>
      </c>
      <c r="L719">
        <v>4.0199999999999996</v>
      </c>
    </row>
    <row r="720" spans="1:12">
      <c r="A720">
        <v>184476</v>
      </c>
      <c r="B720" t="s">
        <v>21</v>
      </c>
      <c r="C720" t="s">
        <v>22</v>
      </c>
      <c r="D720">
        <v>209.755</v>
      </c>
      <c r="E720">
        <v>-235.18899999999999</v>
      </c>
      <c r="F720">
        <v>348.22199999999998</v>
      </c>
      <c r="G720">
        <v>-45</v>
      </c>
      <c r="H720">
        <v>2.8673799999999998</v>
      </c>
      <c r="I720" s="3">
        <v>7.4999999999999993E-5</v>
      </c>
      <c r="J720">
        <v>2.8668</v>
      </c>
      <c r="K720" s="3">
        <v>8.2000000000000001E-5</v>
      </c>
      <c r="L720">
        <v>4.01</v>
      </c>
    </row>
    <row r="721" spans="1:12">
      <c r="A721">
        <v>184477</v>
      </c>
      <c r="B721" t="s">
        <v>21</v>
      </c>
      <c r="C721" t="s">
        <v>22</v>
      </c>
      <c r="D721">
        <v>209.755</v>
      </c>
      <c r="E721">
        <v>-237.68899999999999</v>
      </c>
      <c r="F721">
        <v>348.22199999999998</v>
      </c>
      <c r="G721">
        <v>-45</v>
      </c>
      <c r="H721">
        <v>2.8673999999999999</v>
      </c>
      <c r="I721" s="3">
        <v>6.3999999999999997E-5</v>
      </c>
      <c r="J721">
        <v>2.86666</v>
      </c>
      <c r="K721" s="3">
        <v>8.1000000000000004E-5</v>
      </c>
      <c r="L721">
        <v>4.0199999999999996</v>
      </c>
    </row>
    <row r="722" spans="1:12">
      <c r="A722">
        <v>184478</v>
      </c>
      <c r="B722" t="s">
        <v>21</v>
      </c>
      <c r="C722" t="s">
        <v>22</v>
      </c>
      <c r="D722">
        <v>209.75200000000001</v>
      </c>
      <c r="E722">
        <v>-232.68899999999999</v>
      </c>
      <c r="F722">
        <v>351.57299999999998</v>
      </c>
      <c r="G722">
        <v>-45</v>
      </c>
      <c r="H722">
        <v>2.87121</v>
      </c>
      <c r="I722">
        <v>1.3300000000000001E-4</v>
      </c>
      <c r="J722">
        <v>2.8709899999999999</v>
      </c>
      <c r="K722">
        <v>1.35E-4</v>
      </c>
      <c r="L722">
        <v>4.0199999999999996</v>
      </c>
    </row>
    <row r="723" spans="1:12">
      <c r="A723">
        <v>184479</v>
      </c>
      <c r="B723" t="s">
        <v>21</v>
      </c>
      <c r="C723" t="s">
        <v>22</v>
      </c>
      <c r="D723">
        <v>209.75200000000001</v>
      </c>
      <c r="E723">
        <v>-235.18899999999999</v>
      </c>
      <c r="F723">
        <v>351.57299999999998</v>
      </c>
      <c r="G723">
        <v>-45</v>
      </c>
      <c r="H723">
        <v>2.8685399999999999</v>
      </c>
      <c r="I723">
        <v>1.17E-4</v>
      </c>
      <c r="J723">
        <v>2.8676499999999998</v>
      </c>
      <c r="K723">
        <v>1.1E-4</v>
      </c>
      <c r="L723">
        <v>4.01</v>
      </c>
    </row>
    <row r="724" spans="1:12">
      <c r="A724">
        <v>184480</v>
      </c>
      <c r="B724" t="s">
        <v>21</v>
      </c>
      <c r="C724" t="s">
        <v>22</v>
      </c>
      <c r="D724">
        <v>209.75200000000001</v>
      </c>
      <c r="E724">
        <v>-237.68899999999999</v>
      </c>
      <c r="F724">
        <v>351.57299999999998</v>
      </c>
      <c r="G724">
        <v>-45</v>
      </c>
      <c r="H724">
        <v>2.8672</v>
      </c>
      <c r="I724" s="3">
        <v>6.3E-5</v>
      </c>
      <c r="J724">
        <v>2.8669099999999998</v>
      </c>
      <c r="K724" s="3">
        <v>7.4999999999999993E-5</v>
      </c>
      <c r="L724">
        <v>4.01</v>
      </c>
    </row>
    <row r="725" spans="1:12">
      <c r="A725">
        <v>184481</v>
      </c>
      <c r="B725" t="s">
        <v>21</v>
      </c>
      <c r="C725" t="s">
        <v>22</v>
      </c>
      <c r="D725">
        <v>209.749</v>
      </c>
      <c r="E725">
        <v>-232.68899999999999</v>
      </c>
      <c r="F725">
        <v>354.87099999999998</v>
      </c>
      <c r="G725">
        <v>-45</v>
      </c>
      <c r="H725">
        <v>2.8712300000000002</v>
      </c>
      <c r="I725">
        <v>1.35E-4</v>
      </c>
      <c r="J725">
        <v>2.8698700000000001</v>
      </c>
      <c r="K725">
        <v>1.34E-4</v>
      </c>
      <c r="L725">
        <v>4.01</v>
      </c>
    </row>
    <row r="726" spans="1:12">
      <c r="A726">
        <v>184482</v>
      </c>
      <c r="B726" t="s">
        <v>21</v>
      </c>
      <c r="C726" t="s">
        <v>22</v>
      </c>
      <c r="D726">
        <v>209.749</v>
      </c>
      <c r="E726">
        <v>-235.18899999999999</v>
      </c>
      <c r="F726">
        <v>354.87099999999998</v>
      </c>
      <c r="G726">
        <v>-45</v>
      </c>
      <c r="H726">
        <v>2.8680500000000002</v>
      </c>
      <c r="I726">
        <v>1.0900000000000001E-4</v>
      </c>
      <c r="J726">
        <v>2.8677100000000002</v>
      </c>
      <c r="K726">
        <v>1.03E-4</v>
      </c>
      <c r="L726">
        <v>4.0199999999999996</v>
      </c>
    </row>
    <row r="727" spans="1:12">
      <c r="A727">
        <v>184483</v>
      </c>
      <c r="B727" t="s">
        <v>21</v>
      </c>
      <c r="C727" t="s">
        <v>22</v>
      </c>
      <c r="D727">
        <v>209.749</v>
      </c>
      <c r="E727">
        <v>-237.68899999999999</v>
      </c>
      <c r="F727">
        <v>354.87099999999998</v>
      </c>
      <c r="G727">
        <v>-45</v>
      </c>
      <c r="H727">
        <v>2.8671500000000001</v>
      </c>
      <c r="I727" s="3">
        <v>6.7000000000000002E-5</v>
      </c>
      <c r="J727">
        <v>2.8667600000000002</v>
      </c>
      <c r="K727" s="3">
        <v>8.0000000000000007E-5</v>
      </c>
      <c r="L727">
        <v>4.0199999999999996</v>
      </c>
    </row>
    <row r="728" spans="1:12">
      <c r="A728">
        <v>184484</v>
      </c>
      <c r="B728" t="s">
        <v>21</v>
      </c>
      <c r="C728" t="s">
        <v>22</v>
      </c>
      <c r="D728">
        <v>209.745</v>
      </c>
      <c r="E728">
        <v>-232.68899999999999</v>
      </c>
      <c r="F728">
        <v>358.15800000000002</v>
      </c>
      <c r="G728">
        <v>-45</v>
      </c>
      <c r="H728">
        <v>2.8678699999999999</v>
      </c>
      <c r="I728" s="3">
        <v>9.0000000000000006E-5</v>
      </c>
      <c r="J728">
        <v>2.8672599999999999</v>
      </c>
      <c r="K728" s="3">
        <v>9.7E-5</v>
      </c>
      <c r="L728">
        <v>4.0199999999999996</v>
      </c>
    </row>
    <row r="729" spans="1:12">
      <c r="A729">
        <v>184485</v>
      </c>
      <c r="B729" t="s">
        <v>21</v>
      </c>
      <c r="C729" t="s">
        <v>22</v>
      </c>
      <c r="D729">
        <v>209.745</v>
      </c>
      <c r="E729">
        <v>-235.18899999999999</v>
      </c>
      <c r="F729">
        <v>358.15800000000002</v>
      </c>
      <c r="G729">
        <v>-45</v>
      </c>
      <c r="H729">
        <v>2.86748</v>
      </c>
      <c r="I729" s="3">
        <v>9.3999999999999994E-5</v>
      </c>
      <c r="J729">
        <v>2.86693</v>
      </c>
      <c r="K729" s="3">
        <v>7.1000000000000005E-5</v>
      </c>
      <c r="L729">
        <v>4.0199999999999996</v>
      </c>
    </row>
    <row r="730" spans="1:12">
      <c r="A730">
        <v>184486</v>
      </c>
      <c r="B730" t="s">
        <v>21</v>
      </c>
      <c r="C730" t="s">
        <v>22</v>
      </c>
      <c r="D730">
        <v>209.745</v>
      </c>
      <c r="E730">
        <v>-237.68899999999999</v>
      </c>
      <c r="F730">
        <v>358.15800000000002</v>
      </c>
      <c r="G730">
        <v>-45</v>
      </c>
      <c r="H730">
        <v>2.8673899999999999</v>
      </c>
      <c r="I730" s="3">
        <v>7.2999999999999999E-5</v>
      </c>
      <c r="J730">
        <v>2.8670499999999999</v>
      </c>
      <c r="K730" s="3">
        <v>7.6000000000000004E-5</v>
      </c>
      <c r="L730">
        <v>4.01</v>
      </c>
    </row>
    <row r="731" spans="1:12">
      <c r="A731">
        <v>184487</v>
      </c>
      <c r="B731" t="s">
        <v>21</v>
      </c>
      <c r="C731" t="s">
        <v>22</v>
      </c>
      <c r="D731">
        <v>209.74199999999999</v>
      </c>
      <c r="E731">
        <v>-230.18899999999999</v>
      </c>
      <c r="F731">
        <v>361.44600000000003</v>
      </c>
      <c r="G731">
        <v>-45</v>
      </c>
      <c r="H731">
        <v>2.8675199999999998</v>
      </c>
      <c r="I731" s="3">
        <v>8.1000000000000004E-5</v>
      </c>
      <c r="J731">
        <v>2.86721</v>
      </c>
      <c r="K731" s="3">
        <v>6.9999999999999994E-5</v>
      </c>
      <c r="L731">
        <v>4.0199999999999996</v>
      </c>
    </row>
    <row r="732" spans="1:12">
      <c r="A732">
        <v>184488</v>
      </c>
      <c r="B732" t="s">
        <v>21</v>
      </c>
      <c r="C732" t="s">
        <v>22</v>
      </c>
      <c r="D732">
        <v>209.74199999999999</v>
      </c>
      <c r="E732">
        <v>-232.68899999999999</v>
      </c>
      <c r="F732">
        <v>361.44600000000003</v>
      </c>
      <c r="G732">
        <v>-45</v>
      </c>
      <c r="H732">
        <v>2.8674200000000001</v>
      </c>
      <c r="I732" s="3">
        <v>7.4999999999999993E-5</v>
      </c>
      <c r="J732">
        <v>2.86713</v>
      </c>
      <c r="K732" s="3">
        <v>7.6000000000000004E-5</v>
      </c>
      <c r="L732">
        <v>4.0199999999999996</v>
      </c>
    </row>
    <row r="733" spans="1:12">
      <c r="A733">
        <v>184489</v>
      </c>
      <c r="B733" t="s">
        <v>21</v>
      </c>
      <c r="C733" t="s">
        <v>22</v>
      </c>
      <c r="D733">
        <v>209.74199999999999</v>
      </c>
      <c r="E733">
        <v>-235.18899999999999</v>
      </c>
      <c r="F733">
        <v>361.44600000000003</v>
      </c>
      <c r="G733">
        <v>-45</v>
      </c>
      <c r="H733">
        <v>2.8673799999999998</v>
      </c>
      <c r="I733" s="3">
        <v>8.3999999999999995E-5</v>
      </c>
      <c r="J733">
        <v>2.8669799999999999</v>
      </c>
      <c r="K733" s="3">
        <v>7.2000000000000002E-5</v>
      </c>
      <c r="L733">
        <v>4.01</v>
      </c>
    </row>
    <row r="734" spans="1:12">
      <c r="A734">
        <v>184490</v>
      </c>
      <c r="B734" t="s">
        <v>21</v>
      </c>
      <c r="C734" t="s">
        <v>22</v>
      </c>
      <c r="D734">
        <v>209.74199999999999</v>
      </c>
      <c r="E734">
        <v>-237.68899999999999</v>
      </c>
      <c r="F734">
        <v>361.44600000000003</v>
      </c>
      <c r="G734">
        <v>-45</v>
      </c>
      <c r="H734">
        <v>2.8673999999999999</v>
      </c>
      <c r="I734" s="3">
        <v>7.1000000000000005E-5</v>
      </c>
      <c r="J734">
        <v>2.867</v>
      </c>
      <c r="K734" s="3">
        <v>6.7999999999999999E-5</v>
      </c>
      <c r="L734">
        <v>4.0199999999999996</v>
      </c>
    </row>
    <row r="735" spans="1:12">
      <c r="A735">
        <v>184491</v>
      </c>
      <c r="B735" t="s">
        <v>21</v>
      </c>
      <c r="C735" t="s">
        <v>22</v>
      </c>
      <c r="D735">
        <v>209.739</v>
      </c>
      <c r="E735">
        <v>-227.685</v>
      </c>
      <c r="F735">
        <v>364.74599999999998</v>
      </c>
      <c r="G735">
        <v>-45</v>
      </c>
      <c r="H735">
        <v>2.86754</v>
      </c>
      <c r="I735" s="3">
        <v>7.8999999999999996E-5</v>
      </c>
      <c r="J735">
        <v>2.8670399999999998</v>
      </c>
      <c r="K735" s="3">
        <v>7.2999999999999999E-5</v>
      </c>
      <c r="L735">
        <v>4.01</v>
      </c>
    </row>
    <row r="736" spans="1:12">
      <c r="A736">
        <v>184492</v>
      </c>
      <c r="B736" t="s">
        <v>21</v>
      </c>
      <c r="C736" t="s">
        <v>22</v>
      </c>
      <c r="D736">
        <v>209.739</v>
      </c>
      <c r="E736">
        <v>-230.185</v>
      </c>
      <c r="F736">
        <v>364.74599999999998</v>
      </c>
      <c r="G736">
        <v>-45</v>
      </c>
      <c r="H736">
        <v>2.8673899999999999</v>
      </c>
      <c r="I736" s="3">
        <v>8.1000000000000004E-5</v>
      </c>
      <c r="J736">
        <v>2.86788</v>
      </c>
      <c r="K736" s="3">
        <v>6.6000000000000005E-5</v>
      </c>
      <c r="L736">
        <v>4.01</v>
      </c>
    </row>
    <row r="737" spans="1:12">
      <c r="A737">
        <v>184493</v>
      </c>
      <c r="B737" t="s">
        <v>21</v>
      </c>
      <c r="C737" t="s">
        <v>22</v>
      </c>
      <c r="D737">
        <v>209.739</v>
      </c>
      <c r="E737">
        <v>-232.685</v>
      </c>
      <c r="F737">
        <v>364.74599999999998</v>
      </c>
      <c r="G737">
        <v>-45</v>
      </c>
      <c r="H737">
        <v>2.8675099999999998</v>
      </c>
      <c r="I737" s="3">
        <v>6.7000000000000002E-5</v>
      </c>
      <c r="J737">
        <v>2.8668300000000002</v>
      </c>
      <c r="K737" s="3">
        <v>6.4999999999999994E-5</v>
      </c>
      <c r="L737">
        <v>4.01</v>
      </c>
    </row>
    <row r="738" spans="1:12">
      <c r="A738">
        <v>184494</v>
      </c>
      <c r="B738" t="s">
        <v>21</v>
      </c>
      <c r="C738" t="s">
        <v>22</v>
      </c>
      <c r="D738">
        <v>209.739</v>
      </c>
      <c r="E738">
        <v>-235.185</v>
      </c>
      <c r="F738">
        <v>364.74599999999998</v>
      </c>
      <c r="G738">
        <v>-45</v>
      </c>
      <c r="H738">
        <v>2.8673899999999999</v>
      </c>
      <c r="I738" s="3">
        <v>7.8999999999999996E-5</v>
      </c>
      <c r="J738">
        <v>2.8668900000000002</v>
      </c>
      <c r="K738" s="3">
        <v>6.4999999999999994E-5</v>
      </c>
      <c r="L738">
        <v>4.0199999999999996</v>
      </c>
    </row>
    <row r="739" spans="1:12">
      <c r="A739">
        <v>184495</v>
      </c>
      <c r="B739" t="s">
        <v>21</v>
      </c>
      <c r="C739" t="s">
        <v>22</v>
      </c>
      <c r="D739">
        <v>209.739</v>
      </c>
      <c r="E739">
        <v>-237.685</v>
      </c>
      <c r="F739">
        <v>364.74599999999998</v>
      </c>
      <c r="G739">
        <v>-45</v>
      </c>
      <c r="H739">
        <v>2.8672300000000002</v>
      </c>
      <c r="I739" s="3">
        <v>6.4999999999999994E-5</v>
      </c>
      <c r="J739">
        <v>2.8670399999999998</v>
      </c>
      <c r="K739" s="3">
        <v>6.7000000000000002E-5</v>
      </c>
      <c r="L739">
        <v>4.01</v>
      </c>
    </row>
    <row r="740" spans="1:12">
      <c r="A740">
        <v>184496</v>
      </c>
      <c r="B740" t="s">
        <v>21</v>
      </c>
      <c r="C740" t="s">
        <v>22</v>
      </c>
      <c r="D740">
        <v>209.73599999999999</v>
      </c>
      <c r="E740">
        <v>-227.58250000000001</v>
      </c>
      <c r="F740">
        <v>368.03300000000002</v>
      </c>
      <c r="G740">
        <v>-45</v>
      </c>
      <c r="H740">
        <v>2.8675299999999999</v>
      </c>
      <c r="I740" s="3">
        <v>8.3999999999999995E-5</v>
      </c>
      <c r="J740">
        <v>2.86714</v>
      </c>
      <c r="K740" s="3">
        <v>6.4999999999999994E-5</v>
      </c>
      <c r="L740">
        <v>4.01</v>
      </c>
    </row>
    <row r="741" spans="1:12">
      <c r="A741">
        <v>184497</v>
      </c>
      <c r="B741" t="s">
        <v>21</v>
      </c>
      <c r="C741" t="s">
        <v>22</v>
      </c>
      <c r="D741">
        <v>209.73599999999999</v>
      </c>
      <c r="E741">
        <v>-230.08250000000001</v>
      </c>
      <c r="F741">
        <v>368.03300000000002</v>
      </c>
      <c r="G741">
        <v>-45</v>
      </c>
      <c r="H741">
        <v>2.86747</v>
      </c>
      <c r="I741" s="3">
        <v>6.9999999999999994E-5</v>
      </c>
      <c r="J741">
        <v>2.8669799999999999</v>
      </c>
      <c r="K741" s="3">
        <v>7.7999999999999999E-5</v>
      </c>
      <c r="L741">
        <v>4.01</v>
      </c>
    </row>
    <row r="742" spans="1:12">
      <c r="A742">
        <v>184498</v>
      </c>
      <c r="B742" t="s">
        <v>21</v>
      </c>
      <c r="C742" t="s">
        <v>22</v>
      </c>
      <c r="D742">
        <v>209.73599999999999</v>
      </c>
      <c r="E742">
        <v>-232.58250000000001</v>
      </c>
      <c r="F742">
        <v>368.03300000000002</v>
      </c>
      <c r="G742">
        <v>-45</v>
      </c>
      <c r="H742">
        <v>2.86747</v>
      </c>
      <c r="I742" s="3">
        <v>6.7000000000000002E-5</v>
      </c>
      <c r="J742">
        <v>2.8671000000000002</v>
      </c>
      <c r="K742" s="3">
        <v>6.3999999999999997E-5</v>
      </c>
      <c r="L742">
        <v>4.0199999999999996</v>
      </c>
    </row>
    <row r="743" spans="1:12">
      <c r="A743">
        <v>184499</v>
      </c>
      <c r="B743" t="s">
        <v>21</v>
      </c>
      <c r="C743" t="s">
        <v>22</v>
      </c>
      <c r="D743">
        <v>209.73599999999999</v>
      </c>
      <c r="E743">
        <v>-235.08250000000001</v>
      </c>
      <c r="F743">
        <v>368.03300000000002</v>
      </c>
      <c r="G743">
        <v>-45</v>
      </c>
      <c r="H743">
        <v>2.8674900000000001</v>
      </c>
      <c r="I743" s="3">
        <v>8.3999999999999995E-5</v>
      </c>
      <c r="J743">
        <v>2.8670300000000002</v>
      </c>
      <c r="K743" s="3">
        <v>5.8E-5</v>
      </c>
      <c r="L743">
        <v>4.0199999999999996</v>
      </c>
    </row>
    <row r="744" spans="1:12">
      <c r="A744">
        <v>184500</v>
      </c>
      <c r="B744" t="s">
        <v>21</v>
      </c>
      <c r="C744" t="s">
        <v>22</v>
      </c>
      <c r="D744">
        <v>209.73599999999999</v>
      </c>
      <c r="E744">
        <v>-237.58250000000001</v>
      </c>
      <c r="F744">
        <v>368.03300000000002</v>
      </c>
      <c r="G744">
        <v>-45</v>
      </c>
      <c r="H744">
        <v>2.8674400000000002</v>
      </c>
      <c r="I744" s="3">
        <v>7.6000000000000004E-5</v>
      </c>
      <c r="J744">
        <v>2.8669600000000002</v>
      </c>
      <c r="K744" s="3">
        <v>6.9999999999999994E-5</v>
      </c>
      <c r="L744">
        <v>4.01</v>
      </c>
    </row>
    <row r="745" spans="1:12">
      <c r="A745">
        <v>184501</v>
      </c>
      <c r="B745" t="s">
        <v>21</v>
      </c>
      <c r="C745" t="s">
        <v>22</v>
      </c>
      <c r="D745">
        <v>209.72399999999999</v>
      </c>
      <c r="E745">
        <v>-227.17599999999999</v>
      </c>
      <c r="F745">
        <v>381.23</v>
      </c>
      <c r="G745">
        <v>-45</v>
      </c>
      <c r="H745">
        <v>2.8672200000000001</v>
      </c>
      <c r="I745" s="3">
        <v>7.2999999999999999E-5</v>
      </c>
      <c r="J745">
        <v>2.86686</v>
      </c>
      <c r="K745" s="3">
        <v>7.1000000000000005E-5</v>
      </c>
      <c r="L745">
        <v>4.01</v>
      </c>
    </row>
    <row r="746" spans="1:12">
      <c r="A746">
        <v>184502</v>
      </c>
      <c r="B746" t="s">
        <v>21</v>
      </c>
      <c r="C746" t="s">
        <v>22</v>
      </c>
      <c r="D746">
        <v>209.72399999999999</v>
      </c>
      <c r="E746">
        <v>-229.67599999999999</v>
      </c>
      <c r="F746">
        <v>381.23</v>
      </c>
      <c r="G746">
        <v>-45</v>
      </c>
      <c r="H746">
        <v>2.86781</v>
      </c>
      <c r="I746" s="3">
        <v>7.7000000000000001E-5</v>
      </c>
      <c r="J746">
        <v>2.86686</v>
      </c>
      <c r="K746" s="3">
        <v>7.1000000000000005E-5</v>
      </c>
      <c r="L746">
        <v>4.01</v>
      </c>
    </row>
    <row r="747" spans="1:12">
      <c r="A747">
        <v>184503</v>
      </c>
      <c r="B747" t="s">
        <v>21</v>
      </c>
      <c r="C747" t="s">
        <v>22</v>
      </c>
      <c r="D747">
        <v>209.72399999999999</v>
      </c>
      <c r="E747">
        <v>-232.17599999999999</v>
      </c>
      <c r="F747">
        <v>381.23</v>
      </c>
      <c r="G747">
        <v>-45</v>
      </c>
      <c r="H747">
        <v>2.86774</v>
      </c>
      <c r="I747" s="3">
        <v>6.9999999999999994E-5</v>
      </c>
      <c r="J747">
        <v>2.8668900000000002</v>
      </c>
      <c r="K747" s="3">
        <v>7.4999999999999993E-5</v>
      </c>
      <c r="L747">
        <v>4.0199999999999996</v>
      </c>
    </row>
    <row r="748" spans="1:12">
      <c r="A748">
        <v>184504</v>
      </c>
      <c r="B748" t="s">
        <v>21</v>
      </c>
      <c r="C748" t="s">
        <v>22</v>
      </c>
      <c r="D748">
        <v>209.72399999999999</v>
      </c>
      <c r="E748">
        <v>-234.67599999999999</v>
      </c>
      <c r="F748">
        <v>381.23</v>
      </c>
      <c r="G748">
        <v>-45</v>
      </c>
      <c r="H748">
        <v>2.8674900000000001</v>
      </c>
      <c r="I748" s="3">
        <v>8.2000000000000001E-5</v>
      </c>
      <c r="J748">
        <v>2.8669799999999999</v>
      </c>
      <c r="K748" s="3">
        <v>7.2999999999999999E-5</v>
      </c>
      <c r="L748">
        <v>4</v>
      </c>
    </row>
    <row r="749" spans="1:12">
      <c r="A749">
        <v>184505</v>
      </c>
      <c r="B749" t="s">
        <v>21</v>
      </c>
      <c r="C749" t="s">
        <v>22</v>
      </c>
      <c r="D749">
        <v>209.72399999999999</v>
      </c>
      <c r="E749">
        <v>-237.17599999999999</v>
      </c>
      <c r="F749">
        <v>381.23</v>
      </c>
      <c r="G749">
        <v>-45</v>
      </c>
      <c r="H749">
        <v>2.8672800000000001</v>
      </c>
      <c r="I749" s="3">
        <v>7.7999999999999999E-5</v>
      </c>
      <c r="J749">
        <v>2.8667500000000001</v>
      </c>
      <c r="K749" s="3">
        <v>7.1000000000000005E-5</v>
      </c>
      <c r="L749">
        <v>4</v>
      </c>
    </row>
    <row r="750" spans="1:12">
      <c r="A750">
        <v>184506</v>
      </c>
      <c r="B750" t="s">
        <v>21</v>
      </c>
      <c r="C750" t="s">
        <v>22</v>
      </c>
      <c r="D750">
        <v>209.71100000000001</v>
      </c>
      <c r="E750">
        <v>-226.8665</v>
      </c>
      <c r="F750">
        <v>394.66500000000002</v>
      </c>
      <c r="G750">
        <v>-45</v>
      </c>
      <c r="H750">
        <v>2.8675700000000002</v>
      </c>
      <c r="I750" s="3">
        <v>6.7999999999999999E-5</v>
      </c>
      <c r="J750">
        <v>2.8668</v>
      </c>
      <c r="K750" s="3">
        <v>7.7999999999999999E-5</v>
      </c>
      <c r="L750">
        <v>4.01</v>
      </c>
    </row>
    <row r="751" spans="1:12">
      <c r="A751">
        <v>184507</v>
      </c>
      <c r="B751" t="s">
        <v>21</v>
      </c>
      <c r="C751" t="s">
        <v>22</v>
      </c>
      <c r="D751">
        <v>209.71100000000001</v>
      </c>
      <c r="E751">
        <v>-229.3665</v>
      </c>
      <c r="F751">
        <v>394.66500000000002</v>
      </c>
      <c r="G751">
        <v>-45</v>
      </c>
      <c r="H751">
        <v>2.8675099999999998</v>
      </c>
      <c r="I751" s="3">
        <v>6.7999999999999999E-5</v>
      </c>
      <c r="J751">
        <v>2.86666</v>
      </c>
      <c r="K751" s="3">
        <v>6.9999999999999994E-5</v>
      </c>
      <c r="L751">
        <v>4.01</v>
      </c>
    </row>
    <row r="752" spans="1:12">
      <c r="A752">
        <v>184508</v>
      </c>
      <c r="B752" t="s">
        <v>21</v>
      </c>
      <c r="C752" t="s">
        <v>22</v>
      </c>
      <c r="D752">
        <v>209.71100000000001</v>
      </c>
      <c r="E752">
        <v>-231.8665</v>
      </c>
      <c r="F752">
        <v>394.66500000000002</v>
      </c>
      <c r="G752">
        <v>-45</v>
      </c>
      <c r="H752">
        <v>2.8675099999999998</v>
      </c>
      <c r="I752" s="3">
        <v>6.6000000000000005E-5</v>
      </c>
      <c r="J752">
        <v>2.8671199999999999</v>
      </c>
      <c r="K752" s="3">
        <v>6.9999999999999994E-5</v>
      </c>
      <c r="L752">
        <v>4</v>
      </c>
    </row>
    <row r="753" spans="1:12">
      <c r="A753">
        <v>184509</v>
      </c>
      <c r="B753" t="s">
        <v>21</v>
      </c>
      <c r="C753" t="s">
        <v>22</v>
      </c>
      <c r="D753">
        <v>209.71100000000001</v>
      </c>
      <c r="E753">
        <v>-234.3665</v>
      </c>
      <c r="F753">
        <v>394.66500000000002</v>
      </c>
      <c r="G753">
        <v>-45</v>
      </c>
      <c r="H753">
        <v>2.8676300000000001</v>
      </c>
      <c r="I753" s="3">
        <v>8.2999999999999998E-5</v>
      </c>
      <c r="J753">
        <v>2.86693</v>
      </c>
      <c r="K753" s="3">
        <v>6.7999999999999999E-5</v>
      </c>
      <c r="L753">
        <v>4</v>
      </c>
    </row>
    <row r="754" spans="1:12">
      <c r="A754">
        <v>184510</v>
      </c>
      <c r="B754" t="s">
        <v>21</v>
      </c>
      <c r="C754" t="s">
        <v>22</v>
      </c>
      <c r="D754">
        <v>209.71100000000001</v>
      </c>
      <c r="E754">
        <v>-236.8665</v>
      </c>
      <c r="F754">
        <v>394.66500000000002</v>
      </c>
      <c r="G754">
        <v>-45</v>
      </c>
      <c r="H754">
        <v>2.86721</v>
      </c>
      <c r="I754" s="3">
        <v>5.8999999999999998E-5</v>
      </c>
      <c r="J754">
        <v>2.86686</v>
      </c>
      <c r="K754" s="3">
        <v>7.6000000000000004E-5</v>
      </c>
      <c r="L754">
        <v>4.0199999999999996</v>
      </c>
    </row>
    <row r="755" spans="1:12">
      <c r="A755">
        <v>184511</v>
      </c>
      <c r="B755" t="s">
        <v>23</v>
      </c>
      <c r="C755" t="s">
        <v>26</v>
      </c>
      <c r="D755">
        <v>188.28100000000001</v>
      </c>
      <c r="E755">
        <v>-157.68700000000001</v>
      </c>
      <c r="F755">
        <v>431.23700000000002</v>
      </c>
      <c r="G755">
        <v>-44.302</v>
      </c>
      <c r="H755">
        <v>2.8719199999999998</v>
      </c>
      <c r="I755" s="3">
        <v>6.7999999999999999E-5</v>
      </c>
      <c r="J755">
        <v>2.8717299999999999</v>
      </c>
      <c r="K755">
        <v>1.01E-4</v>
      </c>
      <c r="L755">
        <v>8.02</v>
      </c>
    </row>
    <row r="756" spans="1:12">
      <c r="A756">
        <v>184512</v>
      </c>
      <c r="B756" t="s">
        <v>23</v>
      </c>
      <c r="C756" t="s">
        <v>26</v>
      </c>
      <c r="D756">
        <v>190.77199999999999</v>
      </c>
      <c r="E756">
        <v>-157.69200000000001</v>
      </c>
      <c r="F756">
        <v>431.274</v>
      </c>
      <c r="G756">
        <v>-44.302</v>
      </c>
      <c r="H756">
        <v>2.8719800000000002</v>
      </c>
      <c r="I756" s="3">
        <v>6.0000000000000002E-5</v>
      </c>
      <c r="J756">
        <v>2.8641999999999999</v>
      </c>
      <c r="K756" s="3">
        <v>5.1999999999999997E-5</v>
      </c>
      <c r="L756">
        <v>8.02</v>
      </c>
    </row>
    <row r="757" spans="1:12">
      <c r="A757">
        <v>184513</v>
      </c>
      <c r="B757" t="s">
        <v>23</v>
      </c>
      <c r="C757" t="s">
        <v>26</v>
      </c>
      <c r="D757">
        <v>193.26300000000001</v>
      </c>
      <c r="E757">
        <v>-157.69800000000001</v>
      </c>
      <c r="F757">
        <v>431.31200000000001</v>
      </c>
      <c r="G757">
        <v>-44.302</v>
      </c>
      <c r="H757">
        <v>2.8682500000000002</v>
      </c>
      <c r="I757" s="3">
        <v>5.1E-5</v>
      </c>
      <c r="J757">
        <v>2.8647800000000001</v>
      </c>
      <c r="K757" s="3">
        <v>2.0999999999999999E-5</v>
      </c>
      <c r="L757">
        <v>8</v>
      </c>
    </row>
    <row r="758" spans="1:12">
      <c r="A758">
        <v>184514</v>
      </c>
      <c r="B758" t="s">
        <v>23</v>
      </c>
      <c r="C758" t="s">
        <v>26</v>
      </c>
      <c r="D758">
        <v>188.28899999999999</v>
      </c>
      <c r="E758">
        <v>-153.70099999999999</v>
      </c>
      <c r="F758">
        <v>431.26</v>
      </c>
      <c r="G758">
        <v>-44.302</v>
      </c>
      <c r="H758">
        <v>2.86809</v>
      </c>
      <c r="I758" s="3">
        <v>4.8000000000000001E-5</v>
      </c>
      <c r="J758">
        <v>2.8675999999999999</v>
      </c>
      <c r="K758" s="3">
        <v>7.8999999999999996E-5</v>
      </c>
      <c r="L758">
        <v>8.01</v>
      </c>
    </row>
    <row r="759" spans="1:12">
      <c r="A759">
        <v>184515</v>
      </c>
      <c r="B759" t="s">
        <v>23</v>
      </c>
      <c r="C759" t="s">
        <v>26</v>
      </c>
      <c r="D759">
        <v>190.78</v>
      </c>
      <c r="E759">
        <v>-153.70599999999999</v>
      </c>
      <c r="F759">
        <v>431.298</v>
      </c>
      <c r="G759">
        <v>-44.302</v>
      </c>
      <c r="H759">
        <v>2.8679800000000002</v>
      </c>
      <c r="I759" s="3">
        <v>3.6999999999999998E-5</v>
      </c>
      <c r="J759">
        <v>2.8649300000000002</v>
      </c>
      <c r="K759" s="3">
        <v>3.4E-5</v>
      </c>
      <c r="L759">
        <v>8.01</v>
      </c>
    </row>
    <row r="760" spans="1:12">
      <c r="A760">
        <v>184516</v>
      </c>
      <c r="B760" t="s">
        <v>23</v>
      </c>
      <c r="C760" t="s">
        <v>26</v>
      </c>
      <c r="D760">
        <v>193.27099999999999</v>
      </c>
      <c r="E760">
        <v>-153.71199999999999</v>
      </c>
      <c r="F760">
        <v>431.33499999999998</v>
      </c>
      <c r="G760">
        <v>-44.302</v>
      </c>
      <c r="H760">
        <v>2.8660600000000001</v>
      </c>
      <c r="I760" s="3">
        <v>4.0000000000000003E-5</v>
      </c>
      <c r="J760">
        <v>2.8654000000000002</v>
      </c>
      <c r="K760" s="3">
        <v>2.1999999999999999E-5</v>
      </c>
      <c r="L760">
        <v>8.02</v>
      </c>
    </row>
    <row r="761" spans="1:12">
      <c r="A761">
        <v>184517</v>
      </c>
      <c r="B761" t="s">
        <v>23</v>
      </c>
      <c r="C761" t="s">
        <v>26</v>
      </c>
      <c r="D761">
        <v>185.756</v>
      </c>
      <c r="E761">
        <v>-149.80099999999999</v>
      </c>
      <c r="F761">
        <v>431.24400000000003</v>
      </c>
      <c r="G761">
        <v>-44.302</v>
      </c>
      <c r="H761">
        <v>2.8658199999999998</v>
      </c>
      <c r="I761" s="3">
        <v>3.6999999999999998E-5</v>
      </c>
      <c r="J761">
        <v>2.8659699999999999</v>
      </c>
      <c r="K761" s="3">
        <v>8.3999999999999995E-5</v>
      </c>
      <c r="L761">
        <v>8.01</v>
      </c>
    </row>
    <row r="762" spans="1:12">
      <c r="A762">
        <v>184518</v>
      </c>
      <c r="B762" t="s">
        <v>23</v>
      </c>
      <c r="C762" t="s">
        <v>26</v>
      </c>
      <c r="D762">
        <v>188.26300000000001</v>
      </c>
      <c r="E762">
        <v>-149.78700000000001</v>
      </c>
      <c r="F762">
        <v>431.28199999999998</v>
      </c>
      <c r="G762">
        <v>-44.302</v>
      </c>
      <c r="H762">
        <v>2.8673899999999999</v>
      </c>
      <c r="I762" s="3">
        <v>3.1999999999999999E-5</v>
      </c>
      <c r="J762">
        <v>2.8650500000000001</v>
      </c>
      <c r="K762" s="3">
        <v>5.1E-5</v>
      </c>
      <c r="L762">
        <v>8.01</v>
      </c>
    </row>
    <row r="763" spans="1:12">
      <c r="A763">
        <v>184519</v>
      </c>
      <c r="B763" t="s">
        <v>23</v>
      </c>
      <c r="C763" t="s">
        <v>26</v>
      </c>
      <c r="D763">
        <v>190.77</v>
      </c>
      <c r="E763">
        <v>-149.773</v>
      </c>
      <c r="F763">
        <v>431.32</v>
      </c>
      <c r="G763">
        <v>-44.302</v>
      </c>
      <c r="H763">
        <v>2.8684799999999999</v>
      </c>
      <c r="I763" s="3">
        <v>3.1999999999999999E-5</v>
      </c>
      <c r="J763">
        <v>2.8654299999999999</v>
      </c>
      <c r="K763" s="3">
        <v>3.1999999999999999E-5</v>
      </c>
      <c r="L763">
        <v>8.02</v>
      </c>
    </row>
    <row r="764" spans="1:12">
      <c r="A764">
        <v>184520</v>
      </c>
      <c r="B764" t="s">
        <v>23</v>
      </c>
      <c r="C764" t="s">
        <v>26</v>
      </c>
      <c r="D764">
        <v>193.27699999999999</v>
      </c>
      <c r="E764">
        <v>-149.75899999999999</v>
      </c>
      <c r="F764">
        <v>431.358</v>
      </c>
      <c r="G764">
        <v>-44.302</v>
      </c>
      <c r="H764">
        <v>2.8678599999999999</v>
      </c>
      <c r="I764" s="3">
        <v>3.4E-5</v>
      </c>
      <c r="J764">
        <v>2.8666800000000001</v>
      </c>
      <c r="K764" s="3">
        <v>2.0000000000000002E-5</v>
      </c>
      <c r="L764">
        <v>8.02</v>
      </c>
    </row>
    <row r="765" spans="1:12">
      <c r="A765">
        <v>184521</v>
      </c>
      <c r="B765" t="s">
        <v>23</v>
      </c>
      <c r="C765" t="s">
        <v>26</v>
      </c>
      <c r="D765">
        <v>183.226</v>
      </c>
      <c r="E765">
        <v>-145.77099999999999</v>
      </c>
      <c r="F765">
        <v>431.23</v>
      </c>
      <c r="G765">
        <v>-44.302</v>
      </c>
      <c r="H765">
        <v>2.8676200000000001</v>
      </c>
      <c r="I765" s="3">
        <v>4.3999999999999999E-5</v>
      </c>
      <c r="J765">
        <v>2.86673</v>
      </c>
      <c r="K765">
        <v>1.2999999999999999E-4</v>
      </c>
      <c r="L765">
        <v>8.01</v>
      </c>
    </row>
    <row r="766" spans="1:12">
      <c r="A766">
        <v>184522</v>
      </c>
      <c r="B766" t="s">
        <v>23</v>
      </c>
      <c r="C766" t="s">
        <v>26</v>
      </c>
      <c r="D766">
        <v>185.733</v>
      </c>
      <c r="E766">
        <v>-145.75700000000001</v>
      </c>
      <c r="F766">
        <v>431.26799999999997</v>
      </c>
      <c r="G766">
        <v>-44.302</v>
      </c>
      <c r="H766">
        <v>2.8675999999999999</v>
      </c>
      <c r="I766" s="3">
        <v>4.0000000000000003E-5</v>
      </c>
      <c r="J766">
        <v>2.8668999999999998</v>
      </c>
      <c r="K766" s="3">
        <v>8.0000000000000007E-5</v>
      </c>
      <c r="L766">
        <v>8.01</v>
      </c>
    </row>
    <row r="767" spans="1:12">
      <c r="A767">
        <v>184523</v>
      </c>
      <c r="B767" t="s">
        <v>23</v>
      </c>
      <c r="C767" t="s">
        <v>26</v>
      </c>
      <c r="D767">
        <v>188.24</v>
      </c>
      <c r="E767">
        <v>-145.74299999999999</v>
      </c>
      <c r="F767">
        <v>431.30599999999998</v>
      </c>
      <c r="G767">
        <v>-44.302</v>
      </c>
      <c r="H767">
        <v>2.86774</v>
      </c>
      <c r="I767" s="3">
        <v>3.4999999999999997E-5</v>
      </c>
      <c r="J767">
        <v>2.8668499999999999</v>
      </c>
      <c r="K767" s="3">
        <v>4.6999999999999997E-5</v>
      </c>
      <c r="L767">
        <v>8.01</v>
      </c>
    </row>
    <row r="768" spans="1:12">
      <c r="A768">
        <v>184524</v>
      </c>
      <c r="B768" t="s">
        <v>23</v>
      </c>
      <c r="C768" t="s">
        <v>26</v>
      </c>
      <c r="D768">
        <v>190.74700000000001</v>
      </c>
      <c r="E768">
        <v>-145.72900000000001</v>
      </c>
      <c r="F768">
        <v>431.34399999999999</v>
      </c>
      <c r="G768">
        <v>-44.302</v>
      </c>
      <c r="H768">
        <v>2.86815</v>
      </c>
      <c r="I768" s="3">
        <v>3.1999999999999999E-5</v>
      </c>
      <c r="J768">
        <v>2.8667500000000001</v>
      </c>
      <c r="K768" s="3">
        <v>3.0000000000000001E-5</v>
      </c>
      <c r="L768">
        <v>8.02</v>
      </c>
    </row>
    <row r="769" spans="1:12">
      <c r="A769">
        <v>184525</v>
      </c>
      <c r="B769" t="s">
        <v>23</v>
      </c>
      <c r="C769" t="s">
        <v>26</v>
      </c>
      <c r="D769">
        <v>193.25399999999999</v>
      </c>
      <c r="E769">
        <v>-145.715</v>
      </c>
      <c r="F769">
        <v>431.38200000000001</v>
      </c>
      <c r="G769">
        <v>-44.302</v>
      </c>
      <c r="H769">
        <v>2.8679100000000002</v>
      </c>
      <c r="I769" s="3">
        <v>3.1999999999999999E-5</v>
      </c>
      <c r="J769">
        <v>2.8672200000000001</v>
      </c>
      <c r="K769" s="3">
        <v>1.9000000000000001E-5</v>
      </c>
      <c r="L769">
        <v>8.01</v>
      </c>
    </row>
    <row r="770" spans="1:12">
      <c r="A770">
        <v>184526</v>
      </c>
      <c r="B770" t="s">
        <v>23</v>
      </c>
      <c r="C770" t="s">
        <v>26</v>
      </c>
      <c r="D770">
        <v>183.20400000000001</v>
      </c>
      <c r="E770">
        <v>-141.809</v>
      </c>
      <c r="F770">
        <v>431.25200000000001</v>
      </c>
      <c r="G770">
        <v>-44.302</v>
      </c>
      <c r="H770">
        <v>2.8679199999999998</v>
      </c>
      <c r="I770" s="3">
        <v>4.3999999999999999E-5</v>
      </c>
      <c r="J770">
        <v>2.86687</v>
      </c>
      <c r="K770">
        <v>1.34E-4</v>
      </c>
      <c r="L770">
        <v>8.01</v>
      </c>
    </row>
    <row r="771" spans="1:12">
      <c r="A771">
        <v>184527</v>
      </c>
      <c r="B771" t="s">
        <v>23</v>
      </c>
      <c r="C771" t="s">
        <v>26</v>
      </c>
      <c r="D771">
        <v>185.71100000000001</v>
      </c>
      <c r="E771">
        <v>-141.79499999999999</v>
      </c>
      <c r="F771">
        <v>431.29</v>
      </c>
      <c r="G771">
        <v>-44.302</v>
      </c>
      <c r="H771">
        <v>2.8679000000000001</v>
      </c>
      <c r="I771" s="3">
        <v>4.3999999999999999E-5</v>
      </c>
      <c r="J771">
        <v>2.8668200000000001</v>
      </c>
      <c r="K771" s="3">
        <v>7.8999999999999996E-5</v>
      </c>
      <c r="L771">
        <v>8.02</v>
      </c>
    </row>
    <row r="772" spans="1:12">
      <c r="A772">
        <v>184528</v>
      </c>
      <c r="B772" t="s">
        <v>23</v>
      </c>
      <c r="C772" t="s">
        <v>26</v>
      </c>
      <c r="D772">
        <v>188.21700000000001</v>
      </c>
      <c r="E772">
        <v>-141.78100000000001</v>
      </c>
      <c r="F772">
        <v>431.32799999999997</v>
      </c>
      <c r="G772">
        <v>-44.302</v>
      </c>
      <c r="H772">
        <v>2.8677800000000002</v>
      </c>
      <c r="I772" s="3">
        <v>4.1E-5</v>
      </c>
      <c r="J772">
        <v>2.867</v>
      </c>
      <c r="K772" s="3">
        <v>4.8000000000000001E-5</v>
      </c>
      <c r="L772">
        <v>8.01</v>
      </c>
    </row>
    <row r="773" spans="1:12">
      <c r="A773">
        <v>184529</v>
      </c>
      <c r="B773" t="s">
        <v>23</v>
      </c>
      <c r="C773" t="s">
        <v>26</v>
      </c>
      <c r="D773">
        <v>190.72399999999999</v>
      </c>
      <c r="E773">
        <v>-141.767</v>
      </c>
      <c r="F773">
        <v>431.36599999999999</v>
      </c>
      <c r="G773">
        <v>-44.302</v>
      </c>
      <c r="H773">
        <v>2.86774</v>
      </c>
      <c r="I773" s="3">
        <v>3.8999999999999999E-5</v>
      </c>
      <c r="J773">
        <v>2.8670300000000002</v>
      </c>
      <c r="K773" s="3">
        <v>3.0000000000000001E-5</v>
      </c>
      <c r="L773">
        <v>8.02</v>
      </c>
    </row>
    <row r="774" spans="1:12">
      <c r="A774">
        <v>184530</v>
      </c>
      <c r="B774" t="s">
        <v>23</v>
      </c>
      <c r="C774" t="s">
        <v>26</v>
      </c>
      <c r="D774">
        <v>193.23099999999999</v>
      </c>
      <c r="E774">
        <v>-141.75200000000001</v>
      </c>
      <c r="F774">
        <v>431.404</v>
      </c>
      <c r="G774">
        <v>-44.302</v>
      </c>
      <c r="H774">
        <v>2.8676499999999998</v>
      </c>
      <c r="I774" s="3">
        <v>3.4999999999999997E-5</v>
      </c>
      <c r="J774">
        <v>2.86734</v>
      </c>
      <c r="K774" s="3">
        <v>2.0000000000000002E-5</v>
      </c>
      <c r="L774">
        <v>8.01</v>
      </c>
    </row>
    <row r="775" spans="1:12">
      <c r="A775">
        <v>184531</v>
      </c>
      <c r="B775" t="s">
        <v>23</v>
      </c>
      <c r="C775" t="s">
        <v>26</v>
      </c>
      <c r="D775">
        <v>183.15799999999999</v>
      </c>
      <c r="E775">
        <v>-133.80199999999999</v>
      </c>
      <c r="F775">
        <v>431.298</v>
      </c>
      <c r="G775">
        <v>-44.302</v>
      </c>
      <c r="H775">
        <v>2.8679000000000001</v>
      </c>
      <c r="I775" s="3">
        <v>4.3999999999999999E-5</v>
      </c>
      <c r="J775">
        <v>2.8665099999999999</v>
      </c>
      <c r="K775">
        <v>1.54E-4</v>
      </c>
      <c r="L775">
        <v>8.01</v>
      </c>
    </row>
    <row r="776" spans="1:12">
      <c r="A776">
        <v>184532</v>
      </c>
      <c r="B776" t="s">
        <v>23</v>
      </c>
      <c r="C776" t="s">
        <v>26</v>
      </c>
      <c r="D776">
        <v>188.172</v>
      </c>
      <c r="E776">
        <v>-133.774</v>
      </c>
      <c r="F776">
        <v>431.37400000000002</v>
      </c>
      <c r="G776">
        <v>-44.302</v>
      </c>
      <c r="H776">
        <v>2.86815</v>
      </c>
      <c r="I776" s="3">
        <v>4.5000000000000003E-5</v>
      </c>
      <c r="J776">
        <v>2.8670900000000001</v>
      </c>
      <c r="K776" s="3">
        <v>4.8999999999999998E-5</v>
      </c>
      <c r="L776">
        <v>8.01</v>
      </c>
    </row>
    <row r="777" spans="1:12">
      <c r="A777">
        <v>184533</v>
      </c>
      <c r="B777" t="s">
        <v>23</v>
      </c>
      <c r="C777" t="s">
        <v>26</v>
      </c>
      <c r="D777">
        <v>193.18600000000001</v>
      </c>
      <c r="E777">
        <v>-133.74600000000001</v>
      </c>
      <c r="F777">
        <v>431.45</v>
      </c>
      <c r="G777">
        <v>-44.302</v>
      </c>
      <c r="H777">
        <v>2.8680500000000002</v>
      </c>
      <c r="I777" s="3">
        <v>4.5000000000000003E-5</v>
      </c>
      <c r="J777">
        <v>2.8673199999999999</v>
      </c>
      <c r="K777" s="3">
        <v>2.0000000000000002E-5</v>
      </c>
      <c r="L777">
        <v>8.02</v>
      </c>
    </row>
    <row r="778" spans="1:12">
      <c r="A778">
        <v>184534</v>
      </c>
      <c r="B778" t="s">
        <v>23</v>
      </c>
      <c r="C778" t="s">
        <v>26</v>
      </c>
      <c r="D778">
        <v>183.124</v>
      </c>
      <c r="E778">
        <v>-117.88200000000001</v>
      </c>
      <c r="F778">
        <v>431.39100000000002</v>
      </c>
      <c r="G778">
        <v>-44.302</v>
      </c>
      <c r="H778">
        <v>2.8677199999999998</v>
      </c>
      <c r="I778" s="3">
        <v>4.5000000000000003E-5</v>
      </c>
      <c r="J778">
        <v>2.8665799999999999</v>
      </c>
      <c r="K778">
        <v>1.36E-4</v>
      </c>
      <c r="L778">
        <v>8.01</v>
      </c>
    </row>
    <row r="779" spans="1:12">
      <c r="A779">
        <v>184535</v>
      </c>
      <c r="B779" t="s">
        <v>23</v>
      </c>
      <c r="C779" t="s">
        <v>26</v>
      </c>
      <c r="D779">
        <v>188.13800000000001</v>
      </c>
      <c r="E779">
        <v>-117.854</v>
      </c>
      <c r="F779">
        <v>431.46699999999998</v>
      </c>
      <c r="G779">
        <v>-44.302</v>
      </c>
      <c r="H779">
        <v>2.86808</v>
      </c>
      <c r="I779" s="3">
        <v>4.3000000000000002E-5</v>
      </c>
      <c r="J779">
        <v>2.8668300000000002</v>
      </c>
      <c r="K779" s="3">
        <v>4.8999999999999998E-5</v>
      </c>
      <c r="L779">
        <v>8.02</v>
      </c>
    </row>
    <row r="780" spans="1:12">
      <c r="A780">
        <v>184536</v>
      </c>
      <c r="B780" t="s">
        <v>23</v>
      </c>
      <c r="C780" t="s">
        <v>26</v>
      </c>
      <c r="D780">
        <v>193.15100000000001</v>
      </c>
      <c r="E780">
        <v>-117.82599999999999</v>
      </c>
      <c r="F780">
        <v>431.54199999999997</v>
      </c>
      <c r="G780">
        <v>-44.302</v>
      </c>
      <c r="H780">
        <v>2.8681999999999999</v>
      </c>
      <c r="I780" s="3">
        <v>4.6E-5</v>
      </c>
      <c r="J780">
        <v>2.8673099999999998</v>
      </c>
      <c r="K780" s="3">
        <v>2.0000000000000002E-5</v>
      </c>
      <c r="L780">
        <v>8.02</v>
      </c>
    </row>
    <row r="781" spans="1:12">
      <c r="A781">
        <v>184537</v>
      </c>
      <c r="B781" t="s">
        <v>23</v>
      </c>
      <c r="C781" t="s">
        <v>26</v>
      </c>
      <c r="D781">
        <v>188.25</v>
      </c>
      <c r="E781">
        <v>-161.72200000000001</v>
      </c>
      <c r="F781">
        <v>431.21300000000002</v>
      </c>
      <c r="G781">
        <v>-44.302</v>
      </c>
      <c r="H781">
        <v>2.8700199999999998</v>
      </c>
      <c r="I781" s="3">
        <v>8.2000000000000001E-5</v>
      </c>
      <c r="J781">
        <v>2.8677600000000001</v>
      </c>
      <c r="K781" s="3">
        <v>8.7000000000000001E-5</v>
      </c>
      <c r="L781">
        <v>8.01</v>
      </c>
    </row>
    <row r="782" spans="1:12">
      <c r="A782">
        <v>184538</v>
      </c>
      <c r="B782" t="s">
        <v>23</v>
      </c>
      <c r="C782" t="s">
        <v>26</v>
      </c>
      <c r="D782">
        <v>190.75299999999999</v>
      </c>
      <c r="E782">
        <v>-161.72200000000001</v>
      </c>
      <c r="F782">
        <v>431.25</v>
      </c>
      <c r="G782">
        <v>-44.302</v>
      </c>
      <c r="H782">
        <v>2.8685399999999999</v>
      </c>
      <c r="I782" s="3">
        <v>6.2000000000000003E-5</v>
      </c>
      <c r="J782">
        <v>2.86483</v>
      </c>
      <c r="K782" s="3">
        <v>3.6000000000000001E-5</v>
      </c>
      <c r="L782">
        <v>8.02</v>
      </c>
    </row>
    <row r="783" spans="1:12">
      <c r="A783">
        <v>184539</v>
      </c>
      <c r="B783" t="s">
        <v>23</v>
      </c>
      <c r="C783" t="s">
        <v>26</v>
      </c>
      <c r="D783">
        <v>193.256</v>
      </c>
      <c r="E783">
        <v>-161.72300000000001</v>
      </c>
      <c r="F783">
        <v>431.28800000000001</v>
      </c>
      <c r="G783">
        <v>-44.302</v>
      </c>
      <c r="H783">
        <v>2.8660399999999999</v>
      </c>
      <c r="I783" s="3">
        <v>5.5000000000000002E-5</v>
      </c>
      <c r="J783">
        <v>2.86517</v>
      </c>
      <c r="K783" s="3">
        <v>2.1999999999999999E-5</v>
      </c>
      <c r="L783">
        <v>8.02</v>
      </c>
    </row>
    <row r="784" spans="1:12">
      <c r="A784">
        <v>184540</v>
      </c>
      <c r="B784" t="s">
        <v>23</v>
      </c>
      <c r="C784" t="s">
        <v>26</v>
      </c>
      <c r="D784">
        <v>185.68100000000001</v>
      </c>
      <c r="E784">
        <v>-165.685</v>
      </c>
      <c r="F784">
        <v>431.15100000000001</v>
      </c>
      <c r="G784">
        <v>-44.302</v>
      </c>
      <c r="H784">
        <v>2.8651399999999998</v>
      </c>
      <c r="I784" s="3">
        <v>4.8000000000000001E-5</v>
      </c>
      <c r="J784">
        <v>2.8657499999999998</v>
      </c>
      <c r="K784" s="3">
        <v>8.7999999999999998E-5</v>
      </c>
      <c r="L784">
        <v>8.02</v>
      </c>
    </row>
    <row r="785" spans="1:12">
      <c r="A785">
        <v>184541</v>
      </c>
      <c r="B785" t="s">
        <v>23</v>
      </c>
      <c r="C785" t="s">
        <v>26</v>
      </c>
      <c r="D785">
        <v>188.18299999999999</v>
      </c>
      <c r="E785">
        <v>-165.727</v>
      </c>
      <c r="F785">
        <v>431.18799999999999</v>
      </c>
      <c r="G785">
        <v>-44.302</v>
      </c>
      <c r="H785">
        <v>2.8669799999999999</v>
      </c>
      <c r="I785" s="3">
        <v>4.6999999999999997E-5</v>
      </c>
      <c r="J785">
        <v>2.8652500000000001</v>
      </c>
      <c r="K785" s="3">
        <v>5.3000000000000001E-5</v>
      </c>
      <c r="L785">
        <v>8.01</v>
      </c>
    </row>
    <row r="786" spans="1:12">
      <c r="A786">
        <v>184542</v>
      </c>
      <c r="B786" t="s">
        <v>23</v>
      </c>
      <c r="C786" t="s">
        <v>26</v>
      </c>
      <c r="D786">
        <v>190.68600000000001</v>
      </c>
      <c r="E786">
        <v>-165.76900000000001</v>
      </c>
      <c r="F786">
        <v>431.226</v>
      </c>
      <c r="G786">
        <v>-44.302</v>
      </c>
      <c r="H786">
        <v>2.8678300000000001</v>
      </c>
      <c r="I786" s="3">
        <v>4.6E-5</v>
      </c>
      <c r="J786">
        <v>2.8654500000000001</v>
      </c>
      <c r="K786" s="3">
        <v>3.1000000000000001E-5</v>
      </c>
      <c r="L786">
        <v>8.01</v>
      </c>
    </row>
    <row r="787" spans="1:12">
      <c r="A787">
        <v>184543</v>
      </c>
      <c r="B787" t="s">
        <v>23</v>
      </c>
      <c r="C787" t="s">
        <v>26</v>
      </c>
      <c r="D787">
        <v>193.18799999999999</v>
      </c>
      <c r="E787">
        <v>-165.81100000000001</v>
      </c>
      <c r="F787">
        <v>431.26299999999998</v>
      </c>
      <c r="G787">
        <v>-44.302</v>
      </c>
      <c r="H787">
        <v>2.8670300000000002</v>
      </c>
      <c r="I787" s="3">
        <v>4.6E-5</v>
      </c>
      <c r="J787">
        <v>2.8664999999999998</v>
      </c>
      <c r="K787" s="3">
        <v>2.0000000000000002E-5</v>
      </c>
      <c r="L787">
        <v>8.01</v>
      </c>
    </row>
    <row r="788" spans="1:12">
      <c r="A788">
        <v>184544</v>
      </c>
      <c r="B788" t="s">
        <v>23</v>
      </c>
      <c r="C788" t="s">
        <v>26</v>
      </c>
      <c r="D788">
        <v>183.11099999999999</v>
      </c>
      <c r="E788">
        <v>-169.648</v>
      </c>
      <c r="F788">
        <v>431.089</v>
      </c>
      <c r="G788">
        <v>-44.302</v>
      </c>
      <c r="H788">
        <v>2.8677000000000001</v>
      </c>
      <c r="I788" s="3">
        <v>4.3000000000000002E-5</v>
      </c>
      <c r="J788">
        <v>2.8670499999999999</v>
      </c>
      <c r="K788">
        <v>1.4200000000000001E-4</v>
      </c>
      <c r="L788">
        <v>8.02</v>
      </c>
    </row>
    <row r="789" spans="1:12">
      <c r="A789">
        <v>184545</v>
      </c>
      <c r="B789" t="s">
        <v>23</v>
      </c>
      <c r="C789" t="s">
        <v>26</v>
      </c>
      <c r="D789">
        <v>185.614</v>
      </c>
      <c r="E789">
        <v>-169.68899999999999</v>
      </c>
      <c r="F789">
        <v>431.12599999999998</v>
      </c>
      <c r="G789">
        <v>-44.302</v>
      </c>
      <c r="H789">
        <v>2.8676499999999998</v>
      </c>
      <c r="I789" s="3">
        <v>4.3999999999999999E-5</v>
      </c>
      <c r="J789">
        <v>2.86673</v>
      </c>
      <c r="K789" s="3">
        <v>7.8999999999999996E-5</v>
      </c>
      <c r="L789">
        <v>8.02</v>
      </c>
    </row>
    <row r="790" spans="1:12">
      <c r="A790">
        <v>184546</v>
      </c>
      <c r="B790" t="s">
        <v>23</v>
      </c>
      <c r="C790" t="s">
        <v>26</v>
      </c>
      <c r="D790">
        <v>188.11699999999999</v>
      </c>
      <c r="E790">
        <v>-169.73099999999999</v>
      </c>
      <c r="F790">
        <v>431.16399999999999</v>
      </c>
      <c r="G790">
        <v>-44.302</v>
      </c>
      <c r="H790">
        <v>2.8682599999999998</v>
      </c>
      <c r="I790" s="3">
        <v>4.5000000000000003E-5</v>
      </c>
      <c r="J790">
        <v>2.86652</v>
      </c>
      <c r="K790" s="3">
        <v>4.8000000000000001E-5</v>
      </c>
      <c r="L790">
        <v>8.01</v>
      </c>
    </row>
    <row r="791" spans="1:12">
      <c r="A791">
        <v>184547</v>
      </c>
      <c r="B791" t="s">
        <v>23</v>
      </c>
      <c r="C791" t="s">
        <v>26</v>
      </c>
      <c r="D791">
        <v>190.619</v>
      </c>
      <c r="E791">
        <v>-169.773</v>
      </c>
      <c r="F791">
        <v>431.20100000000002</v>
      </c>
      <c r="G791">
        <v>-44.302</v>
      </c>
      <c r="H791">
        <v>2.8685</v>
      </c>
      <c r="I791" s="3">
        <v>4.5000000000000003E-5</v>
      </c>
      <c r="J791">
        <v>2.8666499999999999</v>
      </c>
      <c r="K791" s="3">
        <v>3.0000000000000001E-5</v>
      </c>
      <c r="L791">
        <v>8.02</v>
      </c>
    </row>
    <row r="792" spans="1:12">
      <c r="A792">
        <v>184548</v>
      </c>
      <c r="B792" t="s">
        <v>23</v>
      </c>
      <c r="C792" t="s">
        <v>26</v>
      </c>
      <c r="D792">
        <v>193.12200000000001</v>
      </c>
      <c r="E792">
        <v>-169.815</v>
      </c>
      <c r="F792">
        <v>431.23899999999998</v>
      </c>
      <c r="G792">
        <v>-44.302</v>
      </c>
      <c r="H792">
        <v>2.8681199999999998</v>
      </c>
      <c r="I792" s="3">
        <v>4.6E-5</v>
      </c>
      <c r="J792">
        <v>2.86721</v>
      </c>
      <c r="K792" s="3">
        <v>2.0000000000000002E-5</v>
      </c>
      <c r="L792">
        <v>8.01</v>
      </c>
    </row>
    <row r="793" spans="1:12">
      <c r="A793">
        <v>184549</v>
      </c>
      <c r="B793" t="s">
        <v>23</v>
      </c>
      <c r="C793" t="s">
        <v>26</v>
      </c>
      <c r="D793">
        <v>183.04499999999999</v>
      </c>
      <c r="E793">
        <v>-173.65199999999999</v>
      </c>
      <c r="F793">
        <v>431.065</v>
      </c>
      <c r="G793">
        <v>-44.302</v>
      </c>
      <c r="H793">
        <v>2.8679899999999998</v>
      </c>
      <c r="I793" s="3">
        <v>4.3999999999999999E-5</v>
      </c>
      <c r="J793">
        <v>2.8665699999999998</v>
      </c>
      <c r="K793">
        <v>1.2899999999999999E-4</v>
      </c>
      <c r="L793">
        <v>8.02</v>
      </c>
    </row>
    <row r="794" spans="1:12">
      <c r="A794">
        <v>184550</v>
      </c>
      <c r="B794" t="s">
        <v>23</v>
      </c>
      <c r="C794" t="s">
        <v>26</v>
      </c>
      <c r="D794">
        <v>185.547</v>
      </c>
      <c r="E794">
        <v>-173.69399999999999</v>
      </c>
      <c r="F794">
        <v>431.10199999999998</v>
      </c>
      <c r="G794">
        <v>-44.302</v>
      </c>
      <c r="H794">
        <v>2.8679399999999999</v>
      </c>
      <c r="I794" s="3">
        <v>4.3999999999999999E-5</v>
      </c>
      <c r="J794">
        <v>2.86693</v>
      </c>
      <c r="K794" s="3">
        <v>7.7000000000000001E-5</v>
      </c>
      <c r="L794">
        <v>8.02</v>
      </c>
    </row>
    <row r="795" spans="1:12">
      <c r="A795">
        <v>184551</v>
      </c>
      <c r="B795" t="s">
        <v>23</v>
      </c>
      <c r="C795" t="s">
        <v>26</v>
      </c>
      <c r="D795">
        <v>188.05</v>
      </c>
      <c r="E795">
        <v>-173.73599999999999</v>
      </c>
      <c r="F795">
        <v>431.14</v>
      </c>
      <c r="G795">
        <v>-44.302</v>
      </c>
      <c r="H795">
        <v>2.8682099999999999</v>
      </c>
      <c r="I795" s="3">
        <v>4.6E-5</v>
      </c>
      <c r="J795">
        <v>2.8669500000000001</v>
      </c>
      <c r="K795" s="3">
        <v>4.6999999999999997E-5</v>
      </c>
      <c r="L795">
        <v>8.01</v>
      </c>
    </row>
    <row r="796" spans="1:12">
      <c r="A796">
        <v>184552</v>
      </c>
      <c r="B796" t="s">
        <v>23</v>
      </c>
      <c r="C796" t="s">
        <v>26</v>
      </c>
      <c r="D796">
        <v>190.553</v>
      </c>
      <c r="E796">
        <v>-173.77799999999999</v>
      </c>
      <c r="F796">
        <v>431.17700000000002</v>
      </c>
      <c r="G796">
        <v>-44.302</v>
      </c>
      <c r="H796">
        <v>2.8683100000000001</v>
      </c>
      <c r="I796" s="3">
        <v>4.6999999999999997E-5</v>
      </c>
      <c r="J796">
        <v>2.8669799999999999</v>
      </c>
      <c r="K796" s="3">
        <v>2.9E-5</v>
      </c>
      <c r="L796">
        <v>8.01</v>
      </c>
    </row>
    <row r="797" spans="1:12">
      <c r="A797">
        <v>184553</v>
      </c>
      <c r="B797" t="s">
        <v>23</v>
      </c>
      <c r="C797" t="s">
        <v>26</v>
      </c>
      <c r="D797">
        <v>193.05500000000001</v>
      </c>
      <c r="E797">
        <v>-173.82</v>
      </c>
      <c r="F797">
        <v>431.21499999999997</v>
      </c>
      <c r="G797">
        <v>-44.302</v>
      </c>
      <c r="H797">
        <v>2.8681800000000002</v>
      </c>
      <c r="I797" s="3">
        <v>4.6999999999999997E-5</v>
      </c>
      <c r="J797">
        <v>2.8673600000000001</v>
      </c>
      <c r="K797" s="3">
        <v>2.0000000000000002E-5</v>
      </c>
      <c r="L797">
        <v>8.01</v>
      </c>
    </row>
    <row r="798" spans="1:12">
      <c r="A798">
        <v>184554</v>
      </c>
      <c r="B798" t="s">
        <v>23</v>
      </c>
      <c r="C798" t="s">
        <v>26</v>
      </c>
      <c r="D798">
        <v>182.91200000000001</v>
      </c>
      <c r="E798">
        <v>-181.661</v>
      </c>
      <c r="F798">
        <v>431.01600000000002</v>
      </c>
      <c r="G798">
        <v>-44.302</v>
      </c>
      <c r="H798">
        <v>2.86795</v>
      </c>
      <c r="I798" s="3">
        <v>4.3000000000000002E-5</v>
      </c>
      <c r="J798">
        <v>2.8668399999999998</v>
      </c>
      <c r="K798">
        <v>1.35E-4</v>
      </c>
      <c r="L798">
        <v>8.01</v>
      </c>
    </row>
    <row r="799" spans="1:12">
      <c r="A799">
        <v>184555</v>
      </c>
      <c r="B799" t="s">
        <v>23</v>
      </c>
      <c r="C799" t="s">
        <v>26</v>
      </c>
      <c r="D799">
        <v>187.917</v>
      </c>
      <c r="E799">
        <v>-181.745</v>
      </c>
      <c r="F799">
        <v>431.09100000000001</v>
      </c>
      <c r="G799">
        <v>-44.302</v>
      </c>
      <c r="H799">
        <v>2.8681299999999998</v>
      </c>
      <c r="I799" s="3">
        <v>4.5000000000000003E-5</v>
      </c>
      <c r="J799">
        <v>2.8669799999999999</v>
      </c>
      <c r="K799" s="3">
        <v>4.6999999999999997E-5</v>
      </c>
      <c r="L799">
        <v>8.02</v>
      </c>
    </row>
    <row r="800" spans="1:12">
      <c r="A800">
        <v>184556</v>
      </c>
      <c r="B800" t="s">
        <v>23</v>
      </c>
      <c r="C800" t="s">
        <v>26</v>
      </c>
      <c r="D800">
        <v>192.922</v>
      </c>
      <c r="E800">
        <v>-181.82900000000001</v>
      </c>
      <c r="F800">
        <v>431.166</v>
      </c>
      <c r="G800">
        <v>-44.302</v>
      </c>
      <c r="H800">
        <v>2.8682099999999999</v>
      </c>
      <c r="I800" s="3">
        <v>4.8000000000000001E-5</v>
      </c>
      <c r="J800">
        <v>2.8673999999999999</v>
      </c>
      <c r="K800" s="3">
        <v>2.0000000000000002E-5</v>
      </c>
      <c r="L800">
        <v>8.01</v>
      </c>
    </row>
    <row r="801" spans="1:12">
      <c r="A801">
        <v>184557</v>
      </c>
      <c r="B801" t="s">
        <v>23</v>
      </c>
      <c r="C801" t="s">
        <v>26</v>
      </c>
      <c r="D801">
        <v>182.66900000000001</v>
      </c>
      <c r="E801">
        <v>-197.715</v>
      </c>
      <c r="F801">
        <v>430.91899999999998</v>
      </c>
      <c r="G801">
        <v>-44.302</v>
      </c>
      <c r="H801">
        <v>2.8679899999999998</v>
      </c>
      <c r="I801" s="3">
        <v>4.3000000000000002E-5</v>
      </c>
      <c r="J801">
        <v>2.8670100000000001</v>
      </c>
      <c r="K801">
        <v>1.27E-4</v>
      </c>
      <c r="L801">
        <v>8.02</v>
      </c>
    </row>
    <row r="802" spans="1:12">
      <c r="A802">
        <v>184558</v>
      </c>
      <c r="B802" t="s">
        <v>23</v>
      </c>
      <c r="C802" t="s">
        <v>26</v>
      </c>
      <c r="D802">
        <v>187.67500000000001</v>
      </c>
      <c r="E802">
        <v>-197.79900000000001</v>
      </c>
      <c r="F802">
        <v>430.99400000000003</v>
      </c>
      <c r="G802">
        <v>-44.302</v>
      </c>
      <c r="H802">
        <v>2.8682599999999998</v>
      </c>
      <c r="I802" s="3">
        <v>4.3999999999999999E-5</v>
      </c>
      <c r="J802">
        <v>2.8670300000000002</v>
      </c>
      <c r="K802" s="3">
        <v>4.6E-5</v>
      </c>
      <c r="L802">
        <v>8</v>
      </c>
    </row>
    <row r="803" spans="1:12">
      <c r="A803">
        <v>184559</v>
      </c>
      <c r="B803" t="s">
        <v>23</v>
      </c>
      <c r="C803" t="s">
        <v>26</v>
      </c>
      <c r="D803">
        <v>192.68</v>
      </c>
      <c r="E803">
        <v>-197.88300000000001</v>
      </c>
      <c r="F803">
        <v>431.06900000000002</v>
      </c>
      <c r="G803">
        <v>-44.302</v>
      </c>
      <c r="H803">
        <v>2.8682799999999999</v>
      </c>
      <c r="I803" s="3">
        <v>4.6999999999999997E-5</v>
      </c>
      <c r="J803">
        <v>2.8674599999999999</v>
      </c>
      <c r="K803" s="3">
        <v>2.0000000000000002E-5</v>
      </c>
      <c r="L803">
        <v>8.02</v>
      </c>
    </row>
    <row r="804" spans="1:12">
      <c r="A804">
        <v>184560</v>
      </c>
      <c r="B804" t="s">
        <v>23</v>
      </c>
      <c r="C804" t="s">
        <v>27</v>
      </c>
      <c r="D804">
        <v>185.88300000000001</v>
      </c>
      <c r="E804">
        <v>-332.05700000000002</v>
      </c>
      <c r="F804">
        <v>428.74099999999999</v>
      </c>
      <c r="G804">
        <v>-44.415999999999997</v>
      </c>
      <c r="H804">
        <v>2.8715899999999999</v>
      </c>
      <c r="I804" s="3">
        <v>8.1000000000000004E-5</v>
      </c>
      <c r="J804">
        <v>2.8729</v>
      </c>
      <c r="K804">
        <v>1.6899999999999999E-4</v>
      </c>
      <c r="L804">
        <v>8.01</v>
      </c>
    </row>
    <row r="805" spans="1:12">
      <c r="A805">
        <v>184561</v>
      </c>
      <c r="B805" t="s">
        <v>23</v>
      </c>
      <c r="C805" t="s">
        <v>27</v>
      </c>
      <c r="D805">
        <v>188.38399999999999</v>
      </c>
      <c r="E805">
        <v>-332.06900000000002</v>
      </c>
      <c r="F805">
        <v>428.774</v>
      </c>
      <c r="G805">
        <v>-44.415999999999997</v>
      </c>
      <c r="H805">
        <v>2.87303</v>
      </c>
      <c r="I805" s="3">
        <v>8.2999999999999998E-5</v>
      </c>
      <c r="J805">
        <v>2.8704000000000001</v>
      </c>
      <c r="K805">
        <v>1.06E-4</v>
      </c>
      <c r="L805">
        <v>8.01</v>
      </c>
    </row>
    <row r="806" spans="1:12">
      <c r="A806">
        <v>184562</v>
      </c>
      <c r="B806" t="s">
        <v>23</v>
      </c>
      <c r="C806" t="s">
        <v>27</v>
      </c>
      <c r="D806">
        <v>190.88499999999999</v>
      </c>
      <c r="E806">
        <v>-332.08</v>
      </c>
      <c r="F806">
        <v>428.80700000000002</v>
      </c>
      <c r="G806">
        <v>-44.415999999999997</v>
      </c>
      <c r="H806">
        <v>2.8716900000000001</v>
      </c>
      <c r="I806" s="3">
        <v>5.3999999999999998E-5</v>
      </c>
      <c r="J806">
        <v>2.8642300000000001</v>
      </c>
      <c r="K806" s="3">
        <v>3.4999999999999997E-5</v>
      </c>
      <c r="L806">
        <v>8.01</v>
      </c>
    </row>
    <row r="807" spans="1:12">
      <c r="A807">
        <v>184563</v>
      </c>
      <c r="B807" t="s">
        <v>23</v>
      </c>
      <c r="C807" t="s">
        <v>27</v>
      </c>
      <c r="D807">
        <v>193.386</v>
      </c>
      <c r="E807">
        <v>-332.09100000000001</v>
      </c>
      <c r="F807">
        <v>428.84</v>
      </c>
      <c r="G807">
        <v>-44.415999999999997</v>
      </c>
      <c r="H807">
        <v>2.8652099999999998</v>
      </c>
      <c r="I807" s="3">
        <v>5.3999999999999998E-5</v>
      </c>
      <c r="J807">
        <v>2.8658700000000001</v>
      </c>
      <c r="K807" s="3">
        <v>2.0000000000000002E-5</v>
      </c>
      <c r="L807">
        <v>8</v>
      </c>
    </row>
    <row r="808" spans="1:12">
      <c r="A808">
        <v>184564</v>
      </c>
      <c r="B808" t="s">
        <v>23</v>
      </c>
      <c r="C808" t="s">
        <v>27</v>
      </c>
      <c r="D808">
        <v>185.90199999999999</v>
      </c>
      <c r="E808">
        <v>-328.09500000000003</v>
      </c>
      <c r="F808">
        <v>428.733</v>
      </c>
      <c r="G808">
        <v>-44.415999999999997</v>
      </c>
      <c r="H808">
        <v>2.8704200000000002</v>
      </c>
      <c r="I808" s="3">
        <v>7.3999999999999996E-5</v>
      </c>
      <c r="J808">
        <v>2.8705799999999999</v>
      </c>
      <c r="K808">
        <v>1.4999999999999999E-4</v>
      </c>
      <c r="L808">
        <v>8.02</v>
      </c>
    </row>
    <row r="809" spans="1:12">
      <c r="A809">
        <v>184565</v>
      </c>
      <c r="B809" t="s">
        <v>23</v>
      </c>
      <c r="C809" t="s">
        <v>27</v>
      </c>
      <c r="D809">
        <v>188.40199999999999</v>
      </c>
      <c r="E809">
        <v>-328.10599999999999</v>
      </c>
      <c r="F809">
        <v>428.76600000000002</v>
      </c>
      <c r="G809">
        <v>-44.415999999999997</v>
      </c>
      <c r="H809">
        <v>2.8695400000000002</v>
      </c>
      <c r="I809" s="3">
        <v>4.6999999999999997E-5</v>
      </c>
      <c r="J809">
        <v>2.86598</v>
      </c>
      <c r="K809" s="3">
        <v>5.8999999999999998E-5</v>
      </c>
      <c r="L809">
        <v>8.01</v>
      </c>
    </row>
    <row r="810" spans="1:12">
      <c r="A810">
        <v>184566</v>
      </c>
      <c r="B810" t="s">
        <v>23</v>
      </c>
      <c r="C810" t="s">
        <v>27</v>
      </c>
      <c r="D810">
        <v>190.90299999999999</v>
      </c>
      <c r="E810">
        <v>-328.11700000000002</v>
      </c>
      <c r="F810">
        <v>428.8</v>
      </c>
      <c r="G810">
        <v>-44.415999999999997</v>
      </c>
      <c r="H810">
        <v>2.8673500000000001</v>
      </c>
      <c r="I810" s="3">
        <v>4.1999999999999998E-5</v>
      </c>
      <c r="J810">
        <v>2.8649</v>
      </c>
      <c r="K810" s="3">
        <v>3.1000000000000001E-5</v>
      </c>
      <c r="L810">
        <v>8.01</v>
      </c>
    </row>
    <row r="811" spans="1:12">
      <c r="A811">
        <v>184567</v>
      </c>
      <c r="B811" t="s">
        <v>23</v>
      </c>
      <c r="C811" t="s">
        <v>27</v>
      </c>
      <c r="D811">
        <v>193.404</v>
      </c>
      <c r="E811">
        <v>-328.12900000000002</v>
      </c>
      <c r="F811">
        <v>428.83300000000003</v>
      </c>
      <c r="G811">
        <v>-44.415999999999997</v>
      </c>
      <c r="H811">
        <v>2.8647999999999998</v>
      </c>
      <c r="I811" s="3">
        <v>4.6E-5</v>
      </c>
      <c r="J811">
        <v>2.8656799999999998</v>
      </c>
      <c r="K811" s="3">
        <v>2.0999999999999999E-5</v>
      </c>
      <c r="L811">
        <v>8.02</v>
      </c>
    </row>
    <row r="812" spans="1:12">
      <c r="A812">
        <v>184568</v>
      </c>
      <c r="B812" t="s">
        <v>23</v>
      </c>
      <c r="C812" t="s">
        <v>27</v>
      </c>
      <c r="D812">
        <v>185.92</v>
      </c>
      <c r="E812">
        <v>-324.13200000000001</v>
      </c>
      <c r="F812">
        <v>428.726</v>
      </c>
      <c r="G812">
        <v>-44.415999999999997</v>
      </c>
      <c r="H812">
        <v>2.8666700000000001</v>
      </c>
      <c r="I812" s="3">
        <v>4.1999999999999998E-5</v>
      </c>
      <c r="J812">
        <v>2.8657300000000001</v>
      </c>
      <c r="K812" s="3">
        <v>8.2000000000000001E-5</v>
      </c>
      <c r="L812">
        <v>8.01</v>
      </c>
    </row>
    <row r="813" spans="1:12">
      <c r="A813">
        <v>184569</v>
      </c>
      <c r="B813" t="s">
        <v>23</v>
      </c>
      <c r="C813" t="s">
        <v>27</v>
      </c>
      <c r="D813">
        <v>188.42099999999999</v>
      </c>
      <c r="E813">
        <v>-324.14400000000001</v>
      </c>
      <c r="F813">
        <v>428.75900000000001</v>
      </c>
      <c r="G813">
        <v>-44.415999999999997</v>
      </c>
      <c r="H813">
        <v>2.8675899999999999</v>
      </c>
      <c r="I813" s="3">
        <v>4.0000000000000003E-5</v>
      </c>
      <c r="J813">
        <v>2.8651800000000001</v>
      </c>
      <c r="K813" s="3">
        <v>4.8999999999999998E-5</v>
      </c>
      <c r="L813">
        <v>8.0299999999999994</v>
      </c>
    </row>
    <row r="814" spans="1:12">
      <c r="A814">
        <v>184570</v>
      </c>
      <c r="B814" t="s">
        <v>23</v>
      </c>
      <c r="C814" t="s">
        <v>27</v>
      </c>
      <c r="D814">
        <v>190.922</v>
      </c>
      <c r="E814">
        <v>-324.15499999999997</v>
      </c>
      <c r="F814">
        <v>428.79199999999997</v>
      </c>
      <c r="G814">
        <v>-44.415999999999997</v>
      </c>
      <c r="H814">
        <v>2.8676300000000001</v>
      </c>
      <c r="I814" s="3">
        <v>4.0000000000000003E-5</v>
      </c>
      <c r="J814">
        <v>2.8660999999999999</v>
      </c>
      <c r="K814" s="3">
        <v>3.1000000000000001E-5</v>
      </c>
      <c r="L814">
        <v>8.02</v>
      </c>
    </row>
    <row r="815" spans="1:12">
      <c r="A815">
        <v>184571</v>
      </c>
      <c r="B815" t="s">
        <v>23</v>
      </c>
      <c r="C815" t="s">
        <v>27</v>
      </c>
      <c r="D815">
        <v>193.422</v>
      </c>
      <c r="E815">
        <v>-324.166</v>
      </c>
      <c r="F815">
        <v>428.82499999999999</v>
      </c>
      <c r="G815">
        <v>-44.415999999999997</v>
      </c>
      <c r="H815">
        <v>2.8673600000000001</v>
      </c>
      <c r="I815" s="3">
        <v>4.1999999999999998E-5</v>
      </c>
      <c r="J815">
        <v>2.8670200000000001</v>
      </c>
      <c r="K815" s="3">
        <v>2.0000000000000002E-5</v>
      </c>
      <c r="L815">
        <v>8.02</v>
      </c>
    </row>
    <row r="816" spans="1:12">
      <c r="A816">
        <v>184572</v>
      </c>
      <c r="B816" t="s">
        <v>23</v>
      </c>
      <c r="C816" t="s">
        <v>27</v>
      </c>
      <c r="D816">
        <v>183.352</v>
      </c>
      <c r="E816">
        <v>-320.322</v>
      </c>
      <c r="F816">
        <v>428.68400000000003</v>
      </c>
      <c r="G816">
        <v>-44.415999999999997</v>
      </c>
      <c r="H816">
        <v>2.86755</v>
      </c>
      <c r="I816" s="3">
        <v>4.5000000000000003E-5</v>
      </c>
      <c r="J816">
        <v>2.8663400000000001</v>
      </c>
      <c r="K816">
        <v>1.4999999999999999E-4</v>
      </c>
      <c r="L816">
        <v>8.0299999999999994</v>
      </c>
    </row>
    <row r="817" spans="1:12">
      <c r="A817">
        <v>184573</v>
      </c>
      <c r="B817" t="s">
        <v>23</v>
      </c>
      <c r="C817" t="s">
        <v>27</v>
      </c>
      <c r="D817">
        <v>185.82499999999999</v>
      </c>
      <c r="E817">
        <v>-320.25900000000001</v>
      </c>
      <c r="F817">
        <v>428.71699999999998</v>
      </c>
      <c r="G817">
        <v>-44.415999999999997</v>
      </c>
      <c r="H817">
        <v>2.8679399999999999</v>
      </c>
      <c r="I817" s="3">
        <v>4.1E-5</v>
      </c>
      <c r="J817">
        <v>2.8661500000000002</v>
      </c>
      <c r="K817" s="3">
        <v>7.3999999999999996E-5</v>
      </c>
      <c r="L817">
        <v>8.02</v>
      </c>
    </row>
    <row r="818" spans="1:12">
      <c r="A818">
        <v>184574</v>
      </c>
      <c r="B818" t="s">
        <v>23</v>
      </c>
      <c r="C818" t="s">
        <v>27</v>
      </c>
      <c r="D818">
        <v>188.298</v>
      </c>
      <c r="E818">
        <v>-320.19600000000003</v>
      </c>
      <c r="F818">
        <v>428.74900000000002</v>
      </c>
      <c r="G818">
        <v>-44.415999999999997</v>
      </c>
      <c r="H818">
        <v>2.8680400000000001</v>
      </c>
      <c r="I818" s="3">
        <v>4.0000000000000003E-5</v>
      </c>
      <c r="J818">
        <v>2.8664499999999999</v>
      </c>
      <c r="K818" s="3">
        <v>4.6999999999999997E-5</v>
      </c>
      <c r="L818">
        <v>8</v>
      </c>
    </row>
    <row r="819" spans="1:12">
      <c r="A819">
        <v>184575</v>
      </c>
      <c r="B819" t="s">
        <v>23</v>
      </c>
      <c r="C819" t="s">
        <v>27</v>
      </c>
      <c r="D819">
        <v>190.77099999999999</v>
      </c>
      <c r="E819">
        <v>-320.13299999999998</v>
      </c>
      <c r="F819">
        <v>428.78199999999998</v>
      </c>
      <c r="G819">
        <v>-44.415999999999997</v>
      </c>
      <c r="H819">
        <v>2.86809</v>
      </c>
      <c r="I819" s="3">
        <v>3.8000000000000002E-5</v>
      </c>
      <c r="J819">
        <v>2.8668900000000002</v>
      </c>
      <c r="K819" s="3">
        <v>3.0000000000000001E-5</v>
      </c>
      <c r="L819">
        <v>8</v>
      </c>
    </row>
    <row r="820" spans="1:12">
      <c r="A820">
        <v>184576</v>
      </c>
      <c r="B820" t="s">
        <v>23</v>
      </c>
      <c r="C820" t="s">
        <v>27</v>
      </c>
      <c r="D820">
        <v>193.24299999999999</v>
      </c>
      <c r="E820">
        <v>-320.07100000000003</v>
      </c>
      <c r="F820">
        <v>428.815</v>
      </c>
      <c r="G820">
        <v>-44.415999999999997</v>
      </c>
      <c r="H820">
        <v>2.8679999999999999</v>
      </c>
      <c r="I820" s="3">
        <v>3.8999999999999999E-5</v>
      </c>
      <c r="J820">
        <v>2.8673899999999999</v>
      </c>
      <c r="K820" s="3">
        <v>2.0000000000000002E-5</v>
      </c>
      <c r="L820">
        <v>8.01</v>
      </c>
    </row>
    <row r="821" spans="1:12">
      <c r="A821">
        <v>184577</v>
      </c>
      <c r="B821" t="s">
        <v>23</v>
      </c>
      <c r="C821" t="s">
        <v>27</v>
      </c>
      <c r="D821">
        <v>183.15600000000001</v>
      </c>
      <c r="E821">
        <v>-316.387</v>
      </c>
      <c r="F821">
        <v>428.67399999999998</v>
      </c>
      <c r="G821">
        <v>-44.415999999999997</v>
      </c>
      <c r="H821">
        <v>2.86802</v>
      </c>
      <c r="I821" s="3">
        <v>4.6E-5</v>
      </c>
      <c r="J821">
        <v>2.8668499999999999</v>
      </c>
      <c r="K821">
        <v>1.26E-4</v>
      </c>
      <c r="L821">
        <v>8</v>
      </c>
    </row>
    <row r="822" spans="1:12">
      <c r="A822">
        <v>184578</v>
      </c>
      <c r="B822" t="s">
        <v>23</v>
      </c>
      <c r="C822" t="s">
        <v>27</v>
      </c>
      <c r="D822">
        <v>185.65299999999999</v>
      </c>
      <c r="E822">
        <v>-316.32299999999998</v>
      </c>
      <c r="F822">
        <v>428.70699999999999</v>
      </c>
      <c r="G822">
        <v>-44.415999999999997</v>
      </c>
      <c r="H822">
        <v>2.8679399999999999</v>
      </c>
      <c r="I822" s="3">
        <v>4.5000000000000003E-5</v>
      </c>
      <c r="J822">
        <v>2.8670200000000001</v>
      </c>
      <c r="K822" s="3">
        <v>7.7000000000000001E-5</v>
      </c>
      <c r="L822">
        <v>8.01</v>
      </c>
    </row>
    <row r="823" spans="1:12">
      <c r="A823">
        <v>184579</v>
      </c>
      <c r="B823" t="s">
        <v>23</v>
      </c>
      <c r="C823" t="s">
        <v>27</v>
      </c>
      <c r="D823">
        <v>188.15</v>
      </c>
      <c r="E823">
        <v>-316.26</v>
      </c>
      <c r="F823">
        <v>428.74</v>
      </c>
      <c r="G823">
        <v>-44.415999999999997</v>
      </c>
      <c r="H823">
        <v>2.86802</v>
      </c>
      <c r="I823" s="3">
        <v>4.3000000000000002E-5</v>
      </c>
      <c r="J823">
        <v>2.8670599999999999</v>
      </c>
      <c r="K823" s="3">
        <v>4.6999999999999997E-5</v>
      </c>
      <c r="L823">
        <v>8.02</v>
      </c>
    </row>
    <row r="824" spans="1:12">
      <c r="A824">
        <v>184580</v>
      </c>
      <c r="B824" t="s">
        <v>23</v>
      </c>
      <c r="C824" t="s">
        <v>27</v>
      </c>
      <c r="D824">
        <v>190.64699999999999</v>
      </c>
      <c r="E824">
        <v>-316.197</v>
      </c>
      <c r="F824">
        <v>428.77300000000002</v>
      </c>
      <c r="G824">
        <v>-44.415999999999997</v>
      </c>
      <c r="H824">
        <v>2.8679600000000001</v>
      </c>
      <c r="I824" s="3">
        <v>4.0000000000000003E-5</v>
      </c>
      <c r="J824">
        <v>2.8671799999999998</v>
      </c>
      <c r="K824" s="3">
        <v>3.1000000000000001E-5</v>
      </c>
      <c r="L824">
        <v>8.02</v>
      </c>
    </row>
    <row r="825" spans="1:12">
      <c r="A825">
        <v>184581</v>
      </c>
      <c r="B825" t="s">
        <v>23</v>
      </c>
      <c r="C825" t="s">
        <v>27</v>
      </c>
      <c r="D825">
        <v>193.14400000000001</v>
      </c>
      <c r="E825">
        <v>-316.13299999999998</v>
      </c>
      <c r="F825">
        <v>428.80599999999998</v>
      </c>
      <c r="G825">
        <v>-44.415999999999997</v>
      </c>
      <c r="H825">
        <v>2.8678699999999999</v>
      </c>
      <c r="I825" s="3">
        <v>4.1E-5</v>
      </c>
      <c r="J825">
        <v>2.86747</v>
      </c>
      <c r="K825" s="3">
        <v>2.0000000000000002E-5</v>
      </c>
      <c r="L825">
        <v>8</v>
      </c>
    </row>
    <row r="826" spans="1:12">
      <c r="A826">
        <v>184582</v>
      </c>
      <c r="B826" t="s">
        <v>23</v>
      </c>
      <c r="C826" t="s">
        <v>27</v>
      </c>
      <c r="D826">
        <v>182.952</v>
      </c>
      <c r="E826">
        <v>-308.32</v>
      </c>
      <c r="F826">
        <v>428.65499999999997</v>
      </c>
      <c r="G826">
        <v>-44.415999999999997</v>
      </c>
      <c r="H826">
        <v>2.8681199999999998</v>
      </c>
      <c r="I826" s="3">
        <v>4.3999999999999999E-5</v>
      </c>
      <c r="J826">
        <v>2.8668900000000002</v>
      </c>
      <c r="K826">
        <v>1.4100000000000001E-4</v>
      </c>
      <c r="L826">
        <v>8.01</v>
      </c>
    </row>
    <row r="827" spans="1:12">
      <c r="A827">
        <v>184583</v>
      </c>
      <c r="B827" t="s">
        <v>23</v>
      </c>
      <c r="C827" t="s">
        <v>27</v>
      </c>
      <c r="D827">
        <v>187.94499999999999</v>
      </c>
      <c r="E827">
        <v>-308.19299999999998</v>
      </c>
      <c r="F827">
        <v>428.721</v>
      </c>
      <c r="G827">
        <v>-44.415999999999997</v>
      </c>
      <c r="H827">
        <v>2.8681399999999999</v>
      </c>
      <c r="I827" s="3">
        <v>4.5000000000000003E-5</v>
      </c>
      <c r="J827">
        <v>2.8670800000000001</v>
      </c>
      <c r="K827" s="3">
        <v>4.8000000000000001E-5</v>
      </c>
      <c r="L827">
        <v>8.02</v>
      </c>
    </row>
    <row r="828" spans="1:12">
      <c r="A828">
        <v>184584</v>
      </c>
      <c r="B828" t="s">
        <v>23</v>
      </c>
      <c r="C828" t="s">
        <v>27</v>
      </c>
      <c r="D828">
        <v>192.93899999999999</v>
      </c>
      <c r="E828">
        <v>-308.06599999999997</v>
      </c>
      <c r="F828">
        <v>428.78699999999998</v>
      </c>
      <c r="G828">
        <v>-44.415999999999997</v>
      </c>
      <c r="H828">
        <v>2.8678599999999999</v>
      </c>
      <c r="I828" s="3">
        <v>4.5000000000000003E-5</v>
      </c>
      <c r="J828">
        <v>2.8675299999999999</v>
      </c>
      <c r="K828" s="3">
        <v>2.0000000000000002E-5</v>
      </c>
      <c r="L828">
        <v>8.02</v>
      </c>
    </row>
    <row r="829" spans="1:12">
      <c r="A829">
        <v>184585</v>
      </c>
      <c r="B829" t="s">
        <v>23</v>
      </c>
      <c r="C829" t="s">
        <v>27</v>
      </c>
      <c r="D829">
        <v>182.59299999999999</v>
      </c>
      <c r="E829">
        <v>-292.41500000000002</v>
      </c>
      <c r="F829">
        <v>428.61900000000003</v>
      </c>
      <c r="G829">
        <v>-44.415999999999997</v>
      </c>
      <c r="H829">
        <v>2.86795</v>
      </c>
      <c r="I829" s="3">
        <v>4.6E-5</v>
      </c>
      <c r="J829">
        <v>2.8669099999999998</v>
      </c>
      <c r="K829">
        <v>1.3899999999999999E-4</v>
      </c>
      <c r="L829">
        <v>8.01</v>
      </c>
    </row>
    <row r="830" spans="1:12">
      <c r="A830">
        <v>184586</v>
      </c>
      <c r="B830" t="s">
        <v>23</v>
      </c>
      <c r="C830" t="s">
        <v>27</v>
      </c>
      <c r="D830">
        <v>187.58699999999999</v>
      </c>
      <c r="E830">
        <v>-292.28800000000001</v>
      </c>
      <c r="F830">
        <v>428.685</v>
      </c>
      <c r="G830">
        <v>-44.415999999999997</v>
      </c>
      <c r="H830">
        <v>2.86822</v>
      </c>
      <c r="I830" s="3">
        <v>4.5000000000000003E-5</v>
      </c>
      <c r="J830">
        <v>2.8671199999999999</v>
      </c>
      <c r="K830" s="3">
        <v>4.6E-5</v>
      </c>
      <c r="L830">
        <v>8.02</v>
      </c>
    </row>
    <row r="831" spans="1:12">
      <c r="A831">
        <v>184587</v>
      </c>
      <c r="B831" t="s">
        <v>23</v>
      </c>
      <c r="C831" t="s">
        <v>27</v>
      </c>
      <c r="D831">
        <v>192.58</v>
      </c>
      <c r="E831">
        <v>-292.161</v>
      </c>
      <c r="F831">
        <v>428.75099999999998</v>
      </c>
      <c r="G831">
        <v>-44.415999999999997</v>
      </c>
      <c r="H831">
        <v>2.8680500000000002</v>
      </c>
      <c r="I831" s="3">
        <v>4.6E-5</v>
      </c>
      <c r="J831">
        <v>2.8675299999999999</v>
      </c>
      <c r="K831" s="3">
        <v>2.0000000000000002E-5</v>
      </c>
      <c r="L831">
        <v>8</v>
      </c>
    </row>
    <row r="832" spans="1:12">
      <c r="A832">
        <v>184588</v>
      </c>
      <c r="B832" t="s">
        <v>23</v>
      </c>
      <c r="C832" t="s">
        <v>27</v>
      </c>
      <c r="D832">
        <v>185.74799999999999</v>
      </c>
      <c r="E832">
        <v>-335.815</v>
      </c>
      <c r="F832">
        <v>428.74599999999998</v>
      </c>
      <c r="G832">
        <v>-44.415999999999997</v>
      </c>
      <c r="H832">
        <v>2.87215</v>
      </c>
      <c r="I832" s="3">
        <v>9.0000000000000006E-5</v>
      </c>
      <c r="J832">
        <v>2.8715199999999999</v>
      </c>
      <c r="K832">
        <v>1.6200000000000001E-4</v>
      </c>
      <c r="L832">
        <v>8.01</v>
      </c>
    </row>
    <row r="833" spans="1:12">
      <c r="A833">
        <v>184589</v>
      </c>
      <c r="B833" t="s">
        <v>23</v>
      </c>
      <c r="C833" t="s">
        <v>27</v>
      </c>
      <c r="D833">
        <v>188.26499999999999</v>
      </c>
      <c r="E833">
        <v>-335.89699999999999</v>
      </c>
      <c r="F833">
        <v>428.78</v>
      </c>
      <c r="G833">
        <v>-44.415999999999997</v>
      </c>
      <c r="H833">
        <v>2.87046</v>
      </c>
      <c r="I833" s="3">
        <v>7.7000000000000001E-5</v>
      </c>
      <c r="J833">
        <v>2.8662899999999998</v>
      </c>
      <c r="K833" s="3">
        <v>7.3999999999999996E-5</v>
      </c>
      <c r="L833">
        <v>8.01</v>
      </c>
    </row>
    <row r="834" spans="1:12">
      <c r="A834">
        <v>184590</v>
      </c>
      <c r="B834" t="s">
        <v>23</v>
      </c>
      <c r="C834" t="s">
        <v>27</v>
      </c>
      <c r="D834">
        <v>190.78299999999999</v>
      </c>
      <c r="E834">
        <v>-335.97899999999998</v>
      </c>
      <c r="F834">
        <v>428.81299999999999</v>
      </c>
      <c r="G834">
        <v>-44.415999999999997</v>
      </c>
      <c r="H834">
        <v>2.8686699999999998</v>
      </c>
      <c r="I834" s="3">
        <v>5.5999999999999999E-5</v>
      </c>
      <c r="J834">
        <v>2.8647900000000002</v>
      </c>
      <c r="K834" s="3">
        <v>3.1999999999999999E-5</v>
      </c>
      <c r="L834">
        <v>8.01</v>
      </c>
    </row>
    <row r="835" spans="1:12">
      <c r="A835">
        <v>184591</v>
      </c>
      <c r="B835" t="s">
        <v>23</v>
      </c>
      <c r="C835" t="s">
        <v>27</v>
      </c>
      <c r="D835">
        <v>193.30099999999999</v>
      </c>
      <c r="E835">
        <v>-336.06099999999998</v>
      </c>
      <c r="F835">
        <v>428.84699999999998</v>
      </c>
      <c r="G835">
        <v>-44.415999999999997</v>
      </c>
      <c r="H835">
        <v>2.8648199999999999</v>
      </c>
      <c r="I835" s="3">
        <v>5.3000000000000001E-5</v>
      </c>
      <c r="J835">
        <v>2.8656299999999999</v>
      </c>
      <c r="K835" s="3">
        <v>2.0999999999999999E-5</v>
      </c>
      <c r="L835">
        <v>8.01</v>
      </c>
    </row>
    <row r="836" spans="1:12">
      <c r="A836">
        <v>184592</v>
      </c>
      <c r="B836" t="s">
        <v>23</v>
      </c>
      <c r="C836" t="s">
        <v>27</v>
      </c>
      <c r="D836">
        <v>185.61600000000001</v>
      </c>
      <c r="E836">
        <v>-339.87</v>
      </c>
      <c r="F836">
        <v>428.75299999999999</v>
      </c>
      <c r="G836">
        <v>-44.415999999999997</v>
      </c>
      <c r="H836">
        <v>2.8664200000000002</v>
      </c>
      <c r="I836" s="3">
        <v>5.5999999999999999E-5</v>
      </c>
      <c r="J836">
        <v>2.8666200000000002</v>
      </c>
      <c r="K836" s="3">
        <v>9.5000000000000005E-5</v>
      </c>
      <c r="L836">
        <v>8.01</v>
      </c>
    </row>
    <row r="837" spans="1:12">
      <c r="A837">
        <v>184593</v>
      </c>
      <c r="B837" t="s">
        <v>23</v>
      </c>
      <c r="C837" t="s">
        <v>27</v>
      </c>
      <c r="D837">
        <v>188.13399999999999</v>
      </c>
      <c r="E837">
        <v>-339.952</v>
      </c>
      <c r="F837">
        <v>428.786</v>
      </c>
      <c r="G837">
        <v>-44.415999999999997</v>
      </c>
      <c r="H837">
        <v>2.86721</v>
      </c>
      <c r="I837" s="3">
        <v>4.6E-5</v>
      </c>
      <c r="J837">
        <v>2.8654799999999998</v>
      </c>
      <c r="K837" s="3">
        <v>5.3000000000000001E-5</v>
      </c>
      <c r="L837">
        <v>8.02</v>
      </c>
    </row>
    <row r="838" spans="1:12">
      <c r="A838">
        <v>184594</v>
      </c>
      <c r="B838" t="s">
        <v>23</v>
      </c>
      <c r="C838" t="s">
        <v>27</v>
      </c>
      <c r="D838">
        <v>190.65100000000001</v>
      </c>
      <c r="E838">
        <v>-340.03399999999999</v>
      </c>
      <c r="F838">
        <v>428.82</v>
      </c>
      <c r="G838">
        <v>-44.415999999999997</v>
      </c>
      <c r="H838">
        <v>2.86666</v>
      </c>
      <c r="I838" s="3">
        <v>4.6999999999999997E-5</v>
      </c>
      <c r="J838">
        <v>2.8654299999999999</v>
      </c>
      <c r="K838" s="3">
        <v>3.1999999999999999E-5</v>
      </c>
      <c r="L838">
        <v>8</v>
      </c>
    </row>
    <row r="839" spans="1:12">
      <c r="A839">
        <v>184595</v>
      </c>
      <c r="B839" t="s">
        <v>23</v>
      </c>
      <c r="C839" t="s">
        <v>27</v>
      </c>
      <c r="D839">
        <v>193.16900000000001</v>
      </c>
      <c r="E839">
        <v>-340.11599999999999</v>
      </c>
      <c r="F839">
        <v>428.85300000000001</v>
      </c>
      <c r="G839">
        <v>-44.415999999999997</v>
      </c>
      <c r="H839">
        <v>2.8660299999999999</v>
      </c>
      <c r="I839" s="3">
        <v>4.6999999999999997E-5</v>
      </c>
      <c r="J839">
        <v>2.8662399999999999</v>
      </c>
      <c r="K839" s="3">
        <v>2.0999999999999999E-5</v>
      </c>
      <c r="L839">
        <v>8</v>
      </c>
    </row>
    <row r="840" spans="1:12">
      <c r="A840">
        <v>184596</v>
      </c>
      <c r="B840" t="s">
        <v>23</v>
      </c>
      <c r="C840" t="s">
        <v>27</v>
      </c>
      <c r="D840">
        <v>183.02199999999999</v>
      </c>
      <c r="E840">
        <v>-343.76600000000002</v>
      </c>
      <c r="F840">
        <v>428.726</v>
      </c>
      <c r="G840">
        <v>-44.415999999999997</v>
      </c>
      <c r="H840">
        <v>2.8666999999999998</v>
      </c>
      <c r="I840" s="3">
        <v>4.3000000000000002E-5</v>
      </c>
      <c r="J840">
        <v>2.8653599999999999</v>
      </c>
      <c r="K840">
        <v>1.6200000000000001E-4</v>
      </c>
      <c r="L840">
        <v>8.02</v>
      </c>
    </row>
    <row r="841" spans="1:12">
      <c r="A841">
        <v>184597</v>
      </c>
      <c r="B841" t="s">
        <v>23</v>
      </c>
      <c r="C841" t="s">
        <v>27</v>
      </c>
      <c r="D841">
        <v>185.52600000000001</v>
      </c>
      <c r="E841">
        <v>-343.84699999999998</v>
      </c>
      <c r="F841">
        <v>428.75900000000001</v>
      </c>
      <c r="G841">
        <v>-44.415999999999997</v>
      </c>
      <c r="H841">
        <v>2.8679399999999999</v>
      </c>
      <c r="I841" s="3">
        <v>4.3999999999999999E-5</v>
      </c>
      <c r="J841">
        <v>2.8652899999999999</v>
      </c>
      <c r="K841" s="3">
        <v>7.7999999999999999E-5</v>
      </c>
      <c r="L841">
        <v>8.01</v>
      </c>
    </row>
    <row r="842" spans="1:12">
      <c r="A842">
        <v>184598</v>
      </c>
      <c r="B842" t="s">
        <v>23</v>
      </c>
      <c r="C842" t="s">
        <v>27</v>
      </c>
      <c r="D842">
        <v>188.03100000000001</v>
      </c>
      <c r="E842">
        <v>-343.928</v>
      </c>
      <c r="F842">
        <v>428.79300000000001</v>
      </c>
      <c r="G842">
        <v>-44.415999999999997</v>
      </c>
      <c r="H842">
        <v>2.8684500000000002</v>
      </c>
      <c r="I842" s="3">
        <v>4.3000000000000002E-5</v>
      </c>
      <c r="J842">
        <v>2.8658600000000001</v>
      </c>
      <c r="K842" s="3">
        <v>4.8999999999999998E-5</v>
      </c>
      <c r="L842">
        <v>8.02</v>
      </c>
    </row>
    <row r="843" spans="1:12">
      <c r="A843">
        <v>184599</v>
      </c>
      <c r="B843" t="s">
        <v>23</v>
      </c>
      <c r="C843" t="s">
        <v>27</v>
      </c>
      <c r="D843">
        <v>190.535</v>
      </c>
      <c r="E843">
        <v>-344.01</v>
      </c>
      <c r="F843">
        <v>428.82600000000002</v>
      </c>
      <c r="G843">
        <v>-44.415999999999997</v>
      </c>
      <c r="H843">
        <v>2.8682599999999998</v>
      </c>
      <c r="I843" s="3">
        <v>4.5000000000000003E-5</v>
      </c>
      <c r="J843">
        <v>2.86652</v>
      </c>
      <c r="K843" s="3">
        <v>3.0000000000000001E-5</v>
      </c>
      <c r="L843">
        <v>8.0299999999999994</v>
      </c>
    </row>
    <row r="844" spans="1:12">
      <c r="A844">
        <v>184600</v>
      </c>
      <c r="B844" t="s">
        <v>23</v>
      </c>
      <c r="C844" t="s">
        <v>27</v>
      </c>
      <c r="D844">
        <v>193.03899999999999</v>
      </c>
      <c r="E844">
        <v>-344.09100000000001</v>
      </c>
      <c r="F844">
        <v>428.85899999999998</v>
      </c>
      <c r="G844">
        <v>-44.415999999999997</v>
      </c>
      <c r="H844">
        <v>2.8679700000000001</v>
      </c>
      <c r="I844" s="3">
        <v>4.8999999999999998E-5</v>
      </c>
      <c r="J844">
        <v>2.86721</v>
      </c>
      <c r="K844" s="3">
        <v>2.0000000000000002E-5</v>
      </c>
      <c r="L844">
        <v>8.02</v>
      </c>
    </row>
    <row r="845" spans="1:12">
      <c r="A845">
        <v>184601</v>
      </c>
      <c r="B845" t="s">
        <v>23</v>
      </c>
      <c r="C845" t="s">
        <v>27</v>
      </c>
      <c r="D845">
        <v>182.893</v>
      </c>
      <c r="E845">
        <v>-347.74099999999999</v>
      </c>
      <c r="F845">
        <v>428.73200000000003</v>
      </c>
      <c r="G845">
        <v>-44.415999999999997</v>
      </c>
      <c r="H845">
        <v>2.86774</v>
      </c>
      <c r="I845" s="3">
        <v>4.3000000000000002E-5</v>
      </c>
      <c r="J845">
        <v>2.8658800000000002</v>
      </c>
      <c r="K845">
        <v>1.7000000000000001E-4</v>
      </c>
      <c r="L845">
        <v>8.01</v>
      </c>
    </row>
    <row r="846" spans="1:12">
      <c r="A846">
        <v>184602</v>
      </c>
      <c r="B846" t="s">
        <v>23</v>
      </c>
      <c r="C846" t="s">
        <v>27</v>
      </c>
      <c r="D846">
        <v>185.417</v>
      </c>
      <c r="E846">
        <v>-347.82299999999998</v>
      </c>
      <c r="F846">
        <v>428.76600000000002</v>
      </c>
      <c r="G846">
        <v>-44.415999999999997</v>
      </c>
      <c r="H846">
        <v>2.8681000000000001</v>
      </c>
      <c r="I846" s="3">
        <v>4.3999999999999999E-5</v>
      </c>
      <c r="J846">
        <v>2.86659</v>
      </c>
      <c r="K846" s="3">
        <v>7.8999999999999996E-5</v>
      </c>
      <c r="L846">
        <v>8.01</v>
      </c>
    </row>
    <row r="847" spans="1:12">
      <c r="A847">
        <v>184603</v>
      </c>
      <c r="B847" t="s">
        <v>23</v>
      </c>
      <c r="C847" t="s">
        <v>27</v>
      </c>
      <c r="D847">
        <v>187.941</v>
      </c>
      <c r="E847">
        <v>-347.90499999999997</v>
      </c>
      <c r="F847">
        <v>428.79899999999998</v>
      </c>
      <c r="G847">
        <v>-44.415999999999997</v>
      </c>
      <c r="H847">
        <v>2.8681299999999998</v>
      </c>
      <c r="I847" s="3">
        <v>4.3999999999999999E-5</v>
      </c>
      <c r="J847">
        <v>2.8668</v>
      </c>
      <c r="K847" s="3">
        <v>4.8000000000000001E-5</v>
      </c>
      <c r="L847">
        <v>8.01</v>
      </c>
    </row>
    <row r="848" spans="1:12">
      <c r="A848">
        <v>184604</v>
      </c>
      <c r="B848" t="s">
        <v>23</v>
      </c>
      <c r="C848" t="s">
        <v>27</v>
      </c>
      <c r="D848">
        <v>190.465</v>
      </c>
      <c r="E848">
        <v>-347.98700000000002</v>
      </c>
      <c r="F848">
        <v>428.83300000000003</v>
      </c>
      <c r="G848">
        <v>-44.415999999999997</v>
      </c>
      <c r="H848">
        <v>2.8682799999999999</v>
      </c>
      <c r="I848" s="3">
        <v>4.6E-5</v>
      </c>
      <c r="J848">
        <v>2.8669699999999998</v>
      </c>
      <c r="K848" s="3">
        <v>3.1000000000000001E-5</v>
      </c>
      <c r="L848">
        <v>8.02</v>
      </c>
    </row>
    <row r="849" spans="1:12">
      <c r="A849">
        <v>184605</v>
      </c>
      <c r="B849" t="s">
        <v>23</v>
      </c>
      <c r="C849" t="s">
        <v>27</v>
      </c>
      <c r="D849">
        <v>192.99</v>
      </c>
      <c r="E849">
        <v>-348.06900000000002</v>
      </c>
      <c r="F849">
        <v>428.86599999999999</v>
      </c>
      <c r="G849">
        <v>-44.415999999999997</v>
      </c>
      <c r="H849">
        <v>2.8679899999999998</v>
      </c>
      <c r="I849" s="3">
        <v>4.8000000000000001E-5</v>
      </c>
      <c r="J849">
        <v>2.8673500000000001</v>
      </c>
      <c r="K849" s="3">
        <v>2.0000000000000002E-5</v>
      </c>
      <c r="L849">
        <v>8.01</v>
      </c>
    </row>
    <row r="850" spans="1:12">
      <c r="A850">
        <v>184606</v>
      </c>
      <c r="B850" t="s">
        <v>23</v>
      </c>
      <c r="C850" t="s">
        <v>27</v>
      </c>
      <c r="D850">
        <v>182.631</v>
      </c>
      <c r="E850">
        <v>-355.77199999999999</v>
      </c>
      <c r="F850">
        <v>428.74400000000003</v>
      </c>
      <c r="G850">
        <v>-44.415999999999997</v>
      </c>
      <c r="H850">
        <v>2.8678699999999999</v>
      </c>
      <c r="I850" s="3">
        <v>4.5000000000000003E-5</v>
      </c>
      <c r="J850">
        <v>2.8667400000000001</v>
      </c>
      <c r="K850">
        <v>1.44E-4</v>
      </c>
      <c r="L850">
        <v>8</v>
      </c>
    </row>
    <row r="851" spans="1:12">
      <c r="A851">
        <v>184607</v>
      </c>
      <c r="B851" t="s">
        <v>23</v>
      </c>
      <c r="C851" t="s">
        <v>27</v>
      </c>
      <c r="D851">
        <v>187.64</v>
      </c>
      <c r="E851">
        <v>-355.93400000000003</v>
      </c>
      <c r="F851">
        <v>428.81099999999998</v>
      </c>
      <c r="G851">
        <v>-44.415999999999997</v>
      </c>
      <c r="H851">
        <v>2.8681399999999999</v>
      </c>
      <c r="I851" s="3">
        <v>4.5000000000000003E-5</v>
      </c>
      <c r="J851">
        <v>2.867</v>
      </c>
      <c r="K851" s="3">
        <v>4.8999999999999998E-5</v>
      </c>
      <c r="L851">
        <v>8.02</v>
      </c>
    </row>
    <row r="852" spans="1:12">
      <c r="A852">
        <v>184608</v>
      </c>
      <c r="B852" t="s">
        <v>23</v>
      </c>
      <c r="C852" t="s">
        <v>27</v>
      </c>
      <c r="D852">
        <v>192.649</v>
      </c>
      <c r="E852">
        <v>-356.09699999999998</v>
      </c>
      <c r="F852">
        <v>428.87799999999999</v>
      </c>
      <c r="G852">
        <v>-44.415999999999997</v>
      </c>
      <c r="H852">
        <v>2.8679899999999998</v>
      </c>
      <c r="I852" s="3">
        <v>4.8000000000000001E-5</v>
      </c>
      <c r="J852">
        <v>2.8673299999999999</v>
      </c>
      <c r="K852" s="3">
        <v>2.0999999999999999E-5</v>
      </c>
      <c r="L852">
        <v>8</v>
      </c>
    </row>
    <row r="853" spans="1:12">
      <c r="A853">
        <v>184609</v>
      </c>
      <c r="B853" t="s">
        <v>23</v>
      </c>
      <c r="C853" t="s">
        <v>27</v>
      </c>
      <c r="D853">
        <v>182.10900000000001</v>
      </c>
      <c r="E853">
        <v>-371.83300000000003</v>
      </c>
      <c r="F853">
        <v>428.76900000000001</v>
      </c>
      <c r="G853">
        <v>-44.415999999999997</v>
      </c>
      <c r="H853">
        <v>2.8677000000000001</v>
      </c>
      <c r="I853" s="3">
        <v>4.1999999999999998E-5</v>
      </c>
      <c r="J853">
        <v>2.8670800000000001</v>
      </c>
      <c r="K853">
        <v>1.5200000000000001E-4</v>
      </c>
      <c r="L853">
        <v>8.02</v>
      </c>
    </row>
    <row r="854" spans="1:12">
      <c r="A854">
        <v>184610</v>
      </c>
      <c r="B854" t="s">
        <v>23</v>
      </c>
      <c r="C854" t="s">
        <v>27</v>
      </c>
      <c r="D854">
        <v>187.11799999999999</v>
      </c>
      <c r="E854">
        <v>-371.995</v>
      </c>
      <c r="F854">
        <v>428.83499999999998</v>
      </c>
      <c r="G854">
        <v>-44.415999999999997</v>
      </c>
      <c r="H854">
        <v>2.8680099999999999</v>
      </c>
      <c r="I854" s="3">
        <v>4.3999999999999999E-5</v>
      </c>
      <c r="J854">
        <v>2.8668100000000001</v>
      </c>
      <c r="K854" s="3">
        <v>4.8000000000000001E-5</v>
      </c>
      <c r="L854">
        <v>8.02</v>
      </c>
    </row>
    <row r="855" spans="1:12">
      <c r="A855">
        <v>184611</v>
      </c>
      <c r="B855" t="s">
        <v>23</v>
      </c>
      <c r="C855" t="s">
        <v>27</v>
      </c>
      <c r="D855">
        <v>192.126</v>
      </c>
      <c r="E855">
        <v>-372.15800000000002</v>
      </c>
      <c r="F855">
        <v>428.90199999999999</v>
      </c>
      <c r="G855">
        <v>-44.415999999999997</v>
      </c>
      <c r="H855">
        <v>2.86795</v>
      </c>
      <c r="I855" s="3">
        <v>4.5000000000000003E-5</v>
      </c>
      <c r="J855">
        <v>2.8671899999999999</v>
      </c>
      <c r="K855" s="3">
        <v>2.0999999999999999E-5</v>
      </c>
      <c r="L855">
        <v>8.02</v>
      </c>
    </row>
    <row r="856" spans="1:12">
      <c r="A856">
        <v>184612</v>
      </c>
      <c r="B856" t="s">
        <v>23</v>
      </c>
      <c r="C856" t="s">
        <v>27</v>
      </c>
      <c r="D856">
        <v>183.721</v>
      </c>
      <c r="E856">
        <v>-323.036</v>
      </c>
      <c r="F856">
        <v>428.69400000000002</v>
      </c>
      <c r="G856">
        <v>-44.415999999999997</v>
      </c>
      <c r="H856">
        <v>2.8659699999999999</v>
      </c>
      <c r="I856" s="3">
        <v>4.5000000000000003E-5</v>
      </c>
      <c r="J856">
        <v>2.8657300000000001</v>
      </c>
      <c r="K856">
        <v>1.2899999999999999E-4</v>
      </c>
      <c r="L856">
        <v>8.01</v>
      </c>
    </row>
    <row r="857" spans="1:12">
      <c r="A857">
        <v>184613</v>
      </c>
      <c r="B857" t="s">
        <v>23</v>
      </c>
      <c r="C857" t="s">
        <v>27</v>
      </c>
      <c r="D857">
        <v>183.643</v>
      </c>
      <c r="E857">
        <v>-341.01100000000002</v>
      </c>
      <c r="F857">
        <v>428.72899999999998</v>
      </c>
      <c r="G857">
        <v>-44.415999999999997</v>
      </c>
      <c r="H857">
        <v>2.8650500000000001</v>
      </c>
      <c r="I857" s="3">
        <v>5.0000000000000002E-5</v>
      </c>
      <c r="J857">
        <v>2.8660299999999999</v>
      </c>
      <c r="K857">
        <v>1.45E-4</v>
      </c>
      <c r="L857">
        <v>8.01</v>
      </c>
    </row>
    <row r="858" spans="1:12">
      <c r="A858">
        <v>184614</v>
      </c>
      <c r="B858" t="s">
        <v>23</v>
      </c>
      <c r="C858" t="s">
        <v>24</v>
      </c>
      <c r="D858">
        <v>188.28100000000001</v>
      </c>
      <c r="E858">
        <v>-157.68700000000001</v>
      </c>
      <c r="F858">
        <v>431.23700000000002</v>
      </c>
      <c r="G858">
        <v>-59.400199999999998</v>
      </c>
      <c r="H858">
        <v>2.8718900000000001</v>
      </c>
      <c r="I858" s="3">
        <v>7.6000000000000004E-5</v>
      </c>
      <c r="J858">
        <v>2.8715899999999999</v>
      </c>
      <c r="K858">
        <v>1.15E-4</v>
      </c>
      <c r="L858">
        <v>8.01</v>
      </c>
    </row>
    <row r="859" spans="1:12">
      <c r="A859">
        <v>184615</v>
      </c>
      <c r="B859" t="s">
        <v>23</v>
      </c>
      <c r="C859" t="s">
        <v>24</v>
      </c>
      <c r="D859">
        <v>188.28899999999999</v>
      </c>
      <c r="E859">
        <v>-153.70099999999999</v>
      </c>
      <c r="F859">
        <v>431.26</v>
      </c>
      <c r="G859">
        <v>-59.400199999999998</v>
      </c>
      <c r="H859">
        <v>2.8677700000000002</v>
      </c>
      <c r="I859" s="3">
        <v>5.7000000000000003E-5</v>
      </c>
      <c r="J859">
        <v>2.8679899999999998</v>
      </c>
      <c r="K859" s="3">
        <v>8.1000000000000004E-5</v>
      </c>
      <c r="L859">
        <v>8.02</v>
      </c>
    </row>
    <row r="860" spans="1:12">
      <c r="A860">
        <v>184616</v>
      </c>
      <c r="B860" t="s">
        <v>23</v>
      </c>
      <c r="C860" t="s">
        <v>24</v>
      </c>
      <c r="D860">
        <v>188.26300000000001</v>
      </c>
      <c r="E860">
        <v>-149.78700000000001</v>
      </c>
      <c r="F860">
        <v>431.28199999999998</v>
      </c>
      <c r="G860">
        <v>-59.400199999999998</v>
      </c>
      <c r="H860">
        <v>2.8668499999999999</v>
      </c>
      <c r="I860" s="3">
        <v>4.1E-5</v>
      </c>
      <c r="J860">
        <v>2.86531</v>
      </c>
      <c r="K860" s="3">
        <v>5.8E-5</v>
      </c>
      <c r="L860">
        <v>8.01</v>
      </c>
    </row>
    <row r="861" spans="1:12">
      <c r="A861">
        <v>184617</v>
      </c>
      <c r="B861" t="s">
        <v>23</v>
      </c>
      <c r="C861" t="s">
        <v>24</v>
      </c>
      <c r="D861">
        <v>188.24</v>
      </c>
      <c r="E861">
        <v>-145.74299999999999</v>
      </c>
      <c r="F861">
        <v>431.30599999999998</v>
      </c>
      <c r="G861">
        <v>-59.400199999999998</v>
      </c>
      <c r="H861">
        <v>2.8675799999999998</v>
      </c>
      <c r="I861" s="3">
        <v>4.6999999999999997E-5</v>
      </c>
      <c r="J861">
        <v>2.86693</v>
      </c>
      <c r="K861" s="3">
        <v>5.5000000000000002E-5</v>
      </c>
      <c r="L861">
        <v>8</v>
      </c>
    </row>
    <row r="862" spans="1:12">
      <c r="A862">
        <v>184618</v>
      </c>
      <c r="B862" t="s">
        <v>23</v>
      </c>
      <c r="C862" t="s">
        <v>24</v>
      </c>
      <c r="D862">
        <v>188.21700000000001</v>
      </c>
      <c r="E862">
        <v>-141.78100000000001</v>
      </c>
      <c r="F862">
        <v>431.32799999999997</v>
      </c>
      <c r="G862">
        <v>-59.400199999999998</v>
      </c>
      <c r="H862">
        <v>2.8678400000000002</v>
      </c>
      <c r="I862" s="3">
        <v>5.3000000000000001E-5</v>
      </c>
      <c r="J862">
        <v>2.86693</v>
      </c>
      <c r="K862" s="3">
        <v>5.5999999999999999E-5</v>
      </c>
      <c r="L862">
        <v>8.02</v>
      </c>
    </row>
    <row r="863" spans="1:12">
      <c r="A863">
        <v>184619</v>
      </c>
      <c r="B863" t="s">
        <v>23</v>
      </c>
      <c r="C863" t="s">
        <v>24</v>
      </c>
      <c r="D863">
        <v>188.172</v>
      </c>
      <c r="E863">
        <v>-133.774</v>
      </c>
      <c r="F863">
        <v>431.37400000000002</v>
      </c>
      <c r="G863">
        <v>-59.400199999999998</v>
      </c>
      <c r="H863">
        <v>2.8678400000000002</v>
      </c>
      <c r="I863" s="3">
        <v>5.3000000000000001E-5</v>
      </c>
      <c r="J863">
        <v>2.8668900000000002</v>
      </c>
      <c r="K863" s="3">
        <v>5.5999999999999999E-5</v>
      </c>
      <c r="L863">
        <v>8.0299999999999994</v>
      </c>
    </row>
    <row r="864" spans="1:12">
      <c r="A864">
        <v>184620</v>
      </c>
      <c r="B864" t="s">
        <v>23</v>
      </c>
      <c r="C864" t="s">
        <v>24</v>
      </c>
      <c r="D864">
        <v>188.13800000000001</v>
      </c>
      <c r="E864">
        <v>-117.854</v>
      </c>
      <c r="F864">
        <v>431.46699999999998</v>
      </c>
      <c r="G864">
        <v>-59.400199999999998</v>
      </c>
      <c r="H864">
        <v>2.8678599999999999</v>
      </c>
      <c r="I864" s="3">
        <v>5.1999999999999997E-5</v>
      </c>
      <c r="J864">
        <v>2.8668300000000002</v>
      </c>
      <c r="K864" s="3">
        <v>5.5999999999999999E-5</v>
      </c>
      <c r="L864">
        <v>8.01</v>
      </c>
    </row>
    <row r="865" spans="1:12">
      <c r="A865">
        <v>184621</v>
      </c>
      <c r="B865" t="s">
        <v>23</v>
      </c>
      <c r="C865" t="s">
        <v>24</v>
      </c>
      <c r="D865">
        <v>188.25</v>
      </c>
      <c r="E865">
        <v>-161.72200000000001</v>
      </c>
      <c r="F865">
        <v>431.21300000000002</v>
      </c>
      <c r="G865">
        <v>-59.400199999999998</v>
      </c>
      <c r="H865">
        <v>2.8692600000000001</v>
      </c>
      <c r="I865" s="3">
        <v>7.4999999999999993E-5</v>
      </c>
      <c r="J865">
        <v>2.8674400000000002</v>
      </c>
      <c r="K865">
        <v>1.0399999999999999E-4</v>
      </c>
      <c r="L865">
        <v>8.01</v>
      </c>
    </row>
    <row r="866" spans="1:12">
      <c r="A866">
        <v>184622</v>
      </c>
      <c r="B866" t="s">
        <v>23</v>
      </c>
      <c r="C866" t="s">
        <v>24</v>
      </c>
      <c r="D866">
        <v>188.18299999999999</v>
      </c>
      <c r="E866">
        <v>-165.727</v>
      </c>
      <c r="F866">
        <v>431.18799999999999</v>
      </c>
      <c r="G866">
        <v>-59.400199999999998</v>
      </c>
      <c r="H866">
        <v>2.8672800000000001</v>
      </c>
      <c r="I866" s="3">
        <v>5.3000000000000001E-5</v>
      </c>
      <c r="J866">
        <v>2.8649399999999998</v>
      </c>
      <c r="K866" s="3">
        <v>5.7000000000000003E-5</v>
      </c>
      <c r="L866">
        <v>8.02</v>
      </c>
    </row>
    <row r="867" spans="1:12">
      <c r="A867">
        <v>184623</v>
      </c>
      <c r="B867" t="s">
        <v>23</v>
      </c>
      <c r="C867" t="s">
        <v>24</v>
      </c>
      <c r="D867">
        <v>188.11699999999999</v>
      </c>
      <c r="E867">
        <v>-169.73099999999999</v>
      </c>
      <c r="F867">
        <v>431.16399999999999</v>
      </c>
      <c r="G867">
        <v>-59.400199999999998</v>
      </c>
      <c r="H867">
        <v>2.8680099999999999</v>
      </c>
      <c r="I867" s="3">
        <v>5.0000000000000002E-5</v>
      </c>
      <c r="J867">
        <v>2.8663799999999999</v>
      </c>
      <c r="K867" s="3">
        <v>5.3000000000000001E-5</v>
      </c>
      <c r="L867">
        <v>8.02</v>
      </c>
    </row>
    <row r="868" spans="1:12">
      <c r="A868">
        <v>184624</v>
      </c>
      <c r="B868" t="s">
        <v>23</v>
      </c>
      <c r="C868" t="s">
        <v>24</v>
      </c>
      <c r="D868">
        <v>188.05</v>
      </c>
      <c r="E868">
        <v>-173.73599999999999</v>
      </c>
      <c r="F868">
        <v>431.14</v>
      </c>
      <c r="G868">
        <v>-59.400199999999998</v>
      </c>
      <c r="H868">
        <v>2.8679399999999999</v>
      </c>
      <c r="I868" s="3">
        <v>5.0000000000000002E-5</v>
      </c>
      <c r="J868">
        <v>2.8668499999999999</v>
      </c>
      <c r="K868" s="3">
        <v>5.3000000000000001E-5</v>
      </c>
      <c r="L868">
        <v>8.01</v>
      </c>
    </row>
    <row r="869" spans="1:12">
      <c r="A869">
        <v>184625</v>
      </c>
      <c r="B869" t="s">
        <v>23</v>
      </c>
      <c r="C869" t="s">
        <v>24</v>
      </c>
      <c r="D869">
        <v>187.917</v>
      </c>
      <c r="E869">
        <v>-181.745</v>
      </c>
      <c r="F869">
        <v>431.09100000000001</v>
      </c>
      <c r="G869">
        <v>-59.400199999999998</v>
      </c>
      <c r="H869">
        <v>2.8679700000000001</v>
      </c>
      <c r="I869" s="3">
        <v>5.0000000000000002E-5</v>
      </c>
      <c r="J869">
        <v>2.8669899999999999</v>
      </c>
      <c r="K869" s="3">
        <v>5.5000000000000002E-5</v>
      </c>
      <c r="L869">
        <v>8.01</v>
      </c>
    </row>
    <row r="870" spans="1:12">
      <c r="A870">
        <v>184626</v>
      </c>
      <c r="B870" t="s">
        <v>23</v>
      </c>
      <c r="C870" t="s">
        <v>24</v>
      </c>
      <c r="D870">
        <v>187.67500000000001</v>
      </c>
      <c r="E870">
        <v>-197.79900000000001</v>
      </c>
      <c r="F870">
        <v>430.99400000000003</v>
      </c>
      <c r="G870">
        <v>-59.400199999999998</v>
      </c>
      <c r="H870">
        <v>2.8680599999999998</v>
      </c>
      <c r="I870" s="3">
        <v>5.1E-5</v>
      </c>
      <c r="J870">
        <v>2.8670100000000001</v>
      </c>
      <c r="K870" s="3">
        <v>5.5000000000000002E-5</v>
      </c>
      <c r="L870">
        <v>8.02</v>
      </c>
    </row>
    <row r="871" spans="1:12">
      <c r="A871">
        <v>184627</v>
      </c>
      <c r="B871" t="s">
        <v>23</v>
      </c>
      <c r="C871" t="s">
        <v>25</v>
      </c>
      <c r="D871">
        <v>188.28100000000001</v>
      </c>
      <c r="E871">
        <v>-157.68700000000001</v>
      </c>
      <c r="F871">
        <v>431.23700000000002</v>
      </c>
      <c r="G871">
        <v>-29.2044</v>
      </c>
      <c r="H871">
        <v>2.87235</v>
      </c>
      <c r="I871" s="3">
        <v>8.5000000000000006E-5</v>
      </c>
      <c r="J871">
        <v>2.871</v>
      </c>
      <c r="K871">
        <v>1.21E-4</v>
      </c>
      <c r="L871">
        <v>8.02</v>
      </c>
    </row>
    <row r="872" spans="1:12">
      <c r="A872">
        <v>184628</v>
      </c>
      <c r="B872" t="s">
        <v>23</v>
      </c>
      <c r="C872" t="s">
        <v>25</v>
      </c>
      <c r="D872">
        <v>188.28899999999999</v>
      </c>
      <c r="E872">
        <v>-153.70099999999999</v>
      </c>
      <c r="F872">
        <v>431.26</v>
      </c>
      <c r="G872">
        <v>-29.2044</v>
      </c>
      <c r="H872">
        <v>2.8686199999999999</v>
      </c>
      <c r="I872" s="3">
        <v>5.7000000000000003E-5</v>
      </c>
      <c r="J872">
        <v>2.8666</v>
      </c>
      <c r="K872" s="3">
        <v>8.7000000000000001E-5</v>
      </c>
      <c r="L872">
        <v>8.01</v>
      </c>
    </row>
    <row r="873" spans="1:12">
      <c r="A873">
        <v>184629</v>
      </c>
      <c r="B873" t="s">
        <v>23</v>
      </c>
      <c r="C873" t="s">
        <v>25</v>
      </c>
      <c r="D873">
        <v>188.26300000000001</v>
      </c>
      <c r="E873">
        <v>-149.78700000000001</v>
      </c>
      <c r="F873">
        <v>431.28199999999998</v>
      </c>
      <c r="G873">
        <v>-29.2044</v>
      </c>
      <c r="H873">
        <v>2.8679100000000002</v>
      </c>
      <c r="I873" s="3">
        <v>3.3000000000000003E-5</v>
      </c>
      <c r="J873">
        <v>2.86469</v>
      </c>
      <c r="K873" s="3">
        <v>5.5000000000000002E-5</v>
      </c>
      <c r="L873">
        <v>8.01</v>
      </c>
    </row>
    <row r="874" spans="1:12">
      <c r="A874">
        <v>184630</v>
      </c>
      <c r="B874" t="s">
        <v>23</v>
      </c>
      <c r="C874" t="s">
        <v>25</v>
      </c>
      <c r="D874">
        <v>188.24</v>
      </c>
      <c r="E874">
        <v>-145.74299999999999</v>
      </c>
      <c r="F874">
        <v>431.30599999999998</v>
      </c>
      <c r="G874">
        <v>-29.2044</v>
      </c>
      <c r="H874">
        <v>2.86802</v>
      </c>
      <c r="I874" s="3">
        <v>3.4999999999999997E-5</v>
      </c>
      <c r="J874">
        <v>2.8666200000000002</v>
      </c>
      <c r="K874" s="3">
        <v>5.5999999999999999E-5</v>
      </c>
      <c r="L874">
        <v>8.02</v>
      </c>
    </row>
    <row r="875" spans="1:12">
      <c r="A875">
        <v>184631</v>
      </c>
      <c r="B875" t="s">
        <v>23</v>
      </c>
      <c r="C875" t="s">
        <v>25</v>
      </c>
      <c r="D875">
        <v>188.21700000000001</v>
      </c>
      <c r="E875">
        <v>-141.78100000000001</v>
      </c>
      <c r="F875">
        <v>431.32799999999997</v>
      </c>
      <c r="G875">
        <v>-29.2044</v>
      </c>
      <c r="H875">
        <v>2.86788</v>
      </c>
      <c r="I875" s="3">
        <v>4.1999999999999998E-5</v>
      </c>
      <c r="J875">
        <v>2.8668399999999998</v>
      </c>
      <c r="K875" s="3">
        <v>5.3999999999999998E-5</v>
      </c>
      <c r="L875">
        <v>8.01</v>
      </c>
    </row>
    <row r="876" spans="1:12">
      <c r="A876">
        <v>184632</v>
      </c>
      <c r="B876" t="s">
        <v>23</v>
      </c>
      <c r="C876" t="s">
        <v>25</v>
      </c>
      <c r="D876">
        <v>188.172</v>
      </c>
      <c r="E876">
        <v>-133.774</v>
      </c>
      <c r="F876">
        <v>431.37400000000002</v>
      </c>
      <c r="G876">
        <v>-29.2044</v>
      </c>
      <c r="H876">
        <v>2.8681100000000002</v>
      </c>
      <c r="I876" s="3">
        <v>5.1E-5</v>
      </c>
      <c r="J876">
        <v>2.8667500000000001</v>
      </c>
      <c r="K876" s="3">
        <v>5.3999999999999998E-5</v>
      </c>
      <c r="L876">
        <v>8.02</v>
      </c>
    </row>
    <row r="877" spans="1:12">
      <c r="A877">
        <v>184633</v>
      </c>
      <c r="B877" t="s">
        <v>23</v>
      </c>
      <c r="C877" t="s">
        <v>25</v>
      </c>
      <c r="D877">
        <v>188.13800000000001</v>
      </c>
      <c r="E877">
        <v>-117.854</v>
      </c>
      <c r="F877">
        <v>431.46699999999998</v>
      </c>
      <c r="G877">
        <v>-29.2044</v>
      </c>
      <c r="H877">
        <v>2.8683399999999999</v>
      </c>
      <c r="I877" s="3">
        <v>5.1999999999999997E-5</v>
      </c>
      <c r="J877">
        <v>2.8668100000000001</v>
      </c>
      <c r="K877" s="3">
        <v>5.1999999999999997E-5</v>
      </c>
      <c r="L877">
        <v>8.01</v>
      </c>
    </row>
    <row r="878" spans="1:12">
      <c r="A878">
        <v>184634</v>
      </c>
      <c r="B878" t="s">
        <v>23</v>
      </c>
      <c r="C878" t="s">
        <v>25</v>
      </c>
      <c r="D878">
        <v>188.25</v>
      </c>
      <c r="E878">
        <v>-161.72200000000001</v>
      </c>
      <c r="F878">
        <v>431.21300000000002</v>
      </c>
      <c r="G878">
        <v>-29.2044</v>
      </c>
      <c r="H878">
        <v>2.8704200000000002</v>
      </c>
      <c r="I878">
        <v>1.0900000000000001E-4</v>
      </c>
      <c r="J878">
        <v>2.8676300000000001</v>
      </c>
      <c r="K878" s="3">
        <v>9.0000000000000006E-5</v>
      </c>
      <c r="L878">
        <v>8.01</v>
      </c>
    </row>
    <row r="879" spans="1:12">
      <c r="A879">
        <v>184635</v>
      </c>
      <c r="B879" t="s">
        <v>23</v>
      </c>
      <c r="C879" t="s">
        <v>25</v>
      </c>
      <c r="D879">
        <v>188.18299999999999</v>
      </c>
      <c r="E879">
        <v>-165.727</v>
      </c>
      <c r="F879">
        <v>431.18799999999999</v>
      </c>
      <c r="G879">
        <v>-29.2044</v>
      </c>
      <c r="H879">
        <v>2.86652</v>
      </c>
      <c r="I879" s="3">
        <v>5.8E-5</v>
      </c>
      <c r="J879">
        <v>2.8652700000000002</v>
      </c>
      <c r="K879" s="3">
        <v>6.0999999999999999E-5</v>
      </c>
      <c r="L879">
        <v>8</v>
      </c>
    </row>
    <row r="880" spans="1:12">
      <c r="A880">
        <v>184636</v>
      </c>
      <c r="B880" t="s">
        <v>23</v>
      </c>
      <c r="C880" t="s">
        <v>25</v>
      </c>
      <c r="D880">
        <v>188.11699999999999</v>
      </c>
      <c r="E880">
        <v>-169.73099999999999</v>
      </c>
      <c r="F880">
        <v>431.16399999999999</v>
      </c>
      <c r="G880">
        <v>-29.2044</v>
      </c>
      <c r="H880">
        <v>2.8681199999999998</v>
      </c>
      <c r="I880" s="3">
        <v>5.3999999999999998E-5</v>
      </c>
      <c r="J880">
        <v>2.8665799999999999</v>
      </c>
      <c r="K880" s="3">
        <v>5.7000000000000003E-5</v>
      </c>
      <c r="L880">
        <v>8.02</v>
      </c>
    </row>
    <row r="881" spans="1:12">
      <c r="A881">
        <v>184637</v>
      </c>
      <c r="B881" t="s">
        <v>23</v>
      </c>
      <c r="C881" t="s">
        <v>25</v>
      </c>
      <c r="D881">
        <v>188.05</v>
      </c>
      <c r="E881">
        <v>-173.73599999999999</v>
      </c>
      <c r="F881">
        <v>431.14</v>
      </c>
      <c r="G881">
        <v>-29.2044</v>
      </c>
      <c r="H881">
        <v>2.8682699999999999</v>
      </c>
      <c r="I881" s="3">
        <v>5.5000000000000002E-5</v>
      </c>
      <c r="J881">
        <v>2.8667099999999999</v>
      </c>
      <c r="K881" s="3">
        <v>5.5000000000000002E-5</v>
      </c>
      <c r="L881">
        <v>8.01</v>
      </c>
    </row>
    <row r="882" spans="1:12">
      <c r="A882">
        <v>184638</v>
      </c>
      <c r="B882" t="s">
        <v>23</v>
      </c>
      <c r="C882" t="s">
        <v>25</v>
      </c>
      <c r="D882">
        <v>187.917</v>
      </c>
      <c r="E882">
        <v>-181.745</v>
      </c>
      <c r="F882">
        <v>431.09100000000001</v>
      </c>
      <c r="G882">
        <v>-29.2044</v>
      </c>
      <c r="H882">
        <v>2.8685100000000001</v>
      </c>
      <c r="I882" s="3">
        <v>5.5000000000000002E-5</v>
      </c>
      <c r="J882">
        <v>2.86694</v>
      </c>
      <c r="K882" s="3">
        <v>5.7000000000000003E-5</v>
      </c>
      <c r="L882">
        <v>8.02</v>
      </c>
    </row>
    <row r="883" spans="1:12">
      <c r="A883">
        <v>184639</v>
      </c>
      <c r="B883" t="s">
        <v>23</v>
      </c>
      <c r="C883" t="s">
        <v>25</v>
      </c>
      <c r="D883">
        <v>187.67500000000001</v>
      </c>
      <c r="E883">
        <v>-197.79900000000001</v>
      </c>
      <c r="F883">
        <v>430.99400000000003</v>
      </c>
      <c r="G883">
        <v>-29.2044</v>
      </c>
      <c r="H883">
        <v>2.8684599999999998</v>
      </c>
      <c r="I883" s="3">
        <v>5.3999999999999998E-5</v>
      </c>
      <c r="J883">
        <v>2.86687</v>
      </c>
      <c r="K883" s="3">
        <v>5.3999999999999998E-5</v>
      </c>
      <c r="L883">
        <v>8.01</v>
      </c>
    </row>
    <row r="884" spans="1:12">
      <c r="A884">
        <v>184640</v>
      </c>
      <c r="B884" t="s">
        <v>3</v>
      </c>
    </row>
    <row r="885" spans="1:12">
      <c r="A885">
        <v>184641</v>
      </c>
      <c r="B885" t="s">
        <v>3</v>
      </c>
    </row>
    <row r="886" spans="1:12">
      <c r="A886">
        <v>184642</v>
      </c>
      <c r="B886" t="s">
        <v>3</v>
      </c>
    </row>
    <row r="887" spans="1:12">
      <c r="A887">
        <v>184643</v>
      </c>
      <c r="B887" t="s">
        <v>3</v>
      </c>
    </row>
    <row r="888" spans="1:12">
      <c r="A888">
        <v>184644</v>
      </c>
      <c r="B888" t="s">
        <v>3</v>
      </c>
    </row>
    <row r="889" spans="1:12">
      <c r="A889">
        <v>184645</v>
      </c>
      <c r="B889" t="s">
        <v>3</v>
      </c>
    </row>
    <row r="890" spans="1:12">
      <c r="A890">
        <v>184646</v>
      </c>
      <c r="B890" t="s">
        <v>3</v>
      </c>
    </row>
    <row r="891" spans="1:12">
      <c r="A891">
        <v>184647</v>
      </c>
      <c r="B891" t="s">
        <v>3</v>
      </c>
    </row>
    <row r="892" spans="1:12">
      <c r="A892">
        <v>184648</v>
      </c>
      <c r="B892" t="s">
        <v>3</v>
      </c>
    </row>
    <row r="893" spans="1:12">
      <c r="A893">
        <v>184649</v>
      </c>
      <c r="B893" t="s">
        <v>3</v>
      </c>
    </row>
    <row r="894" spans="1:12">
      <c r="A894">
        <v>184650</v>
      </c>
      <c r="B894" t="s">
        <v>3</v>
      </c>
    </row>
    <row r="895" spans="1:12">
      <c r="A895">
        <v>184651</v>
      </c>
      <c r="B895" t="s">
        <v>3</v>
      </c>
    </row>
    <row r="896" spans="1:12">
      <c r="A896">
        <v>184652</v>
      </c>
      <c r="B896" t="s">
        <v>3</v>
      </c>
    </row>
    <row r="897" spans="1:2">
      <c r="A897">
        <v>184653</v>
      </c>
      <c r="B897" t="s">
        <v>3</v>
      </c>
    </row>
    <row r="898" spans="1:2">
      <c r="A898">
        <v>184654</v>
      </c>
      <c r="B898" t="s">
        <v>3</v>
      </c>
    </row>
    <row r="899" spans="1:2">
      <c r="A899">
        <v>184655</v>
      </c>
      <c r="B899" t="s">
        <v>3</v>
      </c>
    </row>
    <row r="900" spans="1:2">
      <c r="A900">
        <v>184656</v>
      </c>
      <c r="B900" t="s">
        <v>3</v>
      </c>
    </row>
    <row r="901" spans="1:2">
      <c r="A901">
        <v>184657</v>
      </c>
      <c r="B901" t="s">
        <v>3</v>
      </c>
    </row>
    <row r="902" spans="1:2">
      <c r="A902">
        <v>184658</v>
      </c>
      <c r="B902" t="s">
        <v>3</v>
      </c>
    </row>
    <row r="903" spans="1:2">
      <c r="A903">
        <v>184659</v>
      </c>
      <c r="B903" t="s">
        <v>3</v>
      </c>
    </row>
    <row r="904" spans="1:2">
      <c r="A904">
        <v>184660</v>
      </c>
      <c r="B904" t="s">
        <v>3</v>
      </c>
    </row>
    <row r="905" spans="1:2">
      <c r="A905">
        <v>184661</v>
      </c>
      <c r="B905" t="s">
        <v>3</v>
      </c>
    </row>
    <row r="906" spans="1:2">
      <c r="A906">
        <v>184662</v>
      </c>
      <c r="B906" t="s">
        <v>3</v>
      </c>
    </row>
    <row r="907" spans="1:2">
      <c r="A907">
        <v>184663</v>
      </c>
      <c r="B907" t="s">
        <v>3</v>
      </c>
    </row>
    <row r="908" spans="1:2">
      <c r="A908">
        <v>184664</v>
      </c>
      <c r="B908" t="s">
        <v>3</v>
      </c>
    </row>
    <row r="909" spans="1:2">
      <c r="A909">
        <v>184665</v>
      </c>
      <c r="B909" t="s">
        <v>3</v>
      </c>
    </row>
    <row r="910" spans="1:2">
      <c r="A910">
        <v>184666</v>
      </c>
      <c r="B910" t="s">
        <v>3</v>
      </c>
    </row>
    <row r="911" spans="1:2">
      <c r="A911">
        <v>184667</v>
      </c>
      <c r="B911" t="s">
        <v>3</v>
      </c>
    </row>
    <row r="912" spans="1:2">
      <c r="A912">
        <v>184668</v>
      </c>
      <c r="B912" t="s">
        <v>3</v>
      </c>
    </row>
    <row r="913" spans="1:2">
      <c r="A913">
        <v>184669</v>
      </c>
      <c r="B913" t="s">
        <v>3</v>
      </c>
    </row>
    <row r="914" spans="1:2">
      <c r="A914">
        <v>184670</v>
      </c>
      <c r="B914" t="s">
        <v>3</v>
      </c>
    </row>
    <row r="915" spans="1:2">
      <c r="A915">
        <v>184671</v>
      </c>
      <c r="B915" t="s">
        <v>3</v>
      </c>
    </row>
    <row r="916" spans="1:2">
      <c r="A916">
        <v>184672</v>
      </c>
      <c r="B916" t="s">
        <v>3</v>
      </c>
    </row>
    <row r="917" spans="1:2">
      <c r="A917">
        <v>184673</v>
      </c>
      <c r="B917" t="s">
        <v>3</v>
      </c>
    </row>
    <row r="918" spans="1:2">
      <c r="A918">
        <v>184674</v>
      </c>
      <c r="B918" t="s">
        <v>3</v>
      </c>
    </row>
    <row r="919" spans="1:2">
      <c r="A919">
        <v>184675</v>
      </c>
      <c r="B919" t="s">
        <v>3</v>
      </c>
    </row>
    <row r="920" spans="1:2">
      <c r="A920">
        <v>184676</v>
      </c>
      <c r="B920" t="s">
        <v>3</v>
      </c>
    </row>
    <row r="921" spans="1:2">
      <c r="A921">
        <v>184677</v>
      </c>
      <c r="B921" t="s">
        <v>3</v>
      </c>
    </row>
    <row r="922" spans="1:2">
      <c r="A922">
        <v>184678</v>
      </c>
      <c r="B922" t="s">
        <v>3</v>
      </c>
    </row>
    <row r="923" spans="1:2">
      <c r="A923">
        <v>184679</v>
      </c>
      <c r="B923" t="s">
        <v>3</v>
      </c>
    </row>
    <row r="924" spans="1:2">
      <c r="A924">
        <v>184680</v>
      </c>
      <c r="B924" t="s">
        <v>3</v>
      </c>
    </row>
    <row r="925" spans="1:2">
      <c r="A925">
        <v>184681</v>
      </c>
      <c r="B925" t="s">
        <v>3</v>
      </c>
    </row>
    <row r="926" spans="1:2">
      <c r="A926">
        <v>184682</v>
      </c>
      <c r="B926" t="s">
        <v>3</v>
      </c>
    </row>
    <row r="927" spans="1:2">
      <c r="A927">
        <v>184683</v>
      </c>
      <c r="B927" t="s">
        <v>3</v>
      </c>
    </row>
    <row r="928" spans="1:2">
      <c r="A928">
        <v>184684</v>
      </c>
      <c r="B928" t="s">
        <v>3</v>
      </c>
    </row>
    <row r="929" spans="1:2">
      <c r="A929">
        <v>184685</v>
      </c>
      <c r="B929" t="s">
        <v>3</v>
      </c>
    </row>
    <row r="930" spans="1:2">
      <c r="A930">
        <v>184686</v>
      </c>
      <c r="B930" t="s">
        <v>3</v>
      </c>
    </row>
    <row r="931" spans="1:2">
      <c r="A931">
        <v>184687</v>
      </c>
      <c r="B931" t="s">
        <v>3</v>
      </c>
    </row>
    <row r="932" spans="1:2">
      <c r="A932">
        <v>184688</v>
      </c>
      <c r="B932" t="s">
        <v>3</v>
      </c>
    </row>
    <row r="933" spans="1:2">
      <c r="A933">
        <v>184689</v>
      </c>
      <c r="B933" t="s">
        <v>3</v>
      </c>
    </row>
    <row r="934" spans="1:2">
      <c r="A934">
        <v>184690</v>
      </c>
      <c r="B934" t="s">
        <v>3</v>
      </c>
    </row>
    <row r="935" spans="1:2">
      <c r="A935">
        <v>184691</v>
      </c>
      <c r="B935" t="s">
        <v>3</v>
      </c>
    </row>
    <row r="936" spans="1:2">
      <c r="A936">
        <v>184692</v>
      </c>
      <c r="B936" t="s">
        <v>3</v>
      </c>
    </row>
    <row r="937" spans="1:2">
      <c r="A937">
        <v>184693</v>
      </c>
      <c r="B937" t="s">
        <v>3</v>
      </c>
    </row>
    <row r="938" spans="1:2">
      <c r="A938">
        <v>184694</v>
      </c>
      <c r="B938" t="s">
        <v>3</v>
      </c>
    </row>
    <row r="939" spans="1:2">
      <c r="A939">
        <v>184695</v>
      </c>
      <c r="B939" t="s">
        <v>3</v>
      </c>
    </row>
    <row r="940" spans="1:2">
      <c r="A940">
        <v>184696</v>
      </c>
      <c r="B940" t="s">
        <v>3</v>
      </c>
    </row>
    <row r="941" spans="1:2">
      <c r="A941">
        <v>184697</v>
      </c>
      <c r="B941" t="s">
        <v>3</v>
      </c>
    </row>
    <row r="942" spans="1:2">
      <c r="A942">
        <v>184698</v>
      </c>
      <c r="B942" t="s">
        <v>3</v>
      </c>
    </row>
    <row r="943" spans="1:2">
      <c r="A943">
        <v>184699</v>
      </c>
      <c r="B943" t="s">
        <v>3</v>
      </c>
    </row>
    <row r="944" spans="1:2">
      <c r="A944">
        <v>184700</v>
      </c>
      <c r="B944" t="s">
        <v>3</v>
      </c>
    </row>
    <row r="945" spans="1:12">
      <c r="A945">
        <v>184701</v>
      </c>
      <c r="B945" t="s">
        <v>3</v>
      </c>
    </row>
    <row r="946" spans="1:12">
      <c r="A946">
        <v>184702</v>
      </c>
      <c r="B946" t="s">
        <v>3</v>
      </c>
    </row>
    <row r="947" spans="1:12">
      <c r="A947">
        <v>184703</v>
      </c>
      <c r="B947" t="s">
        <v>3</v>
      </c>
    </row>
    <row r="948" spans="1:12">
      <c r="A948">
        <v>184704</v>
      </c>
      <c r="B948" t="s">
        <v>3</v>
      </c>
    </row>
    <row r="949" spans="1:12">
      <c r="A949">
        <v>184705</v>
      </c>
      <c r="B949" t="s">
        <v>3</v>
      </c>
    </row>
    <row r="950" spans="1:12">
      <c r="A950">
        <v>184706</v>
      </c>
      <c r="B950" t="s">
        <v>3</v>
      </c>
    </row>
    <row r="951" spans="1:12">
      <c r="A951">
        <v>184707</v>
      </c>
      <c r="B951" t="s">
        <v>3</v>
      </c>
    </row>
    <row r="952" spans="1:12">
      <c r="A952">
        <v>184708</v>
      </c>
      <c r="B952" t="s">
        <v>3</v>
      </c>
    </row>
    <row r="953" spans="1:12">
      <c r="A953">
        <v>184709</v>
      </c>
      <c r="B953" t="s">
        <v>3</v>
      </c>
    </row>
    <row r="954" spans="1:12">
      <c r="A954">
        <v>184710</v>
      </c>
      <c r="B954" t="s">
        <v>3</v>
      </c>
    </row>
    <row r="955" spans="1:12">
      <c r="A955">
        <v>184711</v>
      </c>
      <c r="B955" t="s">
        <v>3</v>
      </c>
    </row>
    <row r="956" spans="1:12">
      <c r="A956">
        <v>184712</v>
      </c>
      <c r="B956" t="s">
        <v>3</v>
      </c>
    </row>
    <row r="957" spans="1:12">
      <c r="A957">
        <v>184713</v>
      </c>
      <c r="B957" t="s">
        <v>3</v>
      </c>
    </row>
    <row r="958" spans="1:12">
      <c r="A958">
        <v>184714</v>
      </c>
      <c r="B958" t="s">
        <v>3</v>
      </c>
    </row>
    <row r="959" spans="1:12">
      <c r="A959">
        <v>184715</v>
      </c>
      <c r="B959" t="s">
        <v>35</v>
      </c>
      <c r="C959" t="s">
        <v>36</v>
      </c>
      <c r="D959">
        <v>204.94399999999999</v>
      </c>
      <c r="E959">
        <v>-234.691</v>
      </c>
      <c r="F959">
        <v>397.97</v>
      </c>
      <c r="G959">
        <v>135.005</v>
      </c>
      <c r="H959">
        <v>2.8673799999999998</v>
      </c>
      <c r="I959" s="3">
        <v>6.7000000000000002E-5</v>
      </c>
      <c r="J959">
        <v>2.86673</v>
      </c>
      <c r="K959" s="3">
        <v>6.7000000000000002E-5</v>
      </c>
      <c r="L959">
        <v>4.01</v>
      </c>
    </row>
    <row r="960" spans="1:12">
      <c r="A960">
        <v>184716</v>
      </c>
      <c r="B960" t="s">
        <v>35</v>
      </c>
      <c r="C960" t="s">
        <v>36</v>
      </c>
      <c r="D960">
        <v>204.94399999999999</v>
      </c>
      <c r="E960">
        <v>-232.20400000000001</v>
      </c>
      <c r="F960">
        <v>397.97</v>
      </c>
      <c r="G960">
        <v>135.005</v>
      </c>
      <c r="H960">
        <v>2.86734</v>
      </c>
      <c r="I960" s="3">
        <v>6.8999999999999997E-5</v>
      </c>
      <c r="J960">
        <v>2.8667600000000002</v>
      </c>
      <c r="K960" s="3">
        <v>6.9999999999999994E-5</v>
      </c>
      <c r="L960">
        <v>4.0199999999999996</v>
      </c>
    </row>
    <row r="961" spans="1:12">
      <c r="A961">
        <v>184717</v>
      </c>
      <c r="B961" t="s">
        <v>35</v>
      </c>
      <c r="C961" t="s">
        <v>36</v>
      </c>
      <c r="D961">
        <v>204.94399999999999</v>
      </c>
      <c r="E961">
        <v>-229.702</v>
      </c>
      <c r="F961">
        <v>397.97</v>
      </c>
      <c r="G961">
        <v>135.005</v>
      </c>
      <c r="H961">
        <v>2.86721</v>
      </c>
      <c r="I961" s="3">
        <v>8.3999999999999995E-5</v>
      </c>
      <c r="J961">
        <v>2.8668300000000002</v>
      </c>
      <c r="K961" s="3">
        <v>7.1000000000000005E-5</v>
      </c>
      <c r="L961">
        <v>4.01</v>
      </c>
    </row>
    <row r="962" spans="1:12">
      <c r="A962">
        <v>184718</v>
      </c>
      <c r="B962" t="s">
        <v>35</v>
      </c>
      <c r="C962" t="s">
        <v>36</v>
      </c>
      <c r="D962">
        <v>204.94399999999999</v>
      </c>
      <c r="E962">
        <v>-227.20099999999999</v>
      </c>
      <c r="F962">
        <v>397.97</v>
      </c>
      <c r="G962">
        <v>135.005</v>
      </c>
      <c r="H962">
        <v>2.8673299999999999</v>
      </c>
      <c r="I962" s="3">
        <v>7.1000000000000005E-5</v>
      </c>
      <c r="J962">
        <v>2.8673299999999999</v>
      </c>
      <c r="K962" s="3">
        <v>8.5000000000000006E-5</v>
      </c>
      <c r="L962">
        <v>4.01</v>
      </c>
    </row>
    <row r="963" spans="1:12">
      <c r="A963">
        <v>184719</v>
      </c>
      <c r="B963" t="s">
        <v>35</v>
      </c>
      <c r="C963" t="s">
        <v>36</v>
      </c>
      <c r="D963">
        <v>204.94399999999999</v>
      </c>
      <c r="E963">
        <v>-224.696</v>
      </c>
      <c r="F963">
        <v>397.97</v>
      </c>
      <c r="G963">
        <v>135.005</v>
      </c>
      <c r="H963">
        <v>2.86707</v>
      </c>
      <c r="I963" s="3">
        <v>6.4999999999999994E-5</v>
      </c>
      <c r="J963">
        <v>2.8667600000000002</v>
      </c>
      <c r="K963" s="3">
        <v>7.7999999999999999E-5</v>
      </c>
      <c r="L963">
        <v>4.01</v>
      </c>
    </row>
    <row r="964" spans="1:12">
      <c r="A964">
        <v>184720</v>
      </c>
      <c r="B964" t="s">
        <v>35</v>
      </c>
      <c r="C964" t="s">
        <v>36</v>
      </c>
      <c r="D964">
        <v>204.96899999999999</v>
      </c>
      <c r="E964">
        <v>-234.23</v>
      </c>
      <c r="F964">
        <v>384.75900000000001</v>
      </c>
      <c r="G964">
        <v>135.005</v>
      </c>
      <c r="H964">
        <v>2.8673500000000001</v>
      </c>
      <c r="I964" s="3">
        <v>7.8999999999999996E-5</v>
      </c>
      <c r="J964">
        <v>2.8667600000000002</v>
      </c>
      <c r="K964" s="3">
        <v>8.2000000000000001E-5</v>
      </c>
      <c r="L964">
        <v>4</v>
      </c>
    </row>
    <row r="965" spans="1:12">
      <c r="A965">
        <v>184721</v>
      </c>
      <c r="B965" t="s">
        <v>35</v>
      </c>
      <c r="C965" t="s">
        <v>36</v>
      </c>
      <c r="D965">
        <v>204.96799999999999</v>
      </c>
      <c r="E965">
        <v>-231.708</v>
      </c>
      <c r="F965">
        <v>384.75900000000001</v>
      </c>
      <c r="G965">
        <v>135.005</v>
      </c>
      <c r="H965">
        <v>2.8674599999999999</v>
      </c>
      <c r="I965" s="3">
        <v>8.2000000000000001E-5</v>
      </c>
      <c r="J965">
        <v>2.8669099999999998</v>
      </c>
      <c r="K965" s="3">
        <v>7.3999999999999996E-5</v>
      </c>
      <c r="L965">
        <v>4.01</v>
      </c>
    </row>
    <row r="966" spans="1:12">
      <c r="A966">
        <v>184722</v>
      </c>
      <c r="B966" t="s">
        <v>35</v>
      </c>
      <c r="C966" t="s">
        <v>36</v>
      </c>
      <c r="D966">
        <v>204.96899999999999</v>
      </c>
      <c r="E966">
        <v>-229.22499999999999</v>
      </c>
      <c r="F966">
        <v>384.75900000000001</v>
      </c>
      <c r="G966">
        <v>135.005</v>
      </c>
      <c r="H966">
        <v>2.8673299999999999</v>
      </c>
      <c r="I966" s="3">
        <v>8.3999999999999995E-5</v>
      </c>
      <c r="J966">
        <v>2.8667899999999999</v>
      </c>
      <c r="K966" s="3">
        <v>7.4999999999999993E-5</v>
      </c>
      <c r="L966">
        <v>4.01</v>
      </c>
    </row>
    <row r="967" spans="1:12">
      <c r="A967">
        <v>184723</v>
      </c>
      <c r="B967" t="s">
        <v>35</v>
      </c>
      <c r="C967" t="s">
        <v>36</v>
      </c>
      <c r="D967">
        <v>204.96899999999999</v>
      </c>
      <c r="E967">
        <v>-226.71799999999999</v>
      </c>
      <c r="F967">
        <v>384.75900000000001</v>
      </c>
      <c r="G967">
        <v>135.005</v>
      </c>
      <c r="H967">
        <v>2.86727</v>
      </c>
      <c r="I967" s="3">
        <v>6.7999999999999999E-5</v>
      </c>
      <c r="J967">
        <v>2.8647800000000001</v>
      </c>
      <c r="K967" s="3">
        <v>8.2000000000000001E-5</v>
      </c>
      <c r="L967">
        <v>4.01</v>
      </c>
    </row>
    <row r="968" spans="1:12">
      <c r="A968">
        <v>184724</v>
      </c>
      <c r="B968" t="s">
        <v>35</v>
      </c>
      <c r="C968" t="s">
        <v>36</v>
      </c>
      <c r="D968">
        <v>204.96899999999999</v>
      </c>
      <c r="E968">
        <v>-224.22</v>
      </c>
      <c r="F968">
        <v>384.75900000000001</v>
      </c>
      <c r="G968">
        <v>135.005</v>
      </c>
      <c r="H968">
        <v>2.86721</v>
      </c>
      <c r="I968" s="3">
        <v>6.3999999999999997E-5</v>
      </c>
      <c r="J968">
        <v>2.867</v>
      </c>
      <c r="K968" s="3">
        <v>7.7999999999999999E-5</v>
      </c>
      <c r="L968">
        <v>4.01</v>
      </c>
    </row>
    <row r="969" spans="1:12">
      <c r="A969">
        <v>184725</v>
      </c>
      <c r="B969" t="s">
        <v>35</v>
      </c>
      <c r="C969" t="s">
        <v>36</v>
      </c>
      <c r="D969">
        <v>204.999</v>
      </c>
      <c r="E969">
        <v>-234.03899999999999</v>
      </c>
      <c r="F969">
        <v>371.62</v>
      </c>
      <c r="G969">
        <v>135.005</v>
      </c>
      <c r="H969">
        <v>2.8675000000000002</v>
      </c>
      <c r="I969" s="3">
        <v>8.5000000000000006E-5</v>
      </c>
      <c r="J969">
        <v>2.867</v>
      </c>
      <c r="K969" s="3">
        <v>7.2000000000000002E-5</v>
      </c>
      <c r="L969">
        <v>4.0199999999999996</v>
      </c>
    </row>
    <row r="970" spans="1:12">
      <c r="A970">
        <v>184726</v>
      </c>
      <c r="B970" t="s">
        <v>35</v>
      </c>
      <c r="C970" t="s">
        <v>36</v>
      </c>
      <c r="D970">
        <v>204.99799999999999</v>
      </c>
      <c r="E970">
        <v>-231.51900000000001</v>
      </c>
      <c r="F970">
        <v>371.61900000000003</v>
      </c>
      <c r="G970">
        <v>135.005</v>
      </c>
      <c r="H970">
        <v>2.8674499999999998</v>
      </c>
      <c r="I970" s="3">
        <v>6.7000000000000002E-5</v>
      </c>
      <c r="J970">
        <v>2.8666900000000002</v>
      </c>
      <c r="K970" s="3">
        <v>6.4999999999999994E-5</v>
      </c>
      <c r="L970">
        <v>4.0199999999999996</v>
      </c>
    </row>
    <row r="971" spans="1:12">
      <c r="A971">
        <v>184727</v>
      </c>
      <c r="B971" t="s">
        <v>35</v>
      </c>
      <c r="C971" t="s">
        <v>36</v>
      </c>
      <c r="D971">
        <v>204.999</v>
      </c>
      <c r="E971">
        <v>-229.036</v>
      </c>
      <c r="F971">
        <v>371.61900000000003</v>
      </c>
      <c r="G971">
        <v>135.005</v>
      </c>
      <c r="H971">
        <v>2.8673899999999999</v>
      </c>
      <c r="I971" s="3">
        <v>6.7000000000000002E-5</v>
      </c>
      <c r="J971">
        <v>2.8667899999999999</v>
      </c>
      <c r="K971" s="3">
        <v>6.8999999999999997E-5</v>
      </c>
      <c r="L971">
        <v>4.01</v>
      </c>
    </row>
    <row r="972" spans="1:12">
      <c r="A972">
        <v>184728</v>
      </c>
      <c r="B972" t="s">
        <v>35</v>
      </c>
      <c r="C972" t="s">
        <v>36</v>
      </c>
      <c r="D972">
        <v>204.999</v>
      </c>
      <c r="E972">
        <v>-226.52799999999999</v>
      </c>
      <c r="F972">
        <v>371.61900000000003</v>
      </c>
      <c r="G972">
        <v>135.005</v>
      </c>
      <c r="H972">
        <v>2.8673999999999999</v>
      </c>
      <c r="I972" s="3">
        <v>7.8999999999999996E-5</v>
      </c>
      <c r="J972">
        <v>2.8668300000000002</v>
      </c>
      <c r="K972" s="3">
        <v>6.6000000000000005E-5</v>
      </c>
      <c r="L972">
        <v>4.01</v>
      </c>
    </row>
    <row r="973" spans="1:12">
      <c r="A973">
        <v>184729</v>
      </c>
      <c r="B973" t="s">
        <v>35</v>
      </c>
      <c r="C973" t="s">
        <v>36</v>
      </c>
      <c r="D973">
        <v>204.999</v>
      </c>
      <c r="E973">
        <v>-224.03</v>
      </c>
      <c r="F973">
        <v>371.61900000000003</v>
      </c>
      <c r="G973">
        <v>135.005</v>
      </c>
      <c r="H973">
        <v>2.8671899999999999</v>
      </c>
      <c r="I973" s="3">
        <v>7.4999999999999993E-5</v>
      </c>
      <c r="J973">
        <v>2.8674400000000002</v>
      </c>
      <c r="K973" s="3">
        <v>7.1000000000000005E-5</v>
      </c>
      <c r="L973">
        <v>4.0199999999999996</v>
      </c>
    </row>
    <row r="974" spans="1:12">
      <c r="A974">
        <v>184730</v>
      </c>
      <c r="B974" t="s">
        <v>35</v>
      </c>
      <c r="C974" t="s">
        <v>36</v>
      </c>
      <c r="D974">
        <v>204.99799999999999</v>
      </c>
      <c r="E974">
        <v>-234.00800000000001</v>
      </c>
      <c r="F974">
        <v>368.36</v>
      </c>
      <c r="G974">
        <v>135.005</v>
      </c>
      <c r="H974">
        <v>2.8675799999999998</v>
      </c>
      <c r="I974" s="3">
        <v>8.5000000000000006E-5</v>
      </c>
      <c r="J974">
        <v>2.8669600000000002</v>
      </c>
      <c r="K974" s="3">
        <v>6.6000000000000005E-5</v>
      </c>
      <c r="L974">
        <v>4.01</v>
      </c>
    </row>
    <row r="975" spans="1:12">
      <c r="A975">
        <v>184731</v>
      </c>
      <c r="B975" t="s">
        <v>35</v>
      </c>
      <c r="C975" t="s">
        <v>36</v>
      </c>
      <c r="D975">
        <v>204.99799999999999</v>
      </c>
      <c r="E975">
        <v>-231.489</v>
      </c>
      <c r="F975">
        <v>368.35899999999998</v>
      </c>
      <c r="G975">
        <v>135.005</v>
      </c>
      <c r="H975">
        <v>2.8673999999999999</v>
      </c>
      <c r="I975" s="3">
        <v>7.3999999999999996E-5</v>
      </c>
      <c r="J975">
        <v>2.8664200000000002</v>
      </c>
      <c r="K975" s="3">
        <v>7.3999999999999996E-5</v>
      </c>
      <c r="L975">
        <v>4.01</v>
      </c>
    </row>
    <row r="976" spans="1:12">
      <c r="A976">
        <v>184732</v>
      </c>
      <c r="B976" t="s">
        <v>35</v>
      </c>
      <c r="C976" t="s">
        <v>36</v>
      </c>
      <c r="D976">
        <v>204.999</v>
      </c>
      <c r="E976">
        <v>-229.005</v>
      </c>
      <c r="F976">
        <v>368.35899999999998</v>
      </c>
      <c r="G976">
        <v>135.005</v>
      </c>
      <c r="H976">
        <v>2.8674200000000001</v>
      </c>
      <c r="I976" s="3">
        <v>6.6000000000000005E-5</v>
      </c>
      <c r="J976">
        <v>2.8666299999999998</v>
      </c>
      <c r="K976" s="3">
        <v>6.8999999999999997E-5</v>
      </c>
      <c r="L976">
        <v>4.0199999999999996</v>
      </c>
    </row>
    <row r="977" spans="1:12">
      <c r="A977">
        <v>184733</v>
      </c>
      <c r="B977" t="s">
        <v>35</v>
      </c>
      <c r="C977" t="s">
        <v>36</v>
      </c>
      <c r="D977">
        <v>204.999</v>
      </c>
      <c r="E977">
        <v>-226.499</v>
      </c>
      <c r="F977">
        <v>368.35899999999998</v>
      </c>
      <c r="G977">
        <v>135.005</v>
      </c>
      <c r="H977">
        <v>2.8677000000000001</v>
      </c>
      <c r="I977" s="3">
        <v>8.2000000000000001E-5</v>
      </c>
      <c r="J977">
        <v>2.86687</v>
      </c>
      <c r="K977" s="3">
        <v>7.1000000000000005E-5</v>
      </c>
      <c r="L977">
        <v>4.0199999999999996</v>
      </c>
    </row>
    <row r="978" spans="1:12">
      <c r="A978">
        <v>184734</v>
      </c>
      <c r="B978" t="s">
        <v>35</v>
      </c>
      <c r="C978" t="s">
        <v>36</v>
      </c>
      <c r="D978">
        <v>204.999</v>
      </c>
      <c r="E978">
        <v>-223.999</v>
      </c>
      <c r="F978">
        <v>368.36</v>
      </c>
      <c r="G978">
        <v>135.005</v>
      </c>
      <c r="H978">
        <v>2.8674900000000001</v>
      </c>
      <c r="I978" s="3">
        <v>6.9999999999999994E-5</v>
      </c>
      <c r="J978">
        <v>2.86686</v>
      </c>
      <c r="K978" s="3">
        <v>7.2000000000000002E-5</v>
      </c>
      <c r="L978">
        <v>4.0199999999999996</v>
      </c>
    </row>
    <row r="979" spans="1:12">
      <c r="A979">
        <v>184735</v>
      </c>
      <c r="B979" t="s">
        <v>35</v>
      </c>
      <c r="C979" t="s">
        <v>36</v>
      </c>
      <c r="D979">
        <v>204.99799999999999</v>
      </c>
      <c r="E979">
        <v>-231.44</v>
      </c>
      <c r="F979">
        <v>365.089</v>
      </c>
      <c r="G979">
        <v>135.005</v>
      </c>
      <c r="H979">
        <v>2.8673999999999999</v>
      </c>
      <c r="I979" s="3">
        <v>7.2999999999999999E-5</v>
      </c>
      <c r="J979">
        <v>2.8668100000000001</v>
      </c>
      <c r="K979" s="3">
        <v>7.6000000000000004E-5</v>
      </c>
      <c r="L979">
        <v>4.01</v>
      </c>
    </row>
    <row r="980" spans="1:12">
      <c r="A980">
        <v>184736</v>
      </c>
      <c r="B980" t="s">
        <v>35</v>
      </c>
      <c r="C980" t="s">
        <v>36</v>
      </c>
      <c r="D980">
        <v>204.999</v>
      </c>
      <c r="E980">
        <v>-228.917</v>
      </c>
      <c r="F980">
        <v>365.089</v>
      </c>
      <c r="G980">
        <v>135.005</v>
      </c>
      <c r="H980">
        <v>2.8672599999999999</v>
      </c>
      <c r="I980" s="3">
        <v>6.9999999999999994E-5</v>
      </c>
      <c r="J980">
        <v>2.8671199999999999</v>
      </c>
      <c r="K980" s="3">
        <v>6.7000000000000002E-5</v>
      </c>
      <c r="L980">
        <v>4.0199999999999996</v>
      </c>
    </row>
    <row r="981" spans="1:12">
      <c r="A981">
        <v>184737</v>
      </c>
      <c r="B981" t="s">
        <v>35</v>
      </c>
      <c r="C981" t="s">
        <v>36</v>
      </c>
      <c r="D981">
        <v>204.999</v>
      </c>
      <c r="E981">
        <v>-226.434</v>
      </c>
      <c r="F981">
        <v>365.089</v>
      </c>
      <c r="G981">
        <v>135.005</v>
      </c>
      <c r="H981">
        <v>2.8673999999999999</v>
      </c>
      <c r="I981" s="3">
        <v>7.7999999999999999E-5</v>
      </c>
      <c r="J981">
        <v>2.8669899999999999</v>
      </c>
      <c r="K981" s="3">
        <v>6.7999999999999999E-5</v>
      </c>
      <c r="L981">
        <v>4.01</v>
      </c>
    </row>
    <row r="982" spans="1:12">
      <c r="A982">
        <v>184738</v>
      </c>
      <c r="B982" t="s">
        <v>35</v>
      </c>
      <c r="C982" t="s">
        <v>36</v>
      </c>
      <c r="D982">
        <v>204.999</v>
      </c>
      <c r="E982">
        <v>-223.929</v>
      </c>
      <c r="F982">
        <v>365.089</v>
      </c>
      <c r="G982">
        <v>135.005</v>
      </c>
      <c r="H982">
        <v>2.8672800000000001</v>
      </c>
      <c r="I982" s="3">
        <v>6.9999999999999994E-5</v>
      </c>
      <c r="J982">
        <v>2.86687</v>
      </c>
      <c r="K982" s="3">
        <v>7.4999999999999993E-5</v>
      </c>
      <c r="L982">
        <v>4.01</v>
      </c>
    </row>
    <row r="983" spans="1:12">
      <c r="A983">
        <v>184739</v>
      </c>
      <c r="B983" t="s">
        <v>35</v>
      </c>
      <c r="C983" t="s">
        <v>36</v>
      </c>
      <c r="D983">
        <v>204.99799999999999</v>
      </c>
      <c r="E983">
        <v>-231.37299999999999</v>
      </c>
      <c r="F983">
        <v>361.90899999999999</v>
      </c>
      <c r="G983">
        <v>135.005</v>
      </c>
      <c r="H983">
        <v>2.8685200000000002</v>
      </c>
      <c r="I983">
        <v>1.17E-4</v>
      </c>
      <c r="J983">
        <v>2.86782</v>
      </c>
      <c r="K983">
        <v>1.21E-4</v>
      </c>
      <c r="L983">
        <v>4.0199999999999996</v>
      </c>
    </row>
    <row r="984" spans="1:12">
      <c r="A984">
        <v>184740</v>
      </c>
      <c r="B984" t="s">
        <v>35</v>
      </c>
      <c r="C984" t="s">
        <v>36</v>
      </c>
      <c r="D984">
        <v>204.999</v>
      </c>
      <c r="E984">
        <v>-228.84399999999999</v>
      </c>
      <c r="F984">
        <v>361.90899999999999</v>
      </c>
      <c r="G984">
        <v>135.005</v>
      </c>
      <c r="H984">
        <v>2.86754</v>
      </c>
      <c r="I984" s="3">
        <v>8.5000000000000006E-5</v>
      </c>
      <c r="J984">
        <v>2.86761</v>
      </c>
      <c r="K984" s="3">
        <v>6.9999999999999994E-5</v>
      </c>
      <c r="L984">
        <v>4.01</v>
      </c>
    </row>
    <row r="985" spans="1:12">
      <c r="A985">
        <v>184741</v>
      </c>
      <c r="B985" t="s">
        <v>35</v>
      </c>
      <c r="C985" t="s">
        <v>36</v>
      </c>
      <c r="D985">
        <v>204.999</v>
      </c>
      <c r="E985">
        <v>-226.36500000000001</v>
      </c>
      <c r="F985">
        <v>361.90899999999999</v>
      </c>
      <c r="G985">
        <v>135.005</v>
      </c>
      <c r="H985">
        <v>2.86747</v>
      </c>
      <c r="I985" s="3">
        <v>6.8999999999999997E-5</v>
      </c>
      <c r="J985">
        <v>2.8667500000000001</v>
      </c>
      <c r="K985" s="3">
        <v>7.4999999999999993E-5</v>
      </c>
      <c r="L985">
        <v>4</v>
      </c>
    </row>
    <row r="986" spans="1:12">
      <c r="A986">
        <v>184742</v>
      </c>
      <c r="B986" t="s">
        <v>35</v>
      </c>
      <c r="C986" t="s">
        <v>36</v>
      </c>
      <c r="D986">
        <v>204.999</v>
      </c>
      <c r="E986">
        <v>-223.85900000000001</v>
      </c>
      <c r="F986">
        <v>361.90899999999999</v>
      </c>
      <c r="G986">
        <v>135.005</v>
      </c>
      <c r="H986">
        <v>2.8673099999999998</v>
      </c>
      <c r="I986" s="3">
        <v>6.8999999999999997E-5</v>
      </c>
      <c r="J986">
        <v>2.8669099999999998</v>
      </c>
      <c r="K986" s="3">
        <v>7.4999999999999993E-5</v>
      </c>
      <c r="L986">
        <v>4.0199999999999996</v>
      </c>
    </row>
    <row r="987" spans="1:12">
      <c r="A987">
        <v>184743</v>
      </c>
      <c r="B987" t="s">
        <v>35</v>
      </c>
      <c r="C987" t="s">
        <v>36</v>
      </c>
      <c r="D987">
        <v>204.99799999999999</v>
      </c>
      <c r="E987">
        <v>-231.37100000000001</v>
      </c>
      <c r="F987">
        <v>358.72</v>
      </c>
      <c r="G987">
        <v>135.005</v>
      </c>
      <c r="H987">
        <v>2.8721700000000001</v>
      </c>
      <c r="I987">
        <v>1.6000000000000001E-4</v>
      </c>
      <c r="J987">
        <v>2.87127</v>
      </c>
      <c r="K987">
        <v>1.3100000000000001E-4</v>
      </c>
      <c r="L987">
        <v>4</v>
      </c>
    </row>
    <row r="988" spans="1:12">
      <c r="A988">
        <v>184744</v>
      </c>
      <c r="B988" t="s">
        <v>35</v>
      </c>
      <c r="C988" t="s">
        <v>36</v>
      </c>
      <c r="D988">
        <v>204.999</v>
      </c>
      <c r="E988">
        <v>-228.846</v>
      </c>
      <c r="F988">
        <v>358.72</v>
      </c>
      <c r="G988">
        <v>135.005</v>
      </c>
      <c r="H988">
        <v>2.8688699999999998</v>
      </c>
      <c r="I988">
        <v>1.26E-4</v>
      </c>
      <c r="J988">
        <v>2.8694299999999999</v>
      </c>
      <c r="K988">
        <v>1.17E-4</v>
      </c>
      <c r="L988">
        <v>4.01</v>
      </c>
    </row>
    <row r="989" spans="1:12">
      <c r="A989">
        <v>184745</v>
      </c>
      <c r="B989" t="s">
        <v>35</v>
      </c>
      <c r="C989" t="s">
        <v>36</v>
      </c>
      <c r="D989">
        <v>204.999</v>
      </c>
      <c r="E989">
        <v>-226.36600000000001</v>
      </c>
      <c r="F989">
        <v>358.71899999999999</v>
      </c>
      <c r="G989">
        <v>135.005</v>
      </c>
      <c r="H989">
        <v>2.8677000000000001</v>
      </c>
      <c r="I989" s="3">
        <v>8.3999999999999995E-5</v>
      </c>
      <c r="J989">
        <v>2.86686</v>
      </c>
      <c r="K989" s="3">
        <v>7.1000000000000005E-5</v>
      </c>
      <c r="L989">
        <v>4.01</v>
      </c>
    </row>
    <row r="990" spans="1:12">
      <c r="A990">
        <v>184746</v>
      </c>
      <c r="B990" t="s">
        <v>35</v>
      </c>
      <c r="C990" t="s">
        <v>36</v>
      </c>
      <c r="D990">
        <v>204.999</v>
      </c>
      <c r="E990">
        <v>-223.858</v>
      </c>
      <c r="F990">
        <v>358.71899999999999</v>
      </c>
      <c r="G990">
        <v>135.005</v>
      </c>
      <c r="H990">
        <v>2.8673500000000001</v>
      </c>
      <c r="I990" s="3">
        <v>6.3999999999999997E-5</v>
      </c>
      <c r="J990">
        <v>2.8670399999999998</v>
      </c>
      <c r="K990" s="3">
        <v>7.4999999999999993E-5</v>
      </c>
      <c r="L990">
        <v>4.0199999999999996</v>
      </c>
    </row>
    <row r="991" spans="1:12">
      <c r="A991">
        <v>184747</v>
      </c>
      <c r="B991" t="s">
        <v>35</v>
      </c>
      <c r="C991" t="s">
        <v>36</v>
      </c>
      <c r="D991">
        <v>204.94499999999999</v>
      </c>
      <c r="E991">
        <v>-234.71</v>
      </c>
      <c r="F991">
        <v>397.96100000000001</v>
      </c>
      <c r="G991">
        <v>-44.991500000000002</v>
      </c>
      <c r="H991">
        <v>2.8673999999999999</v>
      </c>
      <c r="I991" s="3">
        <v>6.3999999999999997E-5</v>
      </c>
      <c r="J991">
        <v>2.8672900000000001</v>
      </c>
      <c r="K991" s="3">
        <v>6.8999999999999997E-5</v>
      </c>
      <c r="L991">
        <v>4.0199999999999996</v>
      </c>
    </row>
    <row r="992" spans="1:12">
      <c r="A992">
        <v>184748</v>
      </c>
      <c r="B992" t="s">
        <v>35</v>
      </c>
      <c r="C992" t="s">
        <v>36</v>
      </c>
      <c r="D992">
        <v>204.94499999999999</v>
      </c>
      <c r="E992">
        <v>-232.19</v>
      </c>
      <c r="F992">
        <v>397.96100000000001</v>
      </c>
      <c r="G992">
        <v>-44.991500000000002</v>
      </c>
      <c r="H992">
        <v>2.8676300000000001</v>
      </c>
      <c r="I992" s="3">
        <v>6.6000000000000005E-5</v>
      </c>
      <c r="J992">
        <v>2.8674900000000001</v>
      </c>
      <c r="K992" s="3">
        <v>6.3999999999999997E-5</v>
      </c>
      <c r="L992">
        <v>4.0199999999999996</v>
      </c>
    </row>
    <row r="993" spans="1:12">
      <c r="A993">
        <v>184749</v>
      </c>
      <c r="B993" t="s">
        <v>35</v>
      </c>
      <c r="C993" t="s">
        <v>36</v>
      </c>
      <c r="D993">
        <v>204.94499999999999</v>
      </c>
      <c r="E993">
        <v>-229.70599999999999</v>
      </c>
      <c r="F993">
        <v>397.96100000000001</v>
      </c>
      <c r="G993">
        <v>-44.991500000000002</v>
      </c>
      <c r="H993">
        <v>2.86755</v>
      </c>
      <c r="I993" s="3">
        <v>7.6000000000000004E-5</v>
      </c>
      <c r="J993">
        <v>2.8673500000000001</v>
      </c>
      <c r="K993" s="3">
        <v>6.3999999999999997E-5</v>
      </c>
      <c r="L993">
        <v>4.01</v>
      </c>
    </row>
    <row r="994" spans="1:12">
      <c r="A994">
        <v>184750</v>
      </c>
      <c r="B994" t="s">
        <v>35</v>
      </c>
      <c r="C994" t="s">
        <v>36</v>
      </c>
      <c r="D994">
        <v>204.946</v>
      </c>
      <c r="E994">
        <v>-227.2</v>
      </c>
      <c r="F994">
        <v>397.96100000000001</v>
      </c>
      <c r="G994">
        <v>-44.991599999999998</v>
      </c>
      <c r="H994">
        <v>2.8674200000000001</v>
      </c>
      <c r="I994" s="3">
        <v>7.7999999999999999E-5</v>
      </c>
      <c r="J994">
        <v>2.8672800000000001</v>
      </c>
      <c r="K994" s="3">
        <v>6.0999999999999999E-5</v>
      </c>
      <c r="L994">
        <v>4.0199999999999996</v>
      </c>
    </row>
    <row r="995" spans="1:12">
      <c r="A995">
        <v>184751</v>
      </c>
      <c r="B995" t="s">
        <v>35</v>
      </c>
      <c r="C995" t="s">
        <v>36</v>
      </c>
      <c r="D995">
        <v>204.946</v>
      </c>
      <c r="E995">
        <v>-224.69800000000001</v>
      </c>
      <c r="F995">
        <v>397.96100000000001</v>
      </c>
      <c r="G995">
        <v>-44.991599999999998</v>
      </c>
      <c r="H995">
        <v>2.8677199999999998</v>
      </c>
      <c r="I995" s="3">
        <v>6.3E-5</v>
      </c>
      <c r="J995">
        <v>2.8673799999999998</v>
      </c>
      <c r="K995" s="3">
        <v>6.8999999999999997E-5</v>
      </c>
      <c r="L995">
        <v>4.01</v>
      </c>
    </row>
    <row r="996" spans="1:12">
      <c r="A996">
        <v>184752</v>
      </c>
      <c r="B996" t="s">
        <v>35</v>
      </c>
      <c r="C996" t="s">
        <v>36</v>
      </c>
      <c r="D996">
        <v>204.94499999999999</v>
      </c>
      <c r="E996">
        <v>-234.227</v>
      </c>
      <c r="F996">
        <v>384.76</v>
      </c>
      <c r="G996">
        <v>-44.991700000000002</v>
      </c>
      <c r="H996">
        <v>2.8674900000000001</v>
      </c>
      <c r="I996" s="3">
        <v>7.7999999999999999E-5</v>
      </c>
      <c r="J996">
        <v>2.86741</v>
      </c>
      <c r="K996" s="3">
        <v>6.6000000000000005E-5</v>
      </c>
      <c r="L996">
        <v>4.0199999999999996</v>
      </c>
    </row>
    <row r="997" spans="1:12">
      <c r="A997">
        <v>184753</v>
      </c>
      <c r="B997" t="s">
        <v>35</v>
      </c>
      <c r="C997" t="s">
        <v>36</v>
      </c>
      <c r="D997">
        <v>204.96600000000001</v>
      </c>
      <c r="E997">
        <v>-231.709</v>
      </c>
      <c r="F997">
        <v>384.76</v>
      </c>
      <c r="G997">
        <v>-44.991700000000002</v>
      </c>
      <c r="H997">
        <v>2.8675999999999999</v>
      </c>
      <c r="I997" s="3">
        <v>7.2999999999999999E-5</v>
      </c>
      <c r="J997">
        <v>2.8673899999999999</v>
      </c>
      <c r="K997" s="3">
        <v>6.0000000000000002E-5</v>
      </c>
      <c r="L997">
        <v>4.03</v>
      </c>
    </row>
    <row r="998" spans="1:12">
      <c r="A998">
        <v>184754</v>
      </c>
      <c r="B998" t="s">
        <v>35</v>
      </c>
      <c r="C998" t="s">
        <v>36</v>
      </c>
      <c r="D998">
        <v>204.96700000000001</v>
      </c>
      <c r="E998">
        <v>-229.22499999999999</v>
      </c>
      <c r="F998">
        <v>384.76</v>
      </c>
      <c r="G998">
        <v>-44.991700000000002</v>
      </c>
      <c r="H998">
        <v>2.86755</v>
      </c>
      <c r="I998" s="3">
        <v>7.4999999999999993E-5</v>
      </c>
      <c r="J998">
        <v>2.8672399999999998</v>
      </c>
      <c r="K998" s="3">
        <v>6.2000000000000003E-5</v>
      </c>
      <c r="L998">
        <v>4.0199999999999996</v>
      </c>
    </row>
    <row r="999" spans="1:12">
      <c r="A999">
        <v>184755</v>
      </c>
      <c r="B999" t="s">
        <v>35</v>
      </c>
      <c r="C999" t="s">
        <v>36</v>
      </c>
      <c r="D999">
        <v>204.96700000000001</v>
      </c>
      <c r="E999">
        <v>-226.71899999999999</v>
      </c>
      <c r="F999">
        <v>384.76</v>
      </c>
      <c r="G999">
        <v>-44.991700000000002</v>
      </c>
      <c r="H999">
        <v>2.8676400000000002</v>
      </c>
      <c r="I999" s="3">
        <v>6.7000000000000002E-5</v>
      </c>
      <c r="J999">
        <v>2.8670200000000001</v>
      </c>
      <c r="K999" s="3">
        <v>7.1000000000000005E-5</v>
      </c>
      <c r="L999">
        <v>4.01</v>
      </c>
    </row>
    <row r="1000" spans="1:12">
      <c r="A1000">
        <v>184756</v>
      </c>
      <c r="B1000" t="s">
        <v>35</v>
      </c>
      <c r="C1000" t="s">
        <v>36</v>
      </c>
      <c r="D1000">
        <v>204.96799999999999</v>
      </c>
      <c r="E1000">
        <v>-224.22</v>
      </c>
      <c r="F1000">
        <v>384.76</v>
      </c>
      <c r="G1000">
        <v>-44.991700000000002</v>
      </c>
      <c r="H1000">
        <v>2.8677000000000001</v>
      </c>
      <c r="I1000" s="3">
        <v>6.7999999999999999E-5</v>
      </c>
      <c r="J1000">
        <v>2.8670599999999999</v>
      </c>
      <c r="K1000" s="3">
        <v>7.2000000000000002E-5</v>
      </c>
      <c r="L1000">
        <v>4.01</v>
      </c>
    </row>
    <row r="1001" spans="1:12">
      <c r="A1001">
        <v>184757</v>
      </c>
      <c r="B1001" t="s">
        <v>35</v>
      </c>
      <c r="C1001" t="s">
        <v>36</v>
      </c>
      <c r="D1001">
        <v>204.999</v>
      </c>
      <c r="E1001">
        <v>-234.036</v>
      </c>
      <c r="F1001">
        <v>371.62</v>
      </c>
      <c r="G1001">
        <v>-44.991700000000002</v>
      </c>
      <c r="H1001">
        <v>2.8675000000000002</v>
      </c>
      <c r="I1001" s="3">
        <v>6.4999999999999994E-5</v>
      </c>
      <c r="J1001">
        <v>2.8674200000000001</v>
      </c>
      <c r="K1001" s="3">
        <v>6.9999999999999994E-5</v>
      </c>
      <c r="L1001">
        <v>4.01</v>
      </c>
    </row>
    <row r="1002" spans="1:12">
      <c r="A1002">
        <v>184758</v>
      </c>
      <c r="B1002" t="s">
        <v>35</v>
      </c>
      <c r="C1002" t="s">
        <v>36</v>
      </c>
      <c r="D1002">
        <v>204.999</v>
      </c>
      <c r="E1002">
        <v>-231.52</v>
      </c>
      <c r="F1002">
        <v>371.61900000000003</v>
      </c>
      <c r="G1002">
        <v>-44.991700000000002</v>
      </c>
      <c r="H1002">
        <v>2.8675999999999999</v>
      </c>
      <c r="I1002" s="3">
        <v>6.3999999999999997E-5</v>
      </c>
      <c r="J1002">
        <v>2.8672499999999999</v>
      </c>
      <c r="K1002" s="3">
        <v>6.6000000000000005E-5</v>
      </c>
      <c r="L1002">
        <v>4.0199999999999996</v>
      </c>
    </row>
    <row r="1003" spans="1:12">
      <c r="A1003">
        <v>184759</v>
      </c>
      <c r="B1003" t="s">
        <v>35</v>
      </c>
      <c r="C1003" t="s">
        <v>36</v>
      </c>
      <c r="D1003">
        <v>205</v>
      </c>
      <c r="E1003">
        <v>-229.036</v>
      </c>
      <c r="F1003">
        <v>371.61900000000003</v>
      </c>
      <c r="G1003">
        <v>-44.991700000000002</v>
      </c>
      <c r="H1003">
        <v>2.8674599999999999</v>
      </c>
      <c r="I1003" s="3">
        <v>6.3E-5</v>
      </c>
      <c r="J1003">
        <v>2.8670900000000001</v>
      </c>
      <c r="K1003" s="3">
        <v>6.0999999999999999E-5</v>
      </c>
      <c r="L1003">
        <v>4.01</v>
      </c>
    </row>
    <row r="1004" spans="1:12">
      <c r="A1004">
        <v>184760</v>
      </c>
      <c r="B1004" t="s">
        <v>35</v>
      </c>
      <c r="C1004" t="s">
        <v>36</v>
      </c>
      <c r="D1004">
        <v>205</v>
      </c>
      <c r="E1004">
        <v>-226.52799999999999</v>
      </c>
      <c r="F1004">
        <v>371.61900000000003</v>
      </c>
      <c r="G1004">
        <v>-44.991700000000002</v>
      </c>
      <c r="H1004">
        <v>2.8677199999999998</v>
      </c>
      <c r="I1004" s="3">
        <v>6.6000000000000005E-5</v>
      </c>
      <c r="J1004">
        <v>2.8672</v>
      </c>
      <c r="K1004" s="3">
        <v>6.0999999999999999E-5</v>
      </c>
      <c r="L1004">
        <v>4.0199999999999996</v>
      </c>
    </row>
    <row r="1005" spans="1:12">
      <c r="A1005">
        <v>184761</v>
      </c>
      <c r="B1005" t="s">
        <v>35</v>
      </c>
      <c r="C1005" t="s">
        <v>36</v>
      </c>
      <c r="D1005">
        <v>205</v>
      </c>
      <c r="E1005">
        <v>-224.029</v>
      </c>
      <c r="F1005">
        <v>371.61900000000003</v>
      </c>
      <c r="G1005">
        <v>-44.991700000000002</v>
      </c>
      <c r="H1005">
        <v>2.8676699999999999</v>
      </c>
      <c r="I1005" s="3">
        <v>6.9999999999999994E-5</v>
      </c>
      <c r="J1005">
        <v>2.8671799999999998</v>
      </c>
      <c r="K1005" s="3">
        <v>6.3999999999999997E-5</v>
      </c>
      <c r="L1005">
        <v>4.0199999999999996</v>
      </c>
    </row>
    <row r="1006" spans="1:12">
      <c r="A1006">
        <v>184762</v>
      </c>
      <c r="B1006" t="s">
        <v>35</v>
      </c>
      <c r="C1006" t="s">
        <v>36</v>
      </c>
      <c r="D1006">
        <v>204</v>
      </c>
      <c r="E1006">
        <v>-234.00899999999999</v>
      </c>
      <c r="F1006">
        <v>368.36</v>
      </c>
      <c r="G1006">
        <v>-44.991900000000001</v>
      </c>
      <c r="H1006">
        <v>2.86755</v>
      </c>
      <c r="I1006" s="3">
        <v>6.8999999999999997E-5</v>
      </c>
      <c r="J1006">
        <v>2.8674400000000002</v>
      </c>
      <c r="K1006" s="3">
        <v>7.1000000000000005E-5</v>
      </c>
      <c r="L1006">
        <v>4.0199999999999996</v>
      </c>
    </row>
    <row r="1007" spans="1:12">
      <c r="A1007">
        <v>184763</v>
      </c>
      <c r="B1007" t="s">
        <v>35</v>
      </c>
      <c r="C1007" t="s">
        <v>36</v>
      </c>
      <c r="D1007">
        <v>204.999</v>
      </c>
      <c r="E1007">
        <v>-231.49</v>
      </c>
      <c r="F1007">
        <v>368.36</v>
      </c>
      <c r="G1007">
        <v>-44.991900000000001</v>
      </c>
      <c r="H1007">
        <v>2.86754</v>
      </c>
      <c r="I1007" s="3">
        <v>7.1000000000000005E-5</v>
      </c>
      <c r="J1007">
        <v>2.8672499999999999</v>
      </c>
      <c r="K1007" s="3">
        <v>7.1000000000000005E-5</v>
      </c>
      <c r="L1007">
        <v>4.01</v>
      </c>
    </row>
    <row r="1008" spans="1:12">
      <c r="A1008">
        <v>184764</v>
      </c>
      <c r="B1008" t="s">
        <v>35</v>
      </c>
      <c r="C1008" t="s">
        <v>36</v>
      </c>
      <c r="D1008">
        <v>205</v>
      </c>
      <c r="E1008">
        <v>-229.005</v>
      </c>
      <c r="F1008">
        <v>368.36</v>
      </c>
      <c r="G1008">
        <v>-44.991900000000001</v>
      </c>
      <c r="H1008">
        <v>2.8675899999999999</v>
      </c>
      <c r="I1008" s="3">
        <v>7.2000000000000002E-5</v>
      </c>
      <c r="J1008">
        <v>2.8667600000000002</v>
      </c>
      <c r="K1008" s="3">
        <v>6.8999999999999997E-5</v>
      </c>
      <c r="L1008">
        <v>4.01</v>
      </c>
    </row>
    <row r="1009" spans="1:12">
      <c r="A1009">
        <v>184765</v>
      </c>
      <c r="B1009" t="s">
        <v>35</v>
      </c>
      <c r="C1009" t="s">
        <v>36</v>
      </c>
      <c r="D1009">
        <v>205</v>
      </c>
      <c r="E1009">
        <v>-226.49799999999999</v>
      </c>
      <c r="F1009">
        <v>368.36</v>
      </c>
      <c r="G1009">
        <v>-44.991900000000001</v>
      </c>
      <c r="H1009">
        <v>2.8676900000000001</v>
      </c>
      <c r="I1009" s="3">
        <v>6.9999999999999994E-5</v>
      </c>
      <c r="J1009">
        <v>2.8672399999999998</v>
      </c>
      <c r="K1009" s="3">
        <v>6.2000000000000003E-5</v>
      </c>
      <c r="L1009">
        <v>4.01</v>
      </c>
    </row>
    <row r="1010" spans="1:12">
      <c r="A1010">
        <v>184766</v>
      </c>
      <c r="B1010" t="s">
        <v>35</v>
      </c>
      <c r="C1010" t="s">
        <v>36</v>
      </c>
      <c r="D1010">
        <v>205</v>
      </c>
      <c r="E1010">
        <v>-223.99799999999999</v>
      </c>
      <c r="F1010">
        <v>368.36</v>
      </c>
      <c r="G1010">
        <v>-44.991900000000001</v>
      </c>
      <c r="H1010">
        <v>2.8674499999999998</v>
      </c>
      <c r="I1010" s="3">
        <v>6.7000000000000002E-5</v>
      </c>
      <c r="J1010">
        <v>2.8672399999999998</v>
      </c>
      <c r="K1010" s="3">
        <v>7.2000000000000002E-5</v>
      </c>
      <c r="L1010">
        <v>4.01</v>
      </c>
    </row>
    <row r="1011" spans="1:12">
      <c r="A1011">
        <v>184767</v>
      </c>
      <c r="B1011" t="s">
        <v>35</v>
      </c>
      <c r="C1011" t="s">
        <v>36</v>
      </c>
      <c r="D1011">
        <v>204</v>
      </c>
      <c r="E1011">
        <v>-231.44</v>
      </c>
      <c r="F1011">
        <v>365.089</v>
      </c>
      <c r="G1011">
        <v>-44.991900000000001</v>
      </c>
      <c r="H1011">
        <v>2.8675199999999998</v>
      </c>
      <c r="I1011" s="3">
        <v>8.2999999999999998E-5</v>
      </c>
      <c r="J1011">
        <v>2.86748</v>
      </c>
      <c r="K1011" s="3">
        <v>6.7000000000000002E-5</v>
      </c>
      <c r="L1011">
        <v>4.01</v>
      </c>
    </row>
    <row r="1012" spans="1:12">
      <c r="A1012">
        <v>184768</v>
      </c>
      <c r="B1012" t="s">
        <v>35</v>
      </c>
      <c r="C1012" t="s">
        <v>36</v>
      </c>
      <c r="D1012">
        <v>205</v>
      </c>
      <c r="E1012">
        <v>-228.917</v>
      </c>
      <c r="F1012">
        <v>365.09</v>
      </c>
      <c r="G1012">
        <v>-44.991900000000001</v>
      </c>
      <c r="H1012">
        <v>2.8674599999999999</v>
      </c>
      <c r="I1012" s="3">
        <v>7.6000000000000004E-5</v>
      </c>
      <c r="J1012">
        <v>2.8672800000000001</v>
      </c>
      <c r="K1012" s="3">
        <v>6.6000000000000005E-5</v>
      </c>
      <c r="L1012">
        <v>4.01</v>
      </c>
    </row>
    <row r="1013" spans="1:12">
      <c r="A1013">
        <v>184769</v>
      </c>
      <c r="B1013" t="s">
        <v>35</v>
      </c>
      <c r="C1013" t="s">
        <v>36</v>
      </c>
      <c r="D1013">
        <v>205</v>
      </c>
      <c r="E1013">
        <v>-226.434</v>
      </c>
      <c r="F1013">
        <v>365.09</v>
      </c>
      <c r="G1013">
        <v>-44.991900000000001</v>
      </c>
      <c r="H1013">
        <v>2.8666800000000001</v>
      </c>
      <c r="I1013" s="3">
        <v>7.3999999999999996E-5</v>
      </c>
      <c r="J1013">
        <v>2.8673199999999999</v>
      </c>
      <c r="K1013" s="3">
        <v>6.3E-5</v>
      </c>
      <c r="L1013">
        <v>4</v>
      </c>
    </row>
    <row r="1014" spans="1:12">
      <c r="A1014">
        <v>184770</v>
      </c>
      <c r="B1014" t="s">
        <v>35</v>
      </c>
      <c r="C1014" t="s">
        <v>36</v>
      </c>
      <c r="D1014">
        <v>205</v>
      </c>
      <c r="E1014">
        <v>-223.929</v>
      </c>
      <c r="F1014">
        <v>365.09</v>
      </c>
      <c r="G1014">
        <v>-44.991900000000001</v>
      </c>
      <c r="H1014">
        <v>2.86782</v>
      </c>
      <c r="I1014" s="3">
        <v>8.0000000000000007E-5</v>
      </c>
      <c r="J1014">
        <v>2.86741</v>
      </c>
      <c r="K1014" s="3">
        <v>6.9999999999999994E-5</v>
      </c>
      <c r="L1014">
        <v>4</v>
      </c>
    </row>
    <row r="1015" spans="1:12">
      <c r="A1015">
        <v>184771</v>
      </c>
      <c r="B1015" t="s">
        <v>35</v>
      </c>
      <c r="C1015" t="s">
        <v>36</v>
      </c>
      <c r="D1015">
        <v>204</v>
      </c>
      <c r="E1015">
        <v>-231.37</v>
      </c>
      <c r="F1015">
        <v>361.90899999999999</v>
      </c>
      <c r="G1015">
        <v>-44.991900000000001</v>
      </c>
      <c r="H1015">
        <v>2.8689399999999998</v>
      </c>
      <c r="I1015">
        <v>1.11E-4</v>
      </c>
      <c r="J1015">
        <v>2.8682699999999999</v>
      </c>
      <c r="K1015" s="3">
        <v>9.2E-5</v>
      </c>
      <c r="L1015">
        <v>4.0199999999999996</v>
      </c>
    </row>
    <row r="1016" spans="1:12">
      <c r="A1016">
        <v>184772</v>
      </c>
      <c r="B1016" t="s">
        <v>35</v>
      </c>
      <c r="C1016" t="s">
        <v>36</v>
      </c>
      <c r="D1016">
        <v>205</v>
      </c>
      <c r="E1016">
        <v>-228.84800000000001</v>
      </c>
      <c r="F1016">
        <v>361.90899999999999</v>
      </c>
      <c r="G1016">
        <v>-44.991900000000001</v>
      </c>
      <c r="H1016">
        <v>2.8678699999999999</v>
      </c>
      <c r="I1016" s="3">
        <v>8.3999999999999995E-5</v>
      </c>
      <c r="J1016">
        <v>2.8672599999999999</v>
      </c>
      <c r="K1016" s="3">
        <v>6.4999999999999994E-5</v>
      </c>
      <c r="L1016">
        <v>4</v>
      </c>
    </row>
    <row r="1017" spans="1:12">
      <c r="A1017">
        <v>184773</v>
      </c>
      <c r="B1017" t="s">
        <v>35</v>
      </c>
      <c r="C1017" t="s">
        <v>36</v>
      </c>
      <c r="D1017">
        <v>205</v>
      </c>
      <c r="E1017">
        <v>-226.36500000000001</v>
      </c>
      <c r="F1017">
        <v>361.90899999999999</v>
      </c>
      <c r="G1017">
        <v>-44.991900000000001</v>
      </c>
      <c r="H1017">
        <v>2.8671799999999998</v>
      </c>
      <c r="I1017" s="3">
        <v>7.2999999999999999E-5</v>
      </c>
      <c r="J1017">
        <v>2.8670900000000001</v>
      </c>
      <c r="K1017" s="3">
        <v>6.0999999999999999E-5</v>
      </c>
      <c r="L1017">
        <v>4.01</v>
      </c>
    </row>
    <row r="1018" spans="1:12">
      <c r="A1018">
        <v>184774</v>
      </c>
      <c r="B1018" t="s">
        <v>35</v>
      </c>
      <c r="C1018" t="s">
        <v>36</v>
      </c>
      <c r="D1018">
        <v>205</v>
      </c>
      <c r="E1018">
        <v>-223.85900000000001</v>
      </c>
      <c r="F1018">
        <v>361.90899999999999</v>
      </c>
      <c r="G1018">
        <v>-44.991900000000001</v>
      </c>
      <c r="H1018">
        <v>2.8676200000000001</v>
      </c>
      <c r="I1018" s="3">
        <v>6.7999999999999999E-5</v>
      </c>
      <c r="J1018">
        <v>2.86727</v>
      </c>
      <c r="K1018" s="3">
        <v>7.6000000000000004E-5</v>
      </c>
      <c r="L1018">
        <v>4</v>
      </c>
    </row>
    <row r="1019" spans="1:12">
      <c r="A1019">
        <v>184775</v>
      </c>
      <c r="B1019" t="s">
        <v>35</v>
      </c>
      <c r="C1019" t="s">
        <v>36</v>
      </c>
      <c r="D1019">
        <v>204</v>
      </c>
      <c r="E1019">
        <v>-231.36799999999999</v>
      </c>
      <c r="F1019">
        <v>358.71899999999999</v>
      </c>
      <c r="G1019">
        <v>-44.991900000000001</v>
      </c>
      <c r="H1019">
        <v>2.8720500000000002</v>
      </c>
      <c r="I1019">
        <v>1.4200000000000001E-4</v>
      </c>
      <c r="J1019">
        <v>2.8680400000000001</v>
      </c>
      <c r="K1019">
        <v>1.45E-4</v>
      </c>
      <c r="L1019">
        <v>4.0199999999999996</v>
      </c>
    </row>
    <row r="1020" spans="1:12">
      <c r="A1020">
        <v>184776</v>
      </c>
      <c r="B1020" t="s">
        <v>35</v>
      </c>
      <c r="C1020" t="s">
        <v>36</v>
      </c>
      <c r="D1020">
        <v>205</v>
      </c>
      <c r="E1020">
        <v>-228.851</v>
      </c>
      <c r="F1020">
        <v>358.71899999999999</v>
      </c>
      <c r="G1020">
        <v>-44.991900000000001</v>
      </c>
      <c r="H1020">
        <v>2.87019</v>
      </c>
      <c r="I1020">
        <v>1.4300000000000001E-4</v>
      </c>
      <c r="J1020">
        <v>2.8692600000000001</v>
      </c>
      <c r="K1020">
        <v>1.07E-4</v>
      </c>
      <c r="L1020">
        <v>4.01</v>
      </c>
    </row>
    <row r="1021" spans="1:12">
      <c r="A1021">
        <v>184777</v>
      </c>
      <c r="B1021" t="s">
        <v>35</v>
      </c>
      <c r="C1021" t="s">
        <v>36</v>
      </c>
      <c r="D1021">
        <v>205</v>
      </c>
      <c r="E1021">
        <v>-226.363</v>
      </c>
      <c r="F1021">
        <v>358.71899999999999</v>
      </c>
      <c r="G1021">
        <v>-44.991900000000001</v>
      </c>
      <c r="H1021">
        <v>2.8679600000000001</v>
      </c>
      <c r="I1021" s="3">
        <v>7.3999999999999996E-5</v>
      </c>
      <c r="J1021">
        <v>2.8675799999999998</v>
      </c>
      <c r="K1021" s="3">
        <v>6.3E-5</v>
      </c>
      <c r="L1021">
        <v>4.01</v>
      </c>
    </row>
    <row r="1022" spans="1:12">
      <c r="A1022">
        <v>184778</v>
      </c>
      <c r="B1022" t="s">
        <v>35</v>
      </c>
      <c r="C1022" t="s">
        <v>36</v>
      </c>
      <c r="D1022">
        <v>205</v>
      </c>
      <c r="E1022">
        <v>-223.858</v>
      </c>
      <c r="F1022">
        <v>358.71899999999999</v>
      </c>
      <c r="G1022">
        <v>-44.991900000000001</v>
      </c>
      <c r="H1022">
        <v>2.8676300000000001</v>
      </c>
      <c r="I1022" s="3">
        <v>7.3999999999999996E-5</v>
      </c>
      <c r="J1022">
        <v>2.8669199999999999</v>
      </c>
      <c r="K1022" s="3">
        <v>6.7999999999999999E-5</v>
      </c>
      <c r="L1022">
        <v>4.01</v>
      </c>
    </row>
    <row r="1023" spans="1:12">
      <c r="A1023">
        <v>184779</v>
      </c>
      <c r="B1023" t="s">
        <v>83</v>
      </c>
      <c r="C1023" t="s">
        <v>84</v>
      </c>
      <c r="D1023">
        <v>212</v>
      </c>
      <c r="E1023">
        <v>-243.471</v>
      </c>
      <c r="F1023">
        <v>504.87099999999998</v>
      </c>
      <c r="G1023">
        <v>-45.562199999999997</v>
      </c>
      <c r="H1023">
        <v>2.8679700000000001</v>
      </c>
      <c r="I1023" s="3">
        <v>9.2E-5</v>
      </c>
      <c r="L1023">
        <v>18</v>
      </c>
    </row>
    <row r="1024" spans="1:12">
      <c r="A1024">
        <v>184780</v>
      </c>
      <c r="B1024" t="s">
        <v>83</v>
      </c>
      <c r="C1024" t="s">
        <v>84</v>
      </c>
      <c r="D1024">
        <v>214.58199999999999</v>
      </c>
      <c r="E1024">
        <v>-243.471</v>
      </c>
      <c r="F1024">
        <v>504.839</v>
      </c>
      <c r="G1024">
        <v>-45.562399999999997</v>
      </c>
      <c r="H1024">
        <v>2.8709899999999999</v>
      </c>
      <c r="I1024" s="3">
        <v>7.1000000000000005E-5</v>
      </c>
      <c r="L1024">
        <v>18.010000000000002</v>
      </c>
    </row>
    <row r="1025" spans="1:12">
      <c r="A1025">
        <v>184781</v>
      </c>
      <c r="B1025" t="s">
        <v>83</v>
      </c>
      <c r="C1025" t="s">
        <v>84</v>
      </c>
      <c r="D1025">
        <v>217.06899999999999</v>
      </c>
      <c r="E1025">
        <v>-243.505</v>
      </c>
      <c r="F1025">
        <v>504.80900000000003</v>
      </c>
      <c r="G1025">
        <v>-45.562399999999997</v>
      </c>
      <c r="H1025">
        <v>2.8759100000000002</v>
      </c>
      <c r="I1025" s="3">
        <v>5.3999999999999998E-5</v>
      </c>
      <c r="L1025">
        <v>18.010000000000002</v>
      </c>
    </row>
    <row r="1026" spans="1:12">
      <c r="A1026">
        <v>184782</v>
      </c>
      <c r="B1026" t="s">
        <v>83</v>
      </c>
      <c r="C1026" t="s">
        <v>84</v>
      </c>
      <c r="D1026">
        <v>212.13900000000001</v>
      </c>
      <c r="E1026">
        <v>-243.453</v>
      </c>
      <c r="F1026">
        <v>508.86</v>
      </c>
      <c r="G1026">
        <v>-45.562600000000003</v>
      </c>
      <c r="H1026">
        <v>2.8719399999999999</v>
      </c>
      <c r="I1026" s="3">
        <v>7.2999999999999999E-5</v>
      </c>
      <c r="L1026">
        <v>18</v>
      </c>
    </row>
    <row r="1027" spans="1:12">
      <c r="A1027">
        <v>184783</v>
      </c>
      <c r="B1027" t="s">
        <v>83</v>
      </c>
      <c r="C1027" t="s">
        <v>84</v>
      </c>
      <c r="D1027">
        <v>214.62299999999999</v>
      </c>
      <c r="E1027">
        <v>-243.499</v>
      </c>
      <c r="F1027">
        <v>508.82900000000001</v>
      </c>
      <c r="G1027">
        <v>-45.562600000000003</v>
      </c>
      <c r="H1027">
        <v>2.8753199999999999</v>
      </c>
      <c r="I1027" s="3">
        <v>5.8999999999999998E-5</v>
      </c>
      <c r="L1027">
        <v>18.010000000000002</v>
      </c>
    </row>
    <row r="1028" spans="1:12">
      <c r="A1028">
        <v>184784</v>
      </c>
      <c r="B1028" t="s">
        <v>83</v>
      </c>
      <c r="C1028" t="s">
        <v>84</v>
      </c>
      <c r="D1028">
        <v>217.13</v>
      </c>
      <c r="E1028">
        <v>-243.499</v>
      </c>
      <c r="F1028">
        <v>508.78899999999999</v>
      </c>
      <c r="G1028">
        <v>-45.562600000000003</v>
      </c>
      <c r="H1028">
        <v>2.8763899999999998</v>
      </c>
      <c r="I1028" s="3">
        <v>5.7000000000000003E-5</v>
      </c>
      <c r="L1028">
        <v>18.02</v>
      </c>
    </row>
    <row r="1029" spans="1:12">
      <c r="A1029">
        <v>184785</v>
      </c>
      <c r="B1029" t="s">
        <v>83</v>
      </c>
      <c r="C1029" t="s">
        <v>84</v>
      </c>
      <c r="D1029">
        <v>209.649</v>
      </c>
      <c r="E1029">
        <v>-243.43100000000001</v>
      </c>
      <c r="F1029">
        <v>512.79100000000005</v>
      </c>
      <c r="G1029">
        <v>-45.562600000000003</v>
      </c>
      <c r="H1029">
        <v>2.8725399999999999</v>
      </c>
      <c r="I1029" s="3">
        <v>6.8999999999999997E-5</v>
      </c>
      <c r="L1029">
        <v>18.02</v>
      </c>
    </row>
    <row r="1030" spans="1:12">
      <c r="A1030">
        <v>184786</v>
      </c>
      <c r="B1030" t="s">
        <v>83</v>
      </c>
      <c r="C1030" t="s">
        <v>84</v>
      </c>
      <c r="D1030">
        <v>212.161</v>
      </c>
      <c r="E1030">
        <v>-243.46899999999999</v>
      </c>
      <c r="F1030">
        <v>512.79100000000005</v>
      </c>
      <c r="G1030">
        <v>-45.562600000000003</v>
      </c>
      <c r="H1030">
        <v>2.8727800000000001</v>
      </c>
      <c r="I1030" s="3">
        <v>6.4999999999999994E-5</v>
      </c>
      <c r="L1030">
        <v>18.02</v>
      </c>
    </row>
    <row r="1031" spans="1:12">
      <c r="A1031">
        <v>184787</v>
      </c>
      <c r="B1031" t="s">
        <v>83</v>
      </c>
      <c r="C1031" t="s">
        <v>84</v>
      </c>
      <c r="D1031">
        <v>214.661</v>
      </c>
      <c r="E1031">
        <v>-243.46899999999999</v>
      </c>
      <c r="F1031">
        <v>512.75900000000001</v>
      </c>
      <c r="G1031">
        <v>-45.562600000000003</v>
      </c>
      <c r="H1031">
        <v>2.8710800000000001</v>
      </c>
      <c r="I1031" s="3">
        <v>6.3E-5</v>
      </c>
      <c r="L1031">
        <v>18</v>
      </c>
    </row>
    <row r="1032" spans="1:12">
      <c r="A1032">
        <v>184788</v>
      </c>
      <c r="B1032" t="s">
        <v>83</v>
      </c>
      <c r="C1032" t="s">
        <v>84</v>
      </c>
      <c r="D1032">
        <v>217.16900000000001</v>
      </c>
      <c r="E1032">
        <v>-243.50399999999999</v>
      </c>
      <c r="F1032">
        <v>512.75900000000001</v>
      </c>
      <c r="G1032">
        <v>-45.562600000000003</v>
      </c>
      <c r="H1032">
        <v>2.86931</v>
      </c>
      <c r="I1032" s="3">
        <v>6.3999999999999997E-5</v>
      </c>
      <c r="L1032">
        <v>18.010000000000002</v>
      </c>
    </row>
    <row r="1033" spans="1:12">
      <c r="A1033">
        <v>184789</v>
      </c>
      <c r="B1033" t="s">
        <v>83</v>
      </c>
      <c r="C1033" t="s">
        <v>84</v>
      </c>
      <c r="D1033">
        <v>207.15899999999999</v>
      </c>
      <c r="E1033">
        <v>-243.40700000000001</v>
      </c>
      <c r="F1033">
        <v>516.84100000000001</v>
      </c>
      <c r="G1033">
        <v>-45.562600000000003</v>
      </c>
      <c r="H1033">
        <v>2.86741</v>
      </c>
      <c r="I1033" s="3">
        <v>7.1000000000000005E-5</v>
      </c>
      <c r="L1033">
        <v>18.010000000000002</v>
      </c>
    </row>
    <row r="1034" spans="1:12">
      <c r="A1034">
        <v>184790</v>
      </c>
      <c r="B1034" t="s">
        <v>83</v>
      </c>
      <c r="C1034" t="s">
        <v>84</v>
      </c>
      <c r="D1034">
        <v>209.67099999999999</v>
      </c>
      <c r="E1034">
        <v>-243.44900000000001</v>
      </c>
      <c r="F1034">
        <v>516.84100000000001</v>
      </c>
      <c r="G1034">
        <v>-45.562600000000003</v>
      </c>
      <c r="H1034">
        <v>2.86754</v>
      </c>
      <c r="I1034" s="3">
        <v>6.4999999999999994E-5</v>
      </c>
      <c r="L1034">
        <v>18.02</v>
      </c>
    </row>
    <row r="1035" spans="1:12">
      <c r="A1035">
        <v>184791</v>
      </c>
      <c r="B1035" t="s">
        <v>83</v>
      </c>
      <c r="C1035" t="s">
        <v>84</v>
      </c>
      <c r="D1035">
        <v>212.17599999999999</v>
      </c>
      <c r="E1035">
        <v>-243.44900000000001</v>
      </c>
      <c r="F1035">
        <v>516.84100000000001</v>
      </c>
      <c r="G1035">
        <v>-45.562600000000003</v>
      </c>
      <c r="H1035">
        <v>2.8673799999999998</v>
      </c>
      <c r="I1035" s="3">
        <v>6.3E-5</v>
      </c>
      <c r="L1035">
        <v>18.02</v>
      </c>
    </row>
    <row r="1036" spans="1:12">
      <c r="A1036">
        <v>184792</v>
      </c>
      <c r="B1036" t="s">
        <v>83</v>
      </c>
      <c r="C1036" t="s">
        <v>84</v>
      </c>
      <c r="D1036">
        <v>214.69399999999999</v>
      </c>
      <c r="E1036">
        <v>-243.48400000000001</v>
      </c>
      <c r="F1036">
        <v>516.79999999999995</v>
      </c>
      <c r="G1036">
        <v>-45.562600000000003</v>
      </c>
      <c r="H1036">
        <v>2.8672399999999998</v>
      </c>
      <c r="I1036" s="3">
        <v>6.4999999999999994E-5</v>
      </c>
      <c r="L1036">
        <v>18.02</v>
      </c>
    </row>
    <row r="1037" spans="1:12">
      <c r="A1037">
        <v>184793</v>
      </c>
      <c r="B1037" t="s">
        <v>83</v>
      </c>
      <c r="C1037" t="s">
        <v>84</v>
      </c>
      <c r="D1037">
        <v>217.18700000000001</v>
      </c>
      <c r="E1037">
        <v>-243.50899999999999</v>
      </c>
      <c r="F1037">
        <v>516.79899999999998</v>
      </c>
      <c r="G1037">
        <v>-45.562600000000003</v>
      </c>
      <c r="H1037">
        <v>2.8669099999999998</v>
      </c>
      <c r="I1037" s="3">
        <v>6.7999999999999999E-5</v>
      </c>
      <c r="L1037">
        <v>18.010000000000002</v>
      </c>
    </row>
    <row r="1038" spans="1:12">
      <c r="A1038">
        <v>184794</v>
      </c>
      <c r="B1038" t="s">
        <v>83</v>
      </c>
      <c r="C1038" t="s">
        <v>84</v>
      </c>
      <c r="D1038">
        <v>207.202</v>
      </c>
      <c r="E1038">
        <v>-243.40799999999999</v>
      </c>
      <c r="F1038">
        <v>520.80999999999995</v>
      </c>
      <c r="G1038">
        <v>-45.562600000000003</v>
      </c>
      <c r="H1038">
        <v>2.8674499999999998</v>
      </c>
      <c r="I1038" s="3">
        <v>7.1000000000000005E-5</v>
      </c>
      <c r="L1038">
        <v>18.010000000000002</v>
      </c>
    </row>
    <row r="1039" spans="1:12">
      <c r="A1039">
        <v>184795</v>
      </c>
      <c r="B1039" t="s">
        <v>83</v>
      </c>
      <c r="C1039" t="s">
        <v>84</v>
      </c>
      <c r="D1039">
        <v>209.68100000000001</v>
      </c>
      <c r="E1039">
        <v>-243.44900000000001</v>
      </c>
      <c r="F1039">
        <v>520.80999999999995</v>
      </c>
      <c r="G1039">
        <v>-45.562600000000003</v>
      </c>
      <c r="H1039">
        <v>2.86727</v>
      </c>
      <c r="I1039" s="3">
        <v>6.3999999999999997E-5</v>
      </c>
      <c r="L1039">
        <v>18.010000000000002</v>
      </c>
    </row>
    <row r="1040" spans="1:12">
      <c r="A1040">
        <v>184796</v>
      </c>
      <c r="B1040" t="s">
        <v>83</v>
      </c>
      <c r="C1040" t="s">
        <v>84</v>
      </c>
      <c r="D1040">
        <v>212.196</v>
      </c>
      <c r="E1040">
        <v>-243.45</v>
      </c>
      <c r="F1040">
        <v>520.779</v>
      </c>
      <c r="G1040">
        <v>-45.562600000000003</v>
      </c>
      <c r="H1040">
        <v>2.8672900000000001</v>
      </c>
      <c r="I1040" s="3">
        <v>6.3999999999999997E-5</v>
      </c>
      <c r="L1040">
        <v>18.010000000000002</v>
      </c>
    </row>
    <row r="1041" spans="1:12">
      <c r="A1041">
        <v>184797</v>
      </c>
      <c r="B1041" t="s">
        <v>83</v>
      </c>
      <c r="C1041" t="s">
        <v>84</v>
      </c>
      <c r="D1041">
        <v>214.71299999999999</v>
      </c>
      <c r="E1041">
        <v>-243.48400000000001</v>
      </c>
      <c r="F1041">
        <v>520.779</v>
      </c>
      <c r="G1041">
        <v>-45.562600000000003</v>
      </c>
      <c r="H1041">
        <v>2.8673299999999999</v>
      </c>
      <c r="I1041" s="3">
        <v>6.6000000000000005E-5</v>
      </c>
      <c r="L1041">
        <v>18.02</v>
      </c>
    </row>
    <row r="1042" spans="1:12">
      <c r="A1042">
        <v>184798</v>
      </c>
      <c r="B1042" t="s">
        <v>83</v>
      </c>
      <c r="C1042" t="s">
        <v>84</v>
      </c>
      <c r="D1042">
        <v>217.21899999999999</v>
      </c>
      <c r="E1042">
        <v>-243.50899999999999</v>
      </c>
      <c r="F1042">
        <v>520.74900000000002</v>
      </c>
      <c r="G1042">
        <v>-45.562600000000003</v>
      </c>
      <c r="H1042">
        <v>2.8669799999999999</v>
      </c>
      <c r="I1042" s="3">
        <v>7.2000000000000002E-5</v>
      </c>
      <c r="L1042">
        <v>18.010000000000002</v>
      </c>
    </row>
    <row r="1043" spans="1:12">
      <c r="A1043">
        <v>184799</v>
      </c>
      <c r="B1043" t="s">
        <v>83</v>
      </c>
      <c r="C1043" t="s">
        <v>84</v>
      </c>
      <c r="D1043">
        <v>207.232</v>
      </c>
      <c r="E1043">
        <v>-243.40799999999999</v>
      </c>
      <c r="F1043">
        <v>528.80999999999995</v>
      </c>
      <c r="G1043">
        <v>-45.562600000000003</v>
      </c>
      <c r="H1043">
        <v>2.8673700000000002</v>
      </c>
      <c r="I1043" s="3">
        <v>7.2999999999999999E-5</v>
      </c>
      <c r="L1043">
        <v>18</v>
      </c>
    </row>
    <row r="1044" spans="1:12">
      <c r="A1044">
        <v>184800</v>
      </c>
      <c r="B1044" t="s">
        <v>83</v>
      </c>
      <c r="C1044" t="s">
        <v>84</v>
      </c>
      <c r="D1044">
        <v>212.24199999999999</v>
      </c>
      <c r="E1044">
        <v>-243.47</v>
      </c>
      <c r="F1044">
        <v>528.81100000000004</v>
      </c>
      <c r="G1044">
        <v>-45.562600000000003</v>
      </c>
      <c r="H1044">
        <v>2.8674599999999999</v>
      </c>
      <c r="I1044" s="3">
        <v>6.4999999999999994E-5</v>
      </c>
      <c r="L1044">
        <v>18.02</v>
      </c>
    </row>
    <row r="1045" spans="1:12">
      <c r="A1045">
        <v>184801</v>
      </c>
      <c r="B1045" t="s">
        <v>83</v>
      </c>
      <c r="C1045" t="s">
        <v>84</v>
      </c>
      <c r="D1045">
        <v>217.26</v>
      </c>
      <c r="E1045">
        <v>-243.50399999999999</v>
      </c>
      <c r="F1045">
        <v>528.75900000000001</v>
      </c>
      <c r="G1045">
        <v>-45.562600000000003</v>
      </c>
      <c r="H1045">
        <v>2.8671600000000002</v>
      </c>
      <c r="I1045" s="3">
        <v>7.2999999999999999E-5</v>
      </c>
      <c r="L1045">
        <v>18.010000000000002</v>
      </c>
    </row>
    <row r="1046" spans="1:12">
      <c r="A1046">
        <v>184802</v>
      </c>
      <c r="B1046" t="s">
        <v>83</v>
      </c>
      <c r="C1046" t="s">
        <v>84</v>
      </c>
      <c r="D1046">
        <v>207.36799999999999</v>
      </c>
      <c r="E1046">
        <v>-243.40700000000001</v>
      </c>
      <c r="F1046">
        <v>544.73</v>
      </c>
      <c r="G1046">
        <v>-45.562600000000003</v>
      </c>
      <c r="H1046">
        <v>2.8676400000000002</v>
      </c>
      <c r="I1046" s="3">
        <v>7.2000000000000002E-5</v>
      </c>
      <c r="L1046">
        <v>18.02</v>
      </c>
    </row>
    <row r="1047" spans="1:12">
      <c r="A1047">
        <v>184803</v>
      </c>
      <c r="B1047" t="s">
        <v>83</v>
      </c>
      <c r="C1047" t="s">
        <v>84</v>
      </c>
      <c r="D1047">
        <v>212.38200000000001</v>
      </c>
      <c r="E1047">
        <v>-243.47900000000001</v>
      </c>
      <c r="F1047">
        <v>544.73</v>
      </c>
      <c r="G1047">
        <v>-45.562600000000003</v>
      </c>
      <c r="H1047">
        <v>2.86755</v>
      </c>
      <c r="I1047" s="3">
        <v>6.4999999999999994E-5</v>
      </c>
      <c r="L1047">
        <v>18.010000000000002</v>
      </c>
    </row>
    <row r="1048" spans="1:12">
      <c r="A1048">
        <v>184804</v>
      </c>
      <c r="B1048" t="s">
        <v>83</v>
      </c>
      <c r="C1048" t="s">
        <v>84</v>
      </c>
      <c r="D1048">
        <v>217.399</v>
      </c>
      <c r="E1048">
        <v>-243.50399999999999</v>
      </c>
      <c r="F1048">
        <v>544.67899999999997</v>
      </c>
      <c r="G1048">
        <v>-45.562600000000003</v>
      </c>
      <c r="H1048">
        <v>2.8672</v>
      </c>
      <c r="I1048" s="3">
        <v>7.4999999999999993E-5</v>
      </c>
      <c r="L1048">
        <v>18.010000000000002</v>
      </c>
    </row>
    <row r="1049" spans="1:12">
      <c r="A1049">
        <v>184805</v>
      </c>
      <c r="B1049" t="s">
        <v>83</v>
      </c>
      <c r="C1049" t="s">
        <v>84</v>
      </c>
      <c r="D1049">
        <v>212.00899999999999</v>
      </c>
      <c r="E1049">
        <v>-243.45599999999999</v>
      </c>
      <c r="F1049">
        <v>500.84</v>
      </c>
      <c r="G1049">
        <v>-45.562600000000003</v>
      </c>
      <c r="H1049">
        <v>2.8711199999999999</v>
      </c>
      <c r="I1049" s="3">
        <v>8.1000000000000004E-5</v>
      </c>
      <c r="L1049">
        <v>18</v>
      </c>
    </row>
    <row r="1050" spans="1:12">
      <c r="A1050">
        <v>184806</v>
      </c>
      <c r="B1050" t="s">
        <v>83</v>
      </c>
      <c r="C1050" t="s">
        <v>84</v>
      </c>
      <c r="D1050">
        <v>214.512</v>
      </c>
      <c r="E1050">
        <v>-243.489</v>
      </c>
      <c r="F1050">
        <v>500.80900000000003</v>
      </c>
      <c r="G1050">
        <v>-45.562399999999997</v>
      </c>
      <c r="H1050">
        <v>2.8748</v>
      </c>
      <c r="I1050" s="3">
        <v>6.3E-5</v>
      </c>
      <c r="L1050">
        <v>18.010000000000002</v>
      </c>
    </row>
    <row r="1051" spans="1:12">
      <c r="A1051">
        <v>184807</v>
      </c>
      <c r="B1051" t="s">
        <v>83</v>
      </c>
      <c r="C1051" t="s">
        <v>84</v>
      </c>
      <c r="D1051">
        <v>217.029</v>
      </c>
      <c r="E1051">
        <v>-243.49</v>
      </c>
      <c r="F1051">
        <v>500.779</v>
      </c>
      <c r="G1051">
        <v>-45.562399999999997</v>
      </c>
      <c r="H1051">
        <v>2.8765700000000001</v>
      </c>
      <c r="I1051" s="3">
        <v>6.0000000000000002E-5</v>
      </c>
      <c r="L1051">
        <v>18.010000000000002</v>
      </c>
    </row>
    <row r="1052" spans="1:12">
      <c r="A1052">
        <v>184808</v>
      </c>
      <c r="B1052" t="s">
        <v>83</v>
      </c>
      <c r="C1052" t="s">
        <v>84</v>
      </c>
      <c r="D1052">
        <v>209.399</v>
      </c>
      <c r="E1052">
        <v>-243.42099999999999</v>
      </c>
      <c r="F1052">
        <v>496.9</v>
      </c>
      <c r="G1052">
        <v>-45.5625</v>
      </c>
      <c r="H1052">
        <v>2.8734899999999999</v>
      </c>
      <c r="I1052" s="3">
        <v>6.9999999999999994E-5</v>
      </c>
      <c r="L1052">
        <v>18.03</v>
      </c>
    </row>
    <row r="1053" spans="1:12">
      <c r="A1053">
        <v>184809</v>
      </c>
      <c r="B1053" t="s">
        <v>83</v>
      </c>
      <c r="C1053" t="s">
        <v>84</v>
      </c>
      <c r="D1053">
        <v>211.90100000000001</v>
      </c>
      <c r="E1053">
        <v>-243.46899999999999</v>
      </c>
      <c r="F1053">
        <v>496.839</v>
      </c>
      <c r="G1053">
        <v>-45.562399999999997</v>
      </c>
      <c r="H1053">
        <v>2.8737300000000001</v>
      </c>
      <c r="I1053" s="3">
        <v>6.6000000000000005E-5</v>
      </c>
      <c r="L1053">
        <v>18.010000000000002</v>
      </c>
    </row>
    <row r="1054" spans="1:12">
      <c r="A1054">
        <v>184810</v>
      </c>
      <c r="B1054" t="s">
        <v>83</v>
      </c>
      <c r="C1054" t="s">
        <v>84</v>
      </c>
      <c r="D1054">
        <v>214.40199999999999</v>
      </c>
      <c r="E1054">
        <v>-243.46899999999999</v>
      </c>
      <c r="F1054">
        <v>496.76900000000001</v>
      </c>
      <c r="G1054">
        <v>-45.562399999999997</v>
      </c>
      <c r="H1054">
        <v>2.87182</v>
      </c>
      <c r="I1054" s="3">
        <v>6.6000000000000005E-5</v>
      </c>
      <c r="L1054">
        <v>18</v>
      </c>
    </row>
    <row r="1055" spans="1:12">
      <c r="A1055">
        <v>184811</v>
      </c>
      <c r="B1055" t="s">
        <v>83</v>
      </c>
      <c r="C1055" t="s">
        <v>84</v>
      </c>
      <c r="D1055">
        <v>216.90799999999999</v>
      </c>
      <c r="E1055">
        <v>-243.50399999999999</v>
      </c>
      <c r="F1055">
        <v>496.69900000000001</v>
      </c>
      <c r="G1055">
        <v>-45.562600000000003</v>
      </c>
      <c r="H1055">
        <v>2.8701500000000002</v>
      </c>
      <c r="I1055" s="3">
        <v>6.7999999999999999E-5</v>
      </c>
      <c r="L1055">
        <v>18.010000000000002</v>
      </c>
    </row>
    <row r="1056" spans="1:12">
      <c r="A1056">
        <v>184812</v>
      </c>
      <c r="B1056" t="s">
        <v>83</v>
      </c>
      <c r="C1056" t="s">
        <v>84</v>
      </c>
      <c r="D1056">
        <v>206.78899999999999</v>
      </c>
      <c r="E1056">
        <v>-243.40700000000001</v>
      </c>
      <c r="F1056">
        <v>492.97</v>
      </c>
      <c r="G1056">
        <v>-45.562399999999997</v>
      </c>
      <c r="H1056">
        <v>2.8679000000000001</v>
      </c>
      <c r="I1056" s="3">
        <v>6.9999999999999994E-5</v>
      </c>
      <c r="L1056">
        <v>18.02</v>
      </c>
    </row>
    <row r="1057" spans="1:12">
      <c r="A1057">
        <v>184813</v>
      </c>
      <c r="B1057" t="s">
        <v>83</v>
      </c>
      <c r="C1057" t="s">
        <v>84</v>
      </c>
      <c r="D1057">
        <v>209.28200000000001</v>
      </c>
      <c r="E1057">
        <v>-243.40600000000001</v>
      </c>
      <c r="F1057">
        <v>492.899</v>
      </c>
      <c r="G1057">
        <v>-45.562399999999997</v>
      </c>
      <c r="H1057">
        <v>2.8676699999999999</v>
      </c>
      <c r="I1057" s="3">
        <v>6.7999999999999999E-5</v>
      </c>
      <c r="L1057">
        <v>18</v>
      </c>
    </row>
    <row r="1058" spans="1:12">
      <c r="A1058">
        <v>184814</v>
      </c>
      <c r="B1058" t="s">
        <v>83</v>
      </c>
      <c r="C1058" t="s">
        <v>84</v>
      </c>
      <c r="D1058">
        <v>211.8</v>
      </c>
      <c r="E1058">
        <v>-243.46899999999999</v>
      </c>
      <c r="F1058">
        <v>492.83</v>
      </c>
      <c r="G1058">
        <v>-45.562399999999997</v>
      </c>
      <c r="H1058">
        <v>2.8674599999999999</v>
      </c>
      <c r="I1058" s="3">
        <v>6.7000000000000002E-5</v>
      </c>
      <c r="L1058">
        <v>18.010000000000002</v>
      </c>
    </row>
    <row r="1059" spans="1:12">
      <c r="A1059">
        <v>184815</v>
      </c>
      <c r="B1059" t="s">
        <v>83</v>
      </c>
      <c r="C1059" t="s">
        <v>84</v>
      </c>
      <c r="D1059">
        <v>214.291</v>
      </c>
      <c r="E1059">
        <v>-243.46899999999999</v>
      </c>
      <c r="F1059">
        <v>492.75900000000001</v>
      </c>
      <c r="G1059">
        <v>-45.562399999999997</v>
      </c>
      <c r="H1059">
        <v>2.8671199999999999</v>
      </c>
      <c r="I1059" s="3">
        <v>6.3999999999999997E-5</v>
      </c>
      <c r="L1059">
        <v>18.02</v>
      </c>
    </row>
    <row r="1060" spans="1:12">
      <c r="A1060">
        <v>184816</v>
      </c>
      <c r="B1060" t="s">
        <v>83</v>
      </c>
      <c r="C1060" t="s">
        <v>84</v>
      </c>
      <c r="D1060">
        <v>216.78899999999999</v>
      </c>
      <c r="E1060">
        <v>-243.494</v>
      </c>
      <c r="F1060">
        <v>492.68900000000002</v>
      </c>
      <c r="G1060">
        <v>-45.562399999999997</v>
      </c>
      <c r="H1060">
        <v>2.8666800000000001</v>
      </c>
      <c r="I1060" s="3">
        <v>6.8999999999999997E-5</v>
      </c>
      <c r="L1060">
        <v>18.02</v>
      </c>
    </row>
    <row r="1061" spans="1:12">
      <c r="A1061">
        <v>184817</v>
      </c>
      <c r="B1061" t="s">
        <v>83</v>
      </c>
      <c r="C1061" t="s">
        <v>84</v>
      </c>
      <c r="D1061">
        <v>206.678</v>
      </c>
      <c r="E1061">
        <v>-243.39400000000001</v>
      </c>
      <c r="F1061">
        <v>488.97</v>
      </c>
      <c r="G1061">
        <v>-45.562399999999997</v>
      </c>
      <c r="H1061">
        <v>2.86727</v>
      </c>
      <c r="I1061" s="3">
        <v>6.8999999999999997E-5</v>
      </c>
      <c r="L1061">
        <v>18.02</v>
      </c>
    </row>
    <row r="1062" spans="1:12">
      <c r="A1062">
        <v>184818</v>
      </c>
      <c r="B1062" t="s">
        <v>83</v>
      </c>
      <c r="C1062" t="s">
        <v>84</v>
      </c>
      <c r="D1062">
        <v>209.18100000000001</v>
      </c>
      <c r="E1062">
        <v>-243.441</v>
      </c>
      <c r="F1062">
        <v>488.9</v>
      </c>
      <c r="G1062">
        <v>-45.562399999999997</v>
      </c>
      <c r="H1062">
        <v>2.8670300000000002</v>
      </c>
      <c r="I1062" s="3">
        <v>6.7000000000000002E-5</v>
      </c>
      <c r="L1062">
        <v>18.010000000000002</v>
      </c>
    </row>
    <row r="1063" spans="1:12">
      <c r="A1063">
        <v>184819</v>
      </c>
      <c r="B1063" t="s">
        <v>83</v>
      </c>
      <c r="C1063" t="s">
        <v>84</v>
      </c>
      <c r="D1063">
        <v>211.67599999999999</v>
      </c>
      <c r="E1063">
        <v>-243.441</v>
      </c>
      <c r="F1063">
        <v>488.82900000000001</v>
      </c>
      <c r="G1063">
        <v>-45.562399999999997</v>
      </c>
      <c r="H1063">
        <v>2.8669500000000001</v>
      </c>
      <c r="I1063" s="3">
        <v>6.4999999999999994E-5</v>
      </c>
      <c r="L1063">
        <v>18.010000000000002</v>
      </c>
    </row>
    <row r="1064" spans="1:12">
      <c r="A1064">
        <v>184820</v>
      </c>
      <c r="B1064" t="s">
        <v>83</v>
      </c>
      <c r="C1064" t="s">
        <v>84</v>
      </c>
      <c r="D1064">
        <v>214.184</v>
      </c>
      <c r="E1064">
        <v>-243.47399999999999</v>
      </c>
      <c r="F1064">
        <v>488.75900000000001</v>
      </c>
      <c r="G1064">
        <v>-45.562600000000003</v>
      </c>
      <c r="H1064">
        <v>2.8667799999999999</v>
      </c>
      <c r="I1064" s="3">
        <v>6.4999999999999994E-5</v>
      </c>
      <c r="L1064">
        <v>18.02</v>
      </c>
    </row>
    <row r="1065" spans="1:12">
      <c r="A1065">
        <v>184821</v>
      </c>
      <c r="B1065" t="s">
        <v>83</v>
      </c>
      <c r="C1065" t="s">
        <v>84</v>
      </c>
      <c r="D1065">
        <v>216.67699999999999</v>
      </c>
      <c r="E1065">
        <v>-243.499</v>
      </c>
      <c r="F1065">
        <v>488.69</v>
      </c>
      <c r="G1065">
        <v>-45.562600000000003</v>
      </c>
      <c r="H1065">
        <v>2.8667500000000001</v>
      </c>
      <c r="I1065" s="3">
        <v>7.2999999999999999E-5</v>
      </c>
      <c r="L1065">
        <v>18.010000000000002</v>
      </c>
    </row>
    <row r="1066" spans="1:12">
      <c r="A1066">
        <v>184822</v>
      </c>
      <c r="B1066" t="s">
        <v>83</v>
      </c>
      <c r="C1066" t="s">
        <v>84</v>
      </c>
      <c r="D1066">
        <v>206.452</v>
      </c>
      <c r="E1066">
        <v>-243.39699999999999</v>
      </c>
      <c r="F1066">
        <v>480.96</v>
      </c>
      <c r="G1066">
        <v>-45.562399999999997</v>
      </c>
      <c r="H1066">
        <v>2.8670599999999999</v>
      </c>
      <c r="I1066" s="3">
        <v>7.1000000000000005E-5</v>
      </c>
      <c r="L1066">
        <v>18.02</v>
      </c>
    </row>
    <row r="1067" spans="1:12">
      <c r="A1067">
        <v>184823</v>
      </c>
      <c r="B1067" t="s">
        <v>83</v>
      </c>
      <c r="C1067" t="s">
        <v>84</v>
      </c>
      <c r="D1067">
        <v>211.46199999999999</v>
      </c>
      <c r="E1067">
        <v>-243.46100000000001</v>
      </c>
      <c r="F1067">
        <v>480.81900000000002</v>
      </c>
      <c r="G1067">
        <v>-45.562399999999997</v>
      </c>
      <c r="H1067">
        <v>2.86694</v>
      </c>
      <c r="I1067" s="3">
        <v>6.2000000000000003E-5</v>
      </c>
      <c r="L1067">
        <v>18.010000000000002</v>
      </c>
    </row>
    <row r="1068" spans="1:12">
      <c r="A1068">
        <v>184824</v>
      </c>
      <c r="B1068" t="s">
        <v>83</v>
      </c>
      <c r="C1068" t="s">
        <v>84</v>
      </c>
      <c r="D1068">
        <v>216.46100000000001</v>
      </c>
      <c r="E1068">
        <v>-243.494</v>
      </c>
      <c r="F1068">
        <v>480.68</v>
      </c>
      <c r="G1068">
        <v>-45.562399999999997</v>
      </c>
      <c r="H1068">
        <v>2.8665400000000001</v>
      </c>
      <c r="I1068" s="3">
        <v>7.1000000000000005E-5</v>
      </c>
      <c r="L1068">
        <v>18.02</v>
      </c>
    </row>
    <row r="1069" spans="1:12">
      <c r="A1069">
        <v>184825</v>
      </c>
      <c r="B1069" t="s">
        <v>83</v>
      </c>
      <c r="C1069" t="s">
        <v>84</v>
      </c>
      <c r="D1069">
        <v>206.02699999999999</v>
      </c>
      <c r="E1069">
        <v>-243.39500000000001</v>
      </c>
      <c r="F1069">
        <v>464.91</v>
      </c>
      <c r="G1069">
        <v>-45.562600000000003</v>
      </c>
      <c r="H1069">
        <v>2.8669799999999999</v>
      </c>
      <c r="I1069" s="3">
        <v>7.1000000000000005E-5</v>
      </c>
      <c r="L1069">
        <v>18.02</v>
      </c>
    </row>
    <row r="1070" spans="1:12">
      <c r="A1070">
        <v>184826</v>
      </c>
      <c r="B1070" t="s">
        <v>83</v>
      </c>
      <c r="C1070" t="s">
        <v>84</v>
      </c>
      <c r="D1070">
        <v>211.041</v>
      </c>
      <c r="E1070">
        <v>-243.45099999999999</v>
      </c>
      <c r="F1070">
        <v>464.76900000000001</v>
      </c>
      <c r="G1070">
        <v>-45.562600000000003</v>
      </c>
      <c r="H1070">
        <v>2.8668900000000002</v>
      </c>
      <c r="I1070" s="3">
        <v>6.4999999999999994E-5</v>
      </c>
      <c r="L1070">
        <v>18.02</v>
      </c>
    </row>
    <row r="1071" spans="1:12">
      <c r="A1071">
        <v>184827</v>
      </c>
      <c r="B1071" t="s">
        <v>83</v>
      </c>
      <c r="C1071" t="s">
        <v>84</v>
      </c>
      <c r="D1071">
        <v>216.041</v>
      </c>
      <c r="E1071">
        <v>-243.49299999999999</v>
      </c>
      <c r="F1071">
        <v>464.62900000000002</v>
      </c>
      <c r="G1071">
        <v>-45.562600000000003</v>
      </c>
      <c r="H1071">
        <v>2.8664900000000002</v>
      </c>
      <c r="I1071" s="3">
        <v>7.6000000000000004E-5</v>
      </c>
      <c r="L1071">
        <v>18</v>
      </c>
    </row>
    <row r="1072" spans="1:12">
      <c r="A1072">
        <v>184828</v>
      </c>
      <c r="B1072" t="s">
        <v>85</v>
      </c>
    </row>
    <row r="1073" spans="1:2">
      <c r="A1073">
        <v>184829</v>
      </c>
      <c r="B1073" t="s">
        <v>85</v>
      </c>
    </row>
    <row r="1074" spans="1:2">
      <c r="A1074">
        <v>184830</v>
      </c>
      <c r="B1074" t="s">
        <v>85</v>
      </c>
    </row>
    <row r="1075" spans="1:2">
      <c r="A1075">
        <v>184831</v>
      </c>
      <c r="B1075" t="s">
        <v>85</v>
      </c>
    </row>
    <row r="1076" spans="1:2">
      <c r="A1076">
        <v>184832</v>
      </c>
      <c r="B1076" t="s">
        <v>85</v>
      </c>
    </row>
    <row r="1077" spans="1:2">
      <c r="A1077">
        <v>184833</v>
      </c>
      <c r="B1077" t="s">
        <v>85</v>
      </c>
    </row>
    <row r="1078" spans="1:2">
      <c r="A1078">
        <v>184834</v>
      </c>
      <c r="B1078" t="s">
        <v>85</v>
      </c>
    </row>
    <row r="1079" spans="1:2">
      <c r="A1079">
        <v>184835</v>
      </c>
      <c r="B1079" t="s">
        <v>85</v>
      </c>
    </row>
    <row r="1080" spans="1:2">
      <c r="A1080">
        <v>184836</v>
      </c>
      <c r="B1080" t="s">
        <v>85</v>
      </c>
    </row>
    <row r="1081" spans="1:2">
      <c r="A1081">
        <v>184837</v>
      </c>
      <c r="B1081" t="s">
        <v>85</v>
      </c>
    </row>
    <row r="1082" spans="1:2">
      <c r="A1082">
        <v>184838</v>
      </c>
      <c r="B1082" t="s">
        <v>85</v>
      </c>
    </row>
    <row r="1083" spans="1:2">
      <c r="A1083">
        <v>184839</v>
      </c>
      <c r="B1083" t="s">
        <v>85</v>
      </c>
    </row>
    <row r="1084" spans="1:2">
      <c r="A1084">
        <v>184840</v>
      </c>
      <c r="B1084" t="s">
        <v>85</v>
      </c>
    </row>
    <row r="1085" spans="1:2">
      <c r="A1085">
        <v>184841</v>
      </c>
      <c r="B1085" t="s">
        <v>85</v>
      </c>
    </row>
    <row r="1086" spans="1:2">
      <c r="A1086">
        <v>184842</v>
      </c>
      <c r="B1086" t="s">
        <v>85</v>
      </c>
    </row>
    <row r="1087" spans="1:2">
      <c r="A1087">
        <v>184843</v>
      </c>
      <c r="B1087" t="s">
        <v>85</v>
      </c>
    </row>
    <row r="1088" spans="1:2">
      <c r="A1088">
        <v>184844</v>
      </c>
      <c r="B1088" t="s">
        <v>85</v>
      </c>
    </row>
    <row r="1089" spans="1:2">
      <c r="A1089">
        <v>184845</v>
      </c>
      <c r="B1089" t="s">
        <v>85</v>
      </c>
    </row>
    <row r="1090" spans="1:2">
      <c r="A1090">
        <v>184846</v>
      </c>
      <c r="B1090" t="s">
        <v>85</v>
      </c>
    </row>
    <row r="1091" spans="1:2">
      <c r="A1091">
        <v>184847</v>
      </c>
      <c r="B1091" t="s">
        <v>85</v>
      </c>
    </row>
    <row r="1092" spans="1:2">
      <c r="A1092">
        <v>184848</v>
      </c>
      <c r="B1092" t="s">
        <v>85</v>
      </c>
    </row>
    <row r="1093" spans="1:2">
      <c r="A1093">
        <v>184849</v>
      </c>
      <c r="B1093" t="s">
        <v>85</v>
      </c>
    </row>
    <row r="1094" spans="1:2">
      <c r="A1094">
        <v>184850</v>
      </c>
      <c r="B1094" t="s">
        <v>85</v>
      </c>
    </row>
    <row r="1095" spans="1:2">
      <c r="A1095">
        <v>184851</v>
      </c>
      <c r="B1095" t="s">
        <v>85</v>
      </c>
    </row>
    <row r="1096" spans="1:2">
      <c r="A1096">
        <v>184852</v>
      </c>
      <c r="B1096" t="s">
        <v>85</v>
      </c>
    </row>
    <row r="1097" spans="1:2">
      <c r="A1097">
        <v>184853</v>
      </c>
      <c r="B1097" t="s">
        <v>85</v>
      </c>
    </row>
    <row r="1098" spans="1:2">
      <c r="A1098">
        <v>184854</v>
      </c>
      <c r="B1098" t="s">
        <v>85</v>
      </c>
    </row>
    <row r="1099" spans="1:2">
      <c r="A1099">
        <v>184855</v>
      </c>
      <c r="B1099" t="s">
        <v>85</v>
      </c>
    </row>
    <row r="1100" spans="1:2">
      <c r="A1100">
        <v>184856</v>
      </c>
      <c r="B1100" t="s">
        <v>85</v>
      </c>
    </row>
    <row r="1101" spans="1:2">
      <c r="A1101">
        <v>184857</v>
      </c>
      <c r="B1101" t="s">
        <v>85</v>
      </c>
    </row>
    <row r="1102" spans="1:2">
      <c r="A1102">
        <v>184858</v>
      </c>
      <c r="B1102" t="s">
        <v>85</v>
      </c>
    </row>
    <row r="1103" spans="1:2">
      <c r="A1103">
        <v>184859</v>
      </c>
      <c r="B1103" t="s">
        <v>85</v>
      </c>
    </row>
    <row r="1104" spans="1:2">
      <c r="A1104">
        <v>184860</v>
      </c>
      <c r="B1104" t="s">
        <v>85</v>
      </c>
    </row>
    <row r="1105" spans="1:2">
      <c r="A1105">
        <v>184861</v>
      </c>
      <c r="B1105" t="s">
        <v>85</v>
      </c>
    </row>
    <row r="1106" spans="1:2">
      <c r="A1106">
        <v>184862</v>
      </c>
      <c r="B1106" t="s">
        <v>85</v>
      </c>
    </row>
    <row r="1107" spans="1:2">
      <c r="A1107">
        <v>184863</v>
      </c>
      <c r="B1107" t="s">
        <v>85</v>
      </c>
    </row>
    <row r="1108" spans="1:2">
      <c r="A1108">
        <v>184864</v>
      </c>
      <c r="B1108" t="s">
        <v>85</v>
      </c>
    </row>
    <row r="1109" spans="1:2">
      <c r="A1109">
        <v>184865</v>
      </c>
      <c r="B1109" t="s">
        <v>85</v>
      </c>
    </row>
    <row r="1110" spans="1:2">
      <c r="A1110">
        <v>184866</v>
      </c>
      <c r="B1110" t="s">
        <v>85</v>
      </c>
    </row>
    <row r="1111" spans="1:2">
      <c r="A1111">
        <v>184867</v>
      </c>
      <c r="B1111" t="s">
        <v>85</v>
      </c>
    </row>
    <row r="1112" spans="1:2">
      <c r="A1112">
        <v>184868</v>
      </c>
      <c r="B1112" t="s">
        <v>85</v>
      </c>
    </row>
    <row r="1113" spans="1:2">
      <c r="A1113">
        <v>184869</v>
      </c>
      <c r="B1113" t="s">
        <v>85</v>
      </c>
    </row>
    <row r="1114" spans="1:2">
      <c r="A1114">
        <v>184870</v>
      </c>
      <c r="B1114" t="s">
        <v>85</v>
      </c>
    </row>
    <row r="1115" spans="1:2">
      <c r="A1115">
        <v>184871</v>
      </c>
      <c r="B1115" t="s">
        <v>85</v>
      </c>
    </row>
    <row r="1116" spans="1:2">
      <c r="A1116">
        <v>184872</v>
      </c>
      <c r="B1116" t="s">
        <v>85</v>
      </c>
    </row>
    <row r="1117" spans="1:2">
      <c r="A1117">
        <v>184873</v>
      </c>
      <c r="B1117" t="s">
        <v>85</v>
      </c>
    </row>
    <row r="1118" spans="1:2">
      <c r="A1118">
        <v>184874</v>
      </c>
      <c r="B1118" t="s">
        <v>85</v>
      </c>
    </row>
    <row r="1119" spans="1:2">
      <c r="A1119">
        <v>184875</v>
      </c>
      <c r="B1119" t="s">
        <v>85</v>
      </c>
    </row>
    <row r="1120" spans="1:2">
      <c r="A1120">
        <v>184876</v>
      </c>
      <c r="B1120" t="s">
        <v>85</v>
      </c>
    </row>
    <row r="1121" spans="1:2">
      <c r="A1121">
        <v>184877</v>
      </c>
      <c r="B1121" t="s">
        <v>85</v>
      </c>
    </row>
    <row r="1122" spans="1:2">
      <c r="A1122">
        <v>184878</v>
      </c>
      <c r="B1122" t="s">
        <v>85</v>
      </c>
    </row>
    <row r="1123" spans="1:2">
      <c r="A1123">
        <v>184879</v>
      </c>
      <c r="B1123" t="s">
        <v>85</v>
      </c>
    </row>
    <row r="1124" spans="1:2">
      <c r="A1124">
        <v>184880</v>
      </c>
      <c r="B1124" t="s">
        <v>85</v>
      </c>
    </row>
    <row r="1125" spans="1:2">
      <c r="A1125">
        <v>184881</v>
      </c>
      <c r="B1125" t="s">
        <v>85</v>
      </c>
    </row>
    <row r="1126" spans="1:2">
      <c r="A1126">
        <v>184882</v>
      </c>
      <c r="B1126" t="s">
        <v>85</v>
      </c>
    </row>
    <row r="1127" spans="1:2">
      <c r="A1127">
        <v>184883</v>
      </c>
      <c r="B1127" t="s">
        <v>85</v>
      </c>
    </row>
    <row r="1128" spans="1:2">
      <c r="A1128">
        <v>184884</v>
      </c>
      <c r="B1128" t="s">
        <v>85</v>
      </c>
    </row>
    <row r="1129" spans="1:2">
      <c r="A1129">
        <v>184885</v>
      </c>
      <c r="B1129" t="s">
        <v>85</v>
      </c>
    </row>
    <row r="1130" spans="1:2">
      <c r="A1130">
        <v>184886</v>
      </c>
      <c r="B1130" t="s">
        <v>85</v>
      </c>
    </row>
    <row r="1131" spans="1:2">
      <c r="A1131">
        <v>184887</v>
      </c>
      <c r="B1131" t="s">
        <v>85</v>
      </c>
    </row>
    <row r="1132" spans="1:2">
      <c r="A1132">
        <v>184888</v>
      </c>
      <c r="B1132" t="s">
        <v>85</v>
      </c>
    </row>
    <row r="1133" spans="1:2">
      <c r="A1133">
        <v>184889</v>
      </c>
      <c r="B1133" t="s">
        <v>85</v>
      </c>
    </row>
    <row r="1134" spans="1:2">
      <c r="A1134">
        <v>184890</v>
      </c>
      <c r="B1134" t="s">
        <v>85</v>
      </c>
    </row>
    <row r="1135" spans="1:2">
      <c r="A1135">
        <v>184891</v>
      </c>
      <c r="B1135" t="s">
        <v>85</v>
      </c>
    </row>
    <row r="1136" spans="1:2">
      <c r="A1136">
        <v>184892</v>
      </c>
      <c r="B1136" t="s">
        <v>85</v>
      </c>
    </row>
    <row r="1137" spans="1:12">
      <c r="A1137">
        <v>184893</v>
      </c>
      <c r="B1137" t="s">
        <v>85</v>
      </c>
    </row>
    <row r="1138" spans="1:12">
      <c r="A1138">
        <v>184894</v>
      </c>
      <c r="B1138" t="s">
        <v>85</v>
      </c>
    </row>
    <row r="1139" spans="1:12">
      <c r="A1139">
        <v>184895</v>
      </c>
      <c r="B1139" t="s">
        <v>85</v>
      </c>
    </row>
    <row r="1140" spans="1:12">
      <c r="A1140">
        <v>184896</v>
      </c>
      <c r="B1140" t="s">
        <v>85</v>
      </c>
    </row>
    <row r="1141" spans="1:12">
      <c r="A1141">
        <v>184897</v>
      </c>
      <c r="B1141" t="s">
        <v>85</v>
      </c>
    </row>
    <row r="1142" spans="1:12">
      <c r="A1142">
        <v>184898</v>
      </c>
      <c r="B1142" t="s">
        <v>85</v>
      </c>
    </row>
    <row r="1143" spans="1:12">
      <c r="A1143">
        <v>184899</v>
      </c>
      <c r="B1143" t="s">
        <v>85</v>
      </c>
    </row>
    <row r="1144" spans="1:12">
      <c r="A1144">
        <v>184900</v>
      </c>
      <c r="B1144" t="s">
        <v>85</v>
      </c>
    </row>
    <row r="1145" spans="1:12">
      <c r="A1145">
        <v>184901</v>
      </c>
      <c r="B1145" t="s">
        <v>85</v>
      </c>
    </row>
    <row r="1146" spans="1:12">
      <c r="A1146">
        <v>184902</v>
      </c>
      <c r="B1146" t="s">
        <v>85</v>
      </c>
    </row>
    <row r="1147" spans="1:12">
      <c r="A1147">
        <v>184903</v>
      </c>
      <c r="B1147" t="s">
        <v>86</v>
      </c>
      <c r="C1147" t="s">
        <v>87</v>
      </c>
      <c r="D1147">
        <v>204.785</v>
      </c>
      <c r="E1147">
        <v>-229.96600000000001</v>
      </c>
      <c r="F1147">
        <v>392.43099999999998</v>
      </c>
      <c r="G1147">
        <v>-44.986899999999999</v>
      </c>
      <c r="H1147">
        <v>2.8674200000000001</v>
      </c>
      <c r="I1147" s="3">
        <v>6.7999999999999999E-5</v>
      </c>
      <c r="J1147">
        <v>2.86686</v>
      </c>
      <c r="K1147" s="3">
        <v>6.6000000000000005E-5</v>
      </c>
      <c r="L1147">
        <v>4.0199999999999996</v>
      </c>
    </row>
    <row r="1148" spans="1:12">
      <c r="A1148">
        <v>184904</v>
      </c>
      <c r="B1148" t="s">
        <v>88</v>
      </c>
      <c r="C1148" t="s">
        <v>87</v>
      </c>
      <c r="D1148">
        <v>204.785</v>
      </c>
      <c r="E1148">
        <v>-232.494</v>
      </c>
      <c r="F1148">
        <v>392.43099999999998</v>
      </c>
      <c r="G1148">
        <v>-44.987000000000002</v>
      </c>
      <c r="H1148">
        <v>2.8672200000000001</v>
      </c>
      <c r="I1148" s="3">
        <v>6.7999999999999999E-5</v>
      </c>
      <c r="J1148">
        <v>2.8668800000000001</v>
      </c>
      <c r="K1148" s="3">
        <v>6.3999999999999997E-5</v>
      </c>
      <c r="L1148">
        <v>4.0199999999999996</v>
      </c>
    </row>
    <row r="1149" spans="1:12">
      <c r="A1149">
        <v>184905</v>
      </c>
      <c r="B1149" t="s">
        <v>89</v>
      </c>
      <c r="C1149" t="s">
        <v>87</v>
      </c>
      <c r="D1149">
        <v>204.78399999999999</v>
      </c>
      <c r="E1149">
        <v>-234.976</v>
      </c>
      <c r="F1149">
        <v>392.43099999999998</v>
      </c>
      <c r="G1149">
        <v>-44.987000000000002</v>
      </c>
      <c r="H1149">
        <v>2.8673199999999999</v>
      </c>
      <c r="I1149" s="3">
        <v>7.2999999999999999E-5</v>
      </c>
      <c r="J1149">
        <v>2.8668800000000001</v>
      </c>
      <c r="K1149" s="3">
        <v>5.8E-5</v>
      </c>
      <c r="L1149">
        <v>4</v>
      </c>
    </row>
    <row r="1150" spans="1:12">
      <c r="A1150">
        <v>184906</v>
      </c>
      <c r="B1150" t="s">
        <v>90</v>
      </c>
      <c r="C1150" t="s">
        <v>87</v>
      </c>
      <c r="D1150">
        <v>204.785</v>
      </c>
      <c r="E1150">
        <v>-237.47900000000001</v>
      </c>
      <c r="F1150">
        <v>392.43099999999998</v>
      </c>
      <c r="G1150">
        <v>-44.987000000000002</v>
      </c>
      <c r="H1150">
        <v>2.8672900000000001</v>
      </c>
      <c r="I1150" s="3">
        <v>6.8999999999999997E-5</v>
      </c>
      <c r="J1150">
        <v>2.86687</v>
      </c>
      <c r="K1150" s="3">
        <v>7.1000000000000005E-5</v>
      </c>
      <c r="L1150">
        <v>4.01</v>
      </c>
    </row>
    <row r="1151" spans="1:12">
      <c r="A1151">
        <v>184907</v>
      </c>
      <c r="B1151" t="s">
        <v>91</v>
      </c>
      <c r="C1151" t="s">
        <v>87</v>
      </c>
      <c r="D1151">
        <v>204.78399999999999</v>
      </c>
      <c r="E1151">
        <v>-239.97800000000001</v>
      </c>
      <c r="F1151">
        <v>392.43099999999998</v>
      </c>
      <c r="G1151">
        <v>-44.987000000000002</v>
      </c>
      <c r="H1151">
        <v>2.8673099999999998</v>
      </c>
      <c r="I1151" s="3">
        <v>5.8999999999999998E-5</v>
      </c>
      <c r="J1151">
        <v>2.8671000000000002</v>
      </c>
      <c r="K1151" s="3">
        <v>6.7999999999999999E-5</v>
      </c>
      <c r="L1151">
        <v>4.01</v>
      </c>
    </row>
    <row r="1152" spans="1:12">
      <c r="A1152">
        <v>184908</v>
      </c>
      <c r="B1152" t="s">
        <v>92</v>
      </c>
      <c r="C1152" t="s">
        <v>87</v>
      </c>
      <c r="D1152">
        <v>204.785</v>
      </c>
      <c r="E1152">
        <v>-229.983</v>
      </c>
      <c r="F1152">
        <v>379.31900000000002</v>
      </c>
      <c r="G1152">
        <v>-44.987000000000002</v>
      </c>
      <c r="H1152">
        <v>2.8678300000000001</v>
      </c>
      <c r="I1152" s="3">
        <v>6.6000000000000005E-5</v>
      </c>
      <c r="J1152">
        <v>2.8669799999999999</v>
      </c>
      <c r="K1152" s="3">
        <v>6.6000000000000005E-5</v>
      </c>
      <c r="L1152">
        <v>4.01</v>
      </c>
    </row>
    <row r="1153" spans="1:12">
      <c r="A1153">
        <v>184909</v>
      </c>
      <c r="B1153" t="s">
        <v>93</v>
      </c>
      <c r="C1153" t="s">
        <v>87</v>
      </c>
      <c r="D1153">
        <v>204.785</v>
      </c>
      <c r="E1153">
        <v>-232.505</v>
      </c>
      <c r="F1153">
        <v>379.31900000000002</v>
      </c>
      <c r="G1153">
        <v>-44.987000000000002</v>
      </c>
      <c r="H1153">
        <v>2.86747</v>
      </c>
      <c r="I1153" s="3">
        <v>7.3999999999999996E-5</v>
      </c>
      <c r="J1153">
        <v>2.8669099999999998</v>
      </c>
      <c r="K1153" s="3">
        <v>7.1000000000000005E-5</v>
      </c>
      <c r="L1153">
        <v>4.0199999999999996</v>
      </c>
    </row>
    <row r="1154" spans="1:12">
      <c r="A1154">
        <v>184910</v>
      </c>
      <c r="B1154" t="s">
        <v>94</v>
      </c>
      <c r="C1154" t="s">
        <v>87</v>
      </c>
      <c r="D1154">
        <v>204.78399999999999</v>
      </c>
      <c r="E1154">
        <v>-234.98599999999999</v>
      </c>
      <c r="F1154">
        <v>379.31900000000002</v>
      </c>
      <c r="G1154">
        <v>-44.987000000000002</v>
      </c>
      <c r="H1154">
        <v>2.8674499999999998</v>
      </c>
      <c r="I1154" s="3">
        <v>8.1000000000000004E-5</v>
      </c>
      <c r="J1154">
        <v>2.8671500000000001</v>
      </c>
      <c r="K1154" s="3">
        <v>7.2999999999999999E-5</v>
      </c>
      <c r="L1154">
        <v>4.0199999999999996</v>
      </c>
    </row>
    <row r="1155" spans="1:12">
      <c r="A1155">
        <v>184911</v>
      </c>
      <c r="B1155" t="s">
        <v>95</v>
      </c>
      <c r="C1155" t="s">
        <v>87</v>
      </c>
      <c r="D1155">
        <v>204.785</v>
      </c>
      <c r="E1155">
        <v>-237.49</v>
      </c>
      <c r="F1155">
        <v>379.31900000000002</v>
      </c>
      <c r="G1155">
        <v>-44.987000000000002</v>
      </c>
      <c r="H1155">
        <v>2.86734</v>
      </c>
      <c r="I1155" s="3">
        <v>6.6000000000000005E-5</v>
      </c>
      <c r="J1155">
        <v>2.86687</v>
      </c>
      <c r="K1155" s="3">
        <v>6.6000000000000005E-5</v>
      </c>
      <c r="L1155">
        <v>4.01</v>
      </c>
    </row>
    <row r="1156" spans="1:12">
      <c r="A1156">
        <v>184912</v>
      </c>
      <c r="B1156" t="s">
        <v>96</v>
      </c>
      <c r="C1156" t="s">
        <v>87</v>
      </c>
      <c r="D1156">
        <v>204.78399999999999</v>
      </c>
      <c r="E1156">
        <v>-239.98699999999999</v>
      </c>
      <c r="F1156">
        <v>379.31900000000002</v>
      </c>
      <c r="G1156">
        <v>-44.987000000000002</v>
      </c>
      <c r="H1156">
        <v>2.8672599999999999</v>
      </c>
      <c r="I1156" s="3">
        <v>6.8999999999999997E-5</v>
      </c>
      <c r="J1156">
        <v>2.8671099999999998</v>
      </c>
      <c r="K1156" s="3">
        <v>6.6000000000000005E-5</v>
      </c>
      <c r="L1156">
        <v>4.0199999999999996</v>
      </c>
    </row>
    <row r="1157" spans="1:12">
      <c r="A1157">
        <v>184913</v>
      </c>
      <c r="B1157" t="s">
        <v>97</v>
      </c>
      <c r="C1157" t="s">
        <v>87</v>
      </c>
      <c r="D1157">
        <v>204.785</v>
      </c>
      <c r="E1157">
        <v>-229.75200000000001</v>
      </c>
      <c r="F1157">
        <v>366.18900000000002</v>
      </c>
      <c r="G1157">
        <v>-44.986800000000002</v>
      </c>
      <c r="H1157">
        <v>2.8675799999999998</v>
      </c>
      <c r="I1157" s="3">
        <v>7.2000000000000002E-5</v>
      </c>
      <c r="J1157">
        <v>2.86687</v>
      </c>
      <c r="K1157" s="3">
        <v>6.7000000000000002E-5</v>
      </c>
      <c r="L1157">
        <v>4.0199999999999996</v>
      </c>
    </row>
    <row r="1158" spans="1:12">
      <c r="A1158">
        <v>184914</v>
      </c>
      <c r="B1158" t="s">
        <v>98</v>
      </c>
      <c r="C1158" t="s">
        <v>87</v>
      </c>
      <c r="D1158">
        <v>204.785</v>
      </c>
      <c r="E1158">
        <v>-232.274</v>
      </c>
      <c r="F1158">
        <v>366.18900000000002</v>
      </c>
      <c r="G1158">
        <v>-44.986800000000002</v>
      </c>
      <c r="H1158">
        <v>2.8672200000000001</v>
      </c>
      <c r="I1158" s="3">
        <v>6.7000000000000002E-5</v>
      </c>
      <c r="J1158">
        <v>2.8670399999999998</v>
      </c>
      <c r="K1158" s="3">
        <v>6.6000000000000005E-5</v>
      </c>
      <c r="L1158">
        <v>4.0199999999999996</v>
      </c>
    </row>
    <row r="1159" spans="1:12">
      <c r="A1159">
        <v>184915</v>
      </c>
      <c r="B1159" t="s">
        <v>99</v>
      </c>
      <c r="C1159" t="s">
        <v>87</v>
      </c>
      <c r="D1159">
        <v>204.785</v>
      </c>
      <c r="E1159">
        <v>-234.75700000000001</v>
      </c>
      <c r="F1159">
        <v>366.18900000000002</v>
      </c>
      <c r="G1159">
        <v>-44.986800000000002</v>
      </c>
      <c r="H1159">
        <v>2.8673799999999998</v>
      </c>
      <c r="I1159" s="3">
        <v>6.7999999999999999E-5</v>
      </c>
      <c r="J1159">
        <v>2.8669500000000001</v>
      </c>
      <c r="K1159" s="3">
        <v>6.4999999999999994E-5</v>
      </c>
      <c r="L1159">
        <v>4.01</v>
      </c>
    </row>
    <row r="1160" spans="1:12">
      <c r="A1160">
        <v>184916</v>
      </c>
      <c r="B1160" t="s">
        <v>100</v>
      </c>
      <c r="C1160" t="s">
        <v>87</v>
      </c>
      <c r="D1160">
        <v>204.785</v>
      </c>
      <c r="E1160">
        <v>-237.255</v>
      </c>
      <c r="F1160">
        <v>366.18900000000002</v>
      </c>
      <c r="G1160">
        <v>-44.986800000000002</v>
      </c>
      <c r="H1160">
        <v>2.8673299999999999</v>
      </c>
      <c r="I1160" s="3">
        <v>6.3E-5</v>
      </c>
      <c r="J1160">
        <v>2.8668999999999998</v>
      </c>
      <c r="K1160" s="3">
        <v>5.8999999999999998E-5</v>
      </c>
      <c r="L1160">
        <v>4.01</v>
      </c>
    </row>
    <row r="1161" spans="1:12">
      <c r="A1161">
        <v>184917</v>
      </c>
      <c r="B1161" t="s">
        <v>101</v>
      </c>
      <c r="C1161" t="s">
        <v>87</v>
      </c>
      <c r="D1161">
        <v>204.78399999999999</v>
      </c>
      <c r="E1161">
        <v>-239.761</v>
      </c>
      <c r="F1161">
        <v>366.18900000000002</v>
      </c>
      <c r="G1161">
        <v>-44.986800000000002</v>
      </c>
      <c r="H1161">
        <v>2.8671700000000002</v>
      </c>
      <c r="I1161" s="3">
        <v>6.3999999999999997E-5</v>
      </c>
      <c r="J1161">
        <v>2.8667899999999999</v>
      </c>
      <c r="K1161" s="3">
        <v>6.7000000000000002E-5</v>
      </c>
      <c r="L1161">
        <v>4.0199999999999996</v>
      </c>
    </row>
    <row r="1162" spans="1:12">
      <c r="A1162">
        <v>184918</v>
      </c>
      <c r="B1162" t="s">
        <v>102</v>
      </c>
      <c r="C1162" t="s">
        <v>87</v>
      </c>
      <c r="D1162">
        <v>204.785</v>
      </c>
      <c r="E1162">
        <v>-229.733</v>
      </c>
      <c r="F1162">
        <v>362.91</v>
      </c>
      <c r="G1162">
        <v>-44.986800000000002</v>
      </c>
      <c r="H1162">
        <v>2.8676599999999999</v>
      </c>
      <c r="I1162" s="3">
        <v>6.4999999999999994E-5</v>
      </c>
      <c r="J1162">
        <v>2.8671700000000002</v>
      </c>
      <c r="K1162" s="3">
        <v>6.8999999999999997E-5</v>
      </c>
      <c r="L1162">
        <v>4.01</v>
      </c>
    </row>
    <row r="1163" spans="1:12">
      <c r="A1163">
        <v>184919</v>
      </c>
      <c r="B1163" t="s">
        <v>103</v>
      </c>
      <c r="C1163" t="s">
        <v>87</v>
      </c>
      <c r="D1163">
        <v>204.785</v>
      </c>
      <c r="E1163">
        <v>-232.25299999999999</v>
      </c>
      <c r="F1163">
        <v>362.90899999999999</v>
      </c>
      <c r="G1163">
        <v>-44.986800000000002</v>
      </c>
      <c r="H1163">
        <v>2.8672399999999998</v>
      </c>
      <c r="I1163" s="3">
        <v>7.1000000000000005E-5</v>
      </c>
      <c r="J1163">
        <v>2.8669199999999999</v>
      </c>
      <c r="K1163" s="3">
        <v>7.4999999999999993E-5</v>
      </c>
      <c r="L1163">
        <v>4</v>
      </c>
    </row>
    <row r="1164" spans="1:12">
      <c r="A1164">
        <v>184920</v>
      </c>
      <c r="B1164" t="s">
        <v>104</v>
      </c>
      <c r="C1164" t="s">
        <v>87</v>
      </c>
      <c r="D1164">
        <v>204.785</v>
      </c>
      <c r="E1164">
        <v>-234.73699999999999</v>
      </c>
      <c r="F1164">
        <v>362.90899999999999</v>
      </c>
      <c r="G1164">
        <v>-44.987000000000002</v>
      </c>
      <c r="H1164">
        <v>2.8673299999999999</v>
      </c>
      <c r="I1164" s="3">
        <v>6.7999999999999999E-5</v>
      </c>
      <c r="J1164">
        <v>2.8672599999999999</v>
      </c>
      <c r="K1164" s="3">
        <v>6.6000000000000005E-5</v>
      </c>
      <c r="L1164">
        <v>4</v>
      </c>
    </row>
    <row r="1165" spans="1:12">
      <c r="A1165">
        <v>184921</v>
      </c>
      <c r="B1165" t="s">
        <v>105</v>
      </c>
      <c r="C1165" t="s">
        <v>87</v>
      </c>
      <c r="D1165">
        <v>204.785</v>
      </c>
      <c r="E1165">
        <v>-237.23400000000001</v>
      </c>
      <c r="F1165">
        <v>362.90899999999999</v>
      </c>
      <c r="G1165">
        <v>-44.987000000000002</v>
      </c>
      <c r="H1165">
        <v>2.8673999999999999</v>
      </c>
      <c r="I1165" s="3">
        <v>6.8999999999999997E-5</v>
      </c>
      <c r="J1165">
        <v>2.8669799999999999</v>
      </c>
      <c r="K1165" s="3">
        <v>6.7000000000000002E-5</v>
      </c>
      <c r="L1165">
        <v>4.0199999999999996</v>
      </c>
    </row>
    <row r="1166" spans="1:12">
      <c r="A1166">
        <v>184922</v>
      </c>
      <c r="B1166" t="s">
        <v>106</v>
      </c>
      <c r="C1166" t="s">
        <v>87</v>
      </c>
      <c r="D1166">
        <v>204.78399999999999</v>
      </c>
      <c r="E1166">
        <v>-239.74</v>
      </c>
      <c r="F1166">
        <v>362.90899999999999</v>
      </c>
      <c r="G1166">
        <v>-44.987000000000002</v>
      </c>
      <c r="H1166">
        <v>2.8672800000000001</v>
      </c>
      <c r="I1166" s="3">
        <v>6.7000000000000002E-5</v>
      </c>
      <c r="J1166">
        <v>2.8669500000000001</v>
      </c>
      <c r="K1166" s="3">
        <v>6.7000000000000002E-5</v>
      </c>
      <c r="L1166">
        <v>4</v>
      </c>
    </row>
    <row r="1167" spans="1:12">
      <c r="A1167">
        <v>184923</v>
      </c>
      <c r="B1167" t="s">
        <v>107</v>
      </c>
      <c r="C1167" t="s">
        <v>87</v>
      </c>
      <c r="D1167">
        <v>204.785</v>
      </c>
      <c r="E1167">
        <v>-232.37299999999999</v>
      </c>
      <c r="F1167">
        <v>359.57900000000001</v>
      </c>
      <c r="G1167">
        <v>-44.986800000000002</v>
      </c>
      <c r="H1167">
        <v>2.8676699999999999</v>
      </c>
      <c r="I1167" s="3">
        <v>7.3999999999999996E-5</v>
      </c>
      <c r="J1167">
        <v>2.86687</v>
      </c>
      <c r="K1167" s="3">
        <v>6.9999999999999994E-5</v>
      </c>
      <c r="L1167">
        <v>4.01</v>
      </c>
    </row>
    <row r="1168" spans="1:12">
      <c r="A1168">
        <v>184924</v>
      </c>
      <c r="B1168" t="s">
        <v>108</v>
      </c>
      <c r="C1168" t="s">
        <v>87</v>
      </c>
      <c r="D1168">
        <v>204.785</v>
      </c>
      <c r="E1168">
        <v>-234.89500000000001</v>
      </c>
      <c r="F1168">
        <v>359.57900000000001</v>
      </c>
      <c r="G1168">
        <v>-44.986800000000002</v>
      </c>
      <c r="H1168">
        <v>2.8675600000000001</v>
      </c>
      <c r="I1168" s="3">
        <v>7.3999999999999996E-5</v>
      </c>
      <c r="J1168">
        <v>2.8669500000000001</v>
      </c>
      <c r="K1168" s="3">
        <v>6.3E-5</v>
      </c>
      <c r="L1168">
        <v>4.01</v>
      </c>
    </row>
    <row r="1169" spans="1:12">
      <c r="A1169">
        <v>184925</v>
      </c>
      <c r="B1169" t="s">
        <v>109</v>
      </c>
      <c r="C1169" t="s">
        <v>87</v>
      </c>
      <c r="D1169">
        <v>204.785</v>
      </c>
      <c r="E1169">
        <v>-237.37100000000001</v>
      </c>
      <c r="F1169">
        <v>359.57900000000001</v>
      </c>
      <c r="G1169">
        <v>-44.986800000000002</v>
      </c>
      <c r="H1169">
        <v>2.8673000000000002</v>
      </c>
      <c r="I1169" s="3">
        <v>6.7999999999999999E-5</v>
      </c>
      <c r="J1169">
        <v>2.86694</v>
      </c>
      <c r="K1169" s="3">
        <v>6.3999999999999997E-5</v>
      </c>
      <c r="L1169">
        <v>4.0199999999999996</v>
      </c>
    </row>
    <row r="1170" spans="1:12">
      <c r="A1170">
        <v>184926</v>
      </c>
      <c r="B1170" t="s">
        <v>110</v>
      </c>
      <c r="C1170" t="s">
        <v>87</v>
      </c>
      <c r="D1170">
        <v>204.78399999999999</v>
      </c>
      <c r="E1170">
        <v>-239.87899999999999</v>
      </c>
      <c r="F1170">
        <v>359.57900000000001</v>
      </c>
      <c r="G1170">
        <v>-44.986800000000002</v>
      </c>
      <c r="H1170">
        <v>2.8672800000000001</v>
      </c>
      <c r="I1170" s="3">
        <v>6.7000000000000002E-5</v>
      </c>
      <c r="J1170">
        <v>2.8670800000000001</v>
      </c>
      <c r="K1170" s="3">
        <v>7.3999999999999996E-5</v>
      </c>
      <c r="L1170">
        <v>4.0199999999999996</v>
      </c>
    </row>
    <row r="1171" spans="1:12">
      <c r="A1171">
        <v>184927</v>
      </c>
      <c r="B1171" t="s">
        <v>111</v>
      </c>
      <c r="C1171" t="s">
        <v>87</v>
      </c>
      <c r="D1171">
        <v>204.785</v>
      </c>
      <c r="E1171">
        <v>-232.386</v>
      </c>
      <c r="F1171">
        <v>356.31</v>
      </c>
      <c r="G1171">
        <v>-44.986800000000002</v>
      </c>
      <c r="H1171">
        <v>2.8704800000000001</v>
      </c>
      <c r="I1171">
        <v>1.6799999999999999E-4</v>
      </c>
      <c r="J1171">
        <v>2.8693399999999998</v>
      </c>
      <c r="K1171">
        <v>1.1400000000000001E-4</v>
      </c>
      <c r="L1171">
        <v>4.01</v>
      </c>
    </row>
    <row r="1172" spans="1:12">
      <c r="A1172">
        <v>184928</v>
      </c>
      <c r="B1172" t="s">
        <v>112</v>
      </c>
      <c r="C1172" t="s">
        <v>87</v>
      </c>
      <c r="D1172">
        <v>204.785</v>
      </c>
      <c r="E1172">
        <v>-234.905</v>
      </c>
      <c r="F1172">
        <v>356.30900000000003</v>
      </c>
      <c r="G1172">
        <v>-44.986800000000002</v>
      </c>
      <c r="H1172">
        <v>2.8673600000000001</v>
      </c>
      <c r="I1172" s="3">
        <v>8.7999999999999998E-5</v>
      </c>
      <c r="J1172">
        <v>2.86727</v>
      </c>
      <c r="K1172" s="3">
        <v>7.2000000000000002E-5</v>
      </c>
      <c r="L1172">
        <v>4.01</v>
      </c>
    </row>
    <row r="1173" spans="1:12">
      <c r="A1173">
        <v>184929</v>
      </c>
      <c r="B1173" t="s">
        <v>113</v>
      </c>
      <c r="C1173" t="s">
        <v>87</v>
      </c>
      <c r="D1173">
        <v>204.785</v>
      </c>
      <c r="E1173">
        <v>-237.38399999999999</v>
      </c>
      <c r="F1173">
        <v>356.30900000000003</v>
      </c>
      <c r="G1173">
        <v>-44.986800000000002</v>
      </c>
      <c r="H1173">
        <v>2.8674499999999998</v>
      </c>
      <c r="I1173" s="3">
        <v>6.7000000000000002E-5</v>
      </c>
      <c r="J1173">
        <v>2.8660600000000001</v>
      </c>
      <c r="K1173" s="3">
        <v>6.7000000000000002E-5</v>
      </c>
      <c r="L1173">
        <v>4.01</v>
      </c>
    </row>
    <row r="1174" spans="1:12">
      <c r="A1174">
        <v>184930</v>
      </c>
      <c r="B1174" t="s">
        <v>114</v>
      </c>
      <c r="C1174" t="s">
        <v>87</v>
      </c>
      <c r="D1174">
        <v>204.78399999999999</v>
      </c>
      <c r="E1174">
        <v>-239.886</v>
      </c>
      <c r="F1174">
        <v>356.30900000000003</v>
      </c>
      <c r="G1174">
        <v>-44.986800000000002</v>
      </c>
      <c r="H1174">
        <v>2.8673500000000001</v>
      </c>
      <c r="I1174" s="3">
        <v>6.2000000000000003E-5</v>
      </c>
      <c r="J1174">
        <v>2.8672300000000002</v>
      </c>
      <c r="K1174" s="3">
        <v>6.6000000000000005E-5</v>
      </c>
      <c r="L1174">
        <v>4</v>
      </c>
    </row>
    <row r="1175" spans="1:12">
      <c r="A1175">
        <v>184931</v>
      </c>
      <c r="B1175" t="s">
        <v>115</v>
      </c>
      <c r="C1175" t="s">
        <v>87</v>
      </c>
      <c r="D1175">
        <v>204.785</v>
      </c>
      <c r="E1175">
        <v>-232.24600000000001</v>
      </c>
      <c r="F1175">
        <v>353</v>
      </c>
      <c r="G1175">
        <v>-44.986800000000002</v>
      </c>
      <c r="H1175">
        <v>2.87113</v>
      </c>
      <c r="I1175">
        <v>1.85E-4</v>
      </c>
      <c r="J1175">
        <v>2.8734199999999999</v>
      </c>
      <c r="K1175">
        <v>1.3799999999999999E-4</v>
      </c>
      <c r="L1175">
        <v>4.01</v>
      </c>
    </row>
    <row r="1176" spans="1:12">
      <c r="A1176">
        <v>184932</v>
      </c>
      <c r="B1176" t="s">
        <v>116</v>
      </c>
      <c r="C1176" t="s">
        <v>87</v>
      </c>
      <c r="D1176">
        <v>204.785</v>
      </c>
      <c r="E1176">
        <v>-234.76300000000001</v>
      </c>
      <c r="F1176">
        <v>352</v>
      </c>
      <c r="G1176">
        <v>-44.986800000000002</v>
      </c>
      <c r="H1176">
        <v>2.8706800000000001</v>
      </c>
      <c r="I1176">
        <v>1.34E-4</v>
      </c>
      <c r="J1176">
        <v>2.8694600000000001</v>
      </c>
      <c r="K1176">
        <v>1.2E-4</v>
      </c>
      <c r="L1176">
        <v>4.0199999999999996</v>
      </c>
    </row>
    <row r="1177" spans="1:12">
      <c r="A1177">
        <v>184933</v>
      </c>
      <c r="B1177" t="s">
        <v>117</v>
      </c>
      <c r="C1177" t="s">
        <v>87</v>
      </c>
      <c r="D1177">
        <v>204.785</v>
      </c>
      <c r="E1177">
        <v>-237.24100000000001</v>
      </c>
      <c r="F1177">
        <v>352.99900000000002</v>
      </c>
      <c r="G1177">
        <v>-44.986800000000002</v>
      </c>
      <c r="H1177">
        <v>2.8677199999999998</v>
      </c>
      <c r="I1177" s="3">
        <v>7.7999999999999999E-5</v>
      </c>
      <c r="J1177">
        <v>2.8664000000000001</v>
      </c>
      <c r="K1177" s="3">
        <v>7.6000000000000004E-5</v>
      </c>
      <c r="L1177">
        <v>4.0199999999999996</v>
      </c>
    </row>
    <row r="1178" spans="1:12">
      <c r="A1178">
        <v>184934</v>
      </c>
      <c r="B1178" t="s">
        <v>118</v>
      </c>
      <c r="C1178" t="s">
        <v>87</v>
      </c>
      <c r="D1178">
        <v>204.78399999999999</v>
      </c>
      <c r="E1178">
        <v>-239.74799999999999</v>
      </c>
      <c r="F1178">
        <v>352.99900000000002</v>
      </c>
      <c r="G1178">
        <v>-44.986800000000002</v>
      </c>
      <c r="H1178">
        <v>2.8673500000000001</v>
      </c>
      <c r="I1178" s="3">
        <v>7.2999999999999999E-5</v>
      </c>
      <c r="J1178">
        <v>2.8664399999999999</v>
      </c>
      <c r="K1178" s="3">
        <v>7.3999999999999996E-5</v>
      </c>
      <c r="L1178">
        <v>4.01</v>
      </c>
    </row>
    <row r="1179" spans="1:12">
      <c r="A1179">
        <v>184935</v>
      </c>
      <c r="B1179" t="s">
        <v>119</v>
      </c>
      <c r="C1179" t="s">
        <v>87</v>
      </c>
      <c r="D1179">
        <v>204.77699999999999</v>
      </c>
      <c r="E1179">
        <v>-229.977</v>
      </c>
      <c r="F1179">
        <v>392.43900000000002</v>
      </c>
      <c r="G1179">
        <v>135.005</v>
      </c>
      <c r="H1179">
        <v>2.8672200000000001</v>
      </c>
      <c r="I1179" s="3">
        <v>5.8E-5</v>
      </c>
      <c r="J1179">
        <v>2.8667600000000002</v>
      </c>
      <c r="K1179" s="3">
        <v>6.8999999999999997E-5</v>
      </c>
      <c r="L1179">
        <v>4.0199999999999996</v>
      </c>
    </row>
    <row r="1180" spans="1:12">
      <c r="A1180">
        <v>184936</v>
      </c>
      <c r="B1180" t="s">
        <v>120</v>
      </c>
      <c r="C1180" t="s">
        <v>87</v>
      </c>
      <c r="D1180">
        <v>204.77600000000001</v>
      </c>
      <c r="E1180">
        <v>-232.495</v>
      </c>
      <c r="F1180">
        <v>392.43900000000002</v>
      </c>
      <c r="G1180">
        <v>135.005</v>
      </c>
      <c r="H1180">
        <v>2.8671799999999998</v>
      </c>
      <c r="I1180" s="3">
        <v>6.4999999999999994E-5</v>
      </c>
      <c r="J1180">
        <v>2.8667699999999998</v>
      </c>
      <c r="K1180" s="3">
        <v>6.6000000000000005E-5</v>
      </c>
      <c r="L1180">
        <v>4</v>
      </c>
    </row>
    <row r="1181" spans="1:12">
      <c r="A1181">
        <v>184937</v>
      </c>
      <c r="B1181" t="s">
        <v>121</v>
      </c>
      <c r="C1181" t="s">
        <v>87</v>
      </c>
      <c r="D1181">
        <v>204.77500000000001</v>
      </c>
      <c r="E1181">
        <v>-234.976</v>
      </c>
      <c r="F1181">
        <v>392.43900000000002</v>
      </c>
      <c r="G1181">
        <v>135.005</v>
      </c>
      <c r="H1181">
        <v>2.8672599999999999</v>
      </c>
      <c r="I1181" s="3">
        <v>6.9999999999999994E-5</v>
      </c>
      <c r="J1181">
        <v>2.86707</v>
      </c>
      <c r="K1181" s="3">
        <v>6.2000000000000003E-5</v>
      </c>
      <c r="L1181">
        <v>4.01</v>
      </c>
    </row>
    <row r="1182" spans="1:12">
      <c r="A1182">
        <v>184938</v>
      </c>
      <c r="B1182" t="s">
        <v>122</v>
      </c>
      <c r="C1182" t="s">
        <v>87</v>
      </c>
      <c r="D1182">
        <v>204.77600000000001</v>
      </c>
      <c r="E1182">
        <v>-237.48</v>
      </c>
      <c r="F1182">
        <v>392.43900000000002</v>
      </c>
      <c r="G1182">
        <v>135.005</v>
      </c>
      <c r="H1182">
        <v>2.8672800000000001</v>
      </c>
      <c r="I1182" s="3">
        <v>7.2000000000000002E-5</v>
      </c>
      <c r="J1182">
        <v>2.8668300000000002</v>
      </c>
      <c r="K1182" s="3">
        <v>6.3E-5</v>
      </c>
      <c r="L1182">
        <v>4.01</v>
      </c>
    </row>
    <row r="1183" spans="1:12">
      <c r="A1183">
        <v>184939</v>
      </c>
      <c r="B1183" t="s">
        <v>123</v>
      </c>
      <c r="C1183" t="s">
        <v>87</v>
      </c>
      <c r="D1183">
        <v>204.77500000000001</v>
      </c>
      <c r="E1183">
        <v>-239.977</v>
      </c>
      <c r="F1183">
        <v>392.43900000000002</v>
      </c>
      <c r="G1183">
        <v>135.005</v>
      </c>
      <c r="H1183">
        <v>2.8675999999999999</v>
      </c>
      <c r="I1183" s="3">
        <v>7.1000000000000005E-5</v>
      </c>
      <c r="J1183">
        <v>2.8668499999999999</v>
      </c>
      <c r="K1183" s="3">
        <v>7.6000000000000004E-5</v>
      </c>
      <c r="L1183">
        <v>4.01</v>
      </c>
    </row>
    <row r="1184" spans="1:12">
      <c r="A1184">
        <v>184940</v>
      </c>
      <c r="B1184" t="s">
        <v>124</v>
      </c>
      <c r="C1184" t="s">
        <v>87</v>
      </c>
      <c r="D1184">
        <v>204.77600000000001</v>
      </c>
      <c r="E1184">
        <v>-229.98</v>
      </c>
      <c r="F1184">
        <v>379.32</v>
      </c>
      <c r="G1184">
        <v>135.00399999999999</v>
      </c>
      <c r="H1184">
        <v>2.8673299999999999</v>
      </c>
      <c r="I1184" s="3">
        <v>6.6000000000000005E-5</v>
      </c>
      <c r="J1184">
        <v>2.8670100000000001</v>
      </c>
      <c r="K1184" s="3">
        <v>7.2999999999999999E-5</v>
      </c>
      <c r="L1184">
        <v>4.01</v>
      </c>
    </row>
    <row r="1185" spans="1:12">
      <c r="A1185">
        <v>184941</v>
      </c>
      <c r="B1185" t="s">
        <v>125</v>
      </c>
      <c r="C1185" t="s">
        <v>87</v>
      </c>
      <c r="D1185">
        <v>204.77600000000001</v>
      </c>
      <c r="E1185">
        <v>-232.506</v>
      </c>
      <c r="F1185">
        <v>379.32</v>
      </c>
      <c r="G1185">
        <v>135.00399999999999</v>
      </c>
      <c r="H1185">
        <v>2.8675600000000001</v>
      </c>
      <c r="I1185" s="3">
        <v>8.0000000000000007E-5</v>
      </c>
      <c r="J1185">
        <v>2.8669899999999999</v>
      </c>
      <c r="K1185" s="3">
        <v>6.6000000000000005E-5</v>
      </c>
      <c r="L1185">
        <v>4.0199999999999996</v>
      </c>
    </row>
    <row r="1186" spans="1:12">
      <c r="A1186">
        <v>184942</v>
      </c>
      <c r="B1186" t="s">
        <v>126</v>
      </c>
      <c r="C1186" t="s">
        <v>87</v>
      </c>
      <c r="D1186">
        <v>204.77500000000001</v>
      </c>
      <c r="E1186">
        <v>-234.98500000000001</v>
      </c>
      <c r="F1186">
        <v>379.32</v>
      </c>
      <c r="G1186">
        <v>135.00399999999999</v>
      </c>
      <c r="H1186">
        <v>2.8674200000000001</v>
      </c>
      <c r="I1186" s="3">
        <v>6.8999999999999997E-5</v>
      </c>
      <c r="J1186">
        <v>2.8667199999999999</v>
      </c>
      <c r="K1186" s="3">
        <v>6.4999999999999994E-5</v>
      </c>
      <c r="L1186">
        <v>4.01</v>
      </c>
    </row>
    <row r="1187" spans="1:12">
      <c r="A1187">
        <v>184943</v>
      </c>
      <c r="B1187" t="s">
        <v>127</v>
      </c>
      <c r="C1187" t="s">
        <v>87</v>
      </c>
      <c r="D1187">
        <v>204.77600000000001</v>
      </c>
      <c r="E1187">
        <v>-237.49</v>
      </c>
      <c r="F1187">
        <v>379.32</v>
      </c>
      <c r="G1187">
        <v>135.00399999999999</v>
      </c>
      <c r="H1187">
        <v>2.8673000000000002</v>
      </c>
      <c r="I1187" s="3">
        <v>6.6000000000000005E-5</v>
      </c>
      <c r="J1187">
        <v>2.86687</v>
      </c>
      <c r="K1187" s="3">
        <v>6.7000000000000002E-5</v>
      </c>
      <c r="L1187">
        <v>4.03</v>
      </c>
    </row>
    <row r="1188" spans="1:12">
      <c r="A1188">
        <v>184944</v>
      </c>
      <c r="B1188" t="s">
        <v>128</v>
      </c>
      <c r="C1188" t="s">
        <v>87</v>
      </c>
      <c r="D1188">
        <v>204.77500000000001</v>
      </c>
      <c r="E1188">
        <v>-239.98699999999999</v>
      </c>
      <c r="F1188">
        <v>379.32</v>
      </c>
      <c r="G1188">
        <v>135.00399999999999</v>
      </c>
      <c r="H1188">
        <v>2.86747</v>
      </c>
      <c r="I1188" s="3">
        <v>7.1000000000000005E-5</v>
      </c>
      <c r="J1188">
        <v>2.86693</v>
      </c>
      <c r="K1188" s="3">
        <v>6.7000000000000002E-5</v>
      </c>
      <c r="L1188">
        <v>4.01</v>
      </c>
    </row>
    <row r="1189" spans="1:12">
      <c r="A1189">
        <v>184945</v>
      </c>
      <c r="B1189" t="s">
        <v>129</v>
      </c>
      <c r="C1189" t="s">
        <v>87</v>
      </c>
      <c r="D1189">
        <v>204.77600000000001</v>
      </c>
      <c r="E1189">
        <v>-229.75200000000001</v>
      </c>
      <c r="F1189">
        <v>366.18900000000002</v>
      </c>
      <c r="G1189">
        <v>135.00399999999999</v>
      </c>
      <c r="H1189">
        <v>2.8673099999999998</v>
      </c>
      <c r="I1189" s="3">
        <v>6.2000000000000003E-5</v>
      </c>
      <c r="J1189">
        <v>2.8670599999999999</v>
      </c>
      <c r="K1189" s="3">
        <v>6.7000000000000002E-5</v>
      </c>
      <c r="L1189">
        <v>4.01</v>
      </c>
    </row>
    <row r="1190" spans="1:12">
      <c r="A1190">
        <v>184946</v>
      </c>
      <c r="B1190" t="s">
        <v>130</v>
      </c>
      <c r="C1190" t="s">
        <v>87</v>
      </c>
      <c r="D1190">
        <v>204.77600000000001</v>
      </c>
      <c r="E1190">
        <v>-232.27500000000001</v>
      </c>
      <c r="F1190">
        <v>366.18900000000002</v>
      </c>
      <c r="G1190">
        <v>135.00399999999999</v>
      </c>
      <c r="H1190">
        <v>2.86727</v>
      </c>
      <c r="I1190" s="3">
        <v>7.3999999999999996E-5</v>
      </c>
      <c r="J1190">
        <v>2.8671700000000002</v>
      </c>
      <c r="K1190" s="3">
        <v>6.3999999999999997E-5</v>
      </c>
      <c r="L1190">
        <v>4.0199999999999996</v>
      </c>
    </row>
    <row r="1191" spans="1:12">
      <c r="A1191">
        <v>184947</v>
      </c>
      <c r="B1191" t="s">
        <v>131</v>
      </c>
      <c r="C1191" t="s">
        <v>87</v>
      </c>
      <c r="D1191">
        <v>204.77600000000001</v>
      </c>
      <c r="E1191">
        <v>-234.755</v>
      </c>
      <c r="F1191">
        <v>366.18900000000002</v>
      </c>
      <c r="G1191">
        <v>135.00399999999999</v>
      </c>
      <c r="H1191">
        <v>2.8672900000000001</v>
      </c>
      <c r="I1191" s="3">
        <v>6.6000000000000005E-5</v>
      </c>
      <c r="J1191">
        <v>2.8668100000000001</v>
      </c>
      <c r="K1191" s="3">
        <v>6.0999999999999999E-5</v>
      </c>
      <c r="L1191">
        <v>4.0199999999999996</v>
      </c>
    </row>
    <row r="1192" spans="1:12">
      <c r="A1192">
        <v>184948</v>
      </c>
      <c r="B1192" t="s">
        <v>132</v>
      </c>
      <c r="C1192" t="s">
        <v>87</v>
      </c>
      <c r="D1192">
        <v>204.77600000000001</v>
      </c>
      <c r="E1192">
        <v>-237.25800000000001</v>
      </c>
      <c r="F1192">
        <v>366.18900000000002</v>
      </c>
      <c r="G1192">
        <v>135.00399999999999</v>
      </c>
      <c r="H1192">
        <v>2.86747</v>
      </c>
      <c r="I1192" s="3">
        <v>6.3E-5</v>
      </c>
      <c r="J1192">
        <v>2.86694</v>
      </c>
      <c r="K1192" s="3">
        <v>6.6000000000000005E-5</v>
      </c>
      <c r="L1192">
        <v>4.03</v>
      </c>
    </row>
    <row r="1193" spans="1:12">
      <c r="A1193">
        <v>184949</v>
      </c>
      <c r="B1193" t="s">
        <v>133</v>
      </c>
      <c r="C1193" t="s">
        <v>87</v>
      </c>
      <c r="D1193">
        <v>204.77500000000001</v>
      </c>
      <c r="E1193">
        <v>-239.75899999999999</v>
      </c>
      <c r="F1193">
        <v>366.18900000000002</v>
      </c>
      <c r="G1193">
        <v>135.00399999999999</v>
      </c>
      <c r="H1193">
        <v>2.8675000000000002</v>
      </c>
      <c r="I1193" s="3">
        <v>8.5000000000000006E-5</v>
      </c>
      <c r="J1193">
        <v>2.86694</v>
      </c>
      <c r="K1193" s="3">
        <v>6.9999999999999994E-5</v>
      </c>
      <c r="L1193">
        <v>4.0199999999999996</v>
      </c>
    </row>
    <row r="1194" spans="1:12">
      <c r="A1194">
        <v>184950</v>
      </c>
      <c r="B1194" t="s">
        <v>134</v>
      </c>
      <c r="C1194" t="s">
        <v>87</v>
      </c>
      <c r="D1194">
        <v>204.77600000000001</v>
      </c>
      <c r="E1194">
        <v>-229.732</v>
      </c>
      <c r="F1194">
        <v>362.90899999999999</v>
      </c>
      <c r="G1194">
        <v>135.00399999999999</v>
      </c>
      <c r="H1194">
        <v>2.8673500000000001</v>
      </c>
      <c r="I1194" s="3">
        <v>6.7999999999999999E-5</v>
      </c>
      <c r="J1194">
        <v>2.8671000000000002</v>
      </c>
      <c r="K1194" s="3">
        <v>6.7999999999999999E-5</v>
      </c>
      <c r="L1194">
        <v>4.01</v>
      </c>
    </row>
    <row r="1195" spans="1:12">
      <c r="A1195">
        <v>184951</v>
      </c>
      <c r="B1195" t="s">
        <v>135</v>
      </c>
      <c r="C1195" t="s">
        <v>87</v>
      </c>
      <c r="D1195">
        <v>204.77600000000001</v>
      </c>
      <c r="E1195">
        <v>-232.255</v>
      </c>
      <c r="F1195">
        <v>362.90899999999999</v>
      </c>
      <c r="G1195">
        <v>135.00399999999999</v>
      </c>
      <c r="H1195">
        <v>2.8674300000000001</v>
      </c>
      <c r="I1195" s="3">
        <v>7.7999999999999999E-5</v>
      </c>
      <c r="J1195">
        <v>2.8670300000000002</v>
      </c>
      <c r="K1195" s="3">
        <v>7.1000000000000005E-5</v>
      </c>
      <c r="L1195">
        <v>4.01</v>
      </c>
    </row>
    <row r="1196" spans="1:12">
      <c r="A1196">
        <v>184952</v>
      </c>
      <c r="B1196" t="s">
        <v>136</v>
      </c>
      <c r="C1196" t="s">
        <v>87</v>
      </c>
      <c r="D1196">
        <v>204.77600000000001</v>
      </c>
      <c r="E1196">
        <v>-234.73500000000001</v>
      </c>
      <c r="F1196">
        <v>362.90899999999999</v>
      </c>
      <c r="G1196">
        <v>135.00399999999999</v>
      </c>
      <c r="H1196">
        <v>2.8675199999999998</v>
      </c>
      <c r="I1196" s="3">
        <v>6.9999999999999994E-5</v>
      </c>
      <c r="J1196">
        <v>2.8671700000000002</v>
      </c>
      <c r="K1196" s="3">
        <v>6.4999999999999994E-5</v>
      </c>
      <c r="L1196">
        <v>4.01</v>
      </c>
    </row>
    <row r="1197" spans="1:12">
      <c r="A1197">
        <v>184953</v>
      </c>
      <c r="B1197" t="s">
        <v>137</v>
      </c>
      <c r="C1197" t="s">
        <v>87</v>
      </c>
      <c r="D1197">
        <v>204.77600000000001</v>
      </c>
      <c r="E1197">
        <v>-237.23699999999999</v>
      </c>
      <c r="F1197">
        <v>362.90899999999999</v>
      </c>
      <c r="G1197">
        <v>135.00399999999999</v>
      </c>
      <c r="H1197">
        <v>2.8674200000000001</v>
      </c>
      <c r="I1197" s="3">
        <v>7.6000000000000004E-5</v>
      </c>
      <c r="J1197">
        <v>2.8668999999999998</v>
      </c>
      <c r="K1197" s="3">
        <v>6.6000000000000005E-5</v>
      </c>
      <c r="L1197">
        <v>4</v>
      </c>
    </row>
    <row r="1198" spans="1:12">
      <c r="A1198">
        <v>184954</v>
      </c>
      <c r="B1198" t="s">
        <v>138</v>
      </c>
      <c r="C1198" t="s">
        <v>87</v>
      </c>
      <c r="D1198">
        <v>204.77500000000001</v>
      </c>
      <c r="E1198">
        <v>-239.739</v>
      </c>
      <c r="F1198">
        <v>362.90899999999999</v>
      </c>
      <c r="G1198">
        <v>135.00399999999999</v>
      </c>
      <c r="H1198">
        <v>2.8670900000000001</v>
      </c>
      <c r="I1198" s="3">
        <v>8.2000000000000001E-5</v>
      </c>
      <c r="J1198">
        <v>2.8668100000000001</v>
      </c>
      <c r="K1198" s="3">
        <v>6.4999999999999994E-5</v>
      </c>
      <c r="L1198">
        <v>4.0199999999999996</v>
      </c>
    </row>
    <row r="1199" spans="1:12">
      <c r="A1199">
        <v>184955</v>
      </c>
      <c r="B1199" t="s">
        <v>139</v>
      </c>
      <c r="C1199" t="s">
        <v>87</v>
      </c>
      <c r="D1199">
        <v>204.77600000000001</v>
      </c>
      <c r="E1199">
        <v>-232.37200000000001</v>
      </c>
      <c r="F1199">
        <v>359.57900000000001</v>
      </c>
      <c r="G1199">
        <v>135.00399999999999</v>
      </c>
      <c r="H1199">
        <v>2.86761</v>
      </c>
      <c r="I1199" s="3">
        <v>7.1000000000000005E-5</v>
      </c>
      <c r="J1199">
        <v>2.86694</v>
      </c>
      <c r="K1199" s="3">
        <v>6.9999999999999994E-5</v>
      </c>
      <c r="L1199">
        <v>4.01</v>
      </c>
    </row>
    <row r="1200" spans="1:12">
      <c r="A1200">
        <v>184956</v>
      </c>
      <c r="B1200" t="s">
        <v>140</v>
      </c>
      <c r="C1200" t="s">
        <v>87</v>
      </c>
      <c r="D1200">
        <v>204.77600000000001</v>
      </c>
      <c r="E1200">
        <v>-234.89500000000001</v>
      </c>
      <c r="F1200">
        <v>359.57900000000001</v>
      </c>
      <c r="G1200">
        <v>135.00399999999999</v>
      </c>
      <c r="H1200">
        <v>2.8675799999999998</v>
      </c>
      <c r="I1200" s="3">
        <v>8.1000000000000004E-5</v>
      </c>
      <c r="J1200">
        <v>2.8668800000000001</v>
      </c>
      <c r="K1200" s="3">
        <v>7.3999999999999996E-5</v>
      </c>
      <c r="L1200">
        <v>4</v>
      </c>
    </row>
    <row r="1201" spans="1:12">
      <c r="A1201">
        <v>184957</v>
      </c>
      <c r="B1201" t="s">
        <v>141</v>
      </c>
      <c r="C1201" t="s">
        <v>87</v>
      </c>
      <c r="D1201">
        <v>204.77600000000001</v>
      </c>
      <c r="E1201">
        <v>-237.37200000000001</v>
      </c>
      <c r="F1201">
        <v>359.57900000000001</v>
      </c>
      <c r="G1201">
        <v>135.00399999999999</v>
      </c>
      <c r="H1201">
        <v>2.86747</v>
      </c>
      <c r="I1201" s="3">
        <v>7.8999999999999996E-5</v>
      </c>
      <c r="J1201">
        <v>2.8670499999999999</v>
      </c>
      <c r="K1201" s="3">
        <v>6.6000000000000005E-5</v>
      </c>
      <c r="L1201">
        <v>4.0199999999999996</v>
      </c>
    </row>
    <row r="1202" spans="1:12">
      <c r="A1202">
        <v>184958</v>
      </c>
      <c r="B1202" t="s">
        <v>142</v>
      </c>
      <c r="C1202" t="s">
        <v>87</v>
      </c>
      <c r="D1202">
        <v>204.77600000000001</v>
      </c>
      <c r="E1202">
        <v>-239.87799999999999</v>
      </c>
      <c r="F1202">
        <v>359.57900000000001</v>
      </c>
      <c r="G1202">
        <v>135.00399999999999</v>
      </c>
      <c r="H1202">
        <v>2.8673199999999999</v>
      </c>
      <c r="I1202" s="3">
        <v>7.4999999999999993E-5</v>
      </c>
      <c r="J1202">
        <v>2.8670100000000001</v>
      </c>
      <c r="K1202" s="3">
        <v>7.2000000000000002E-5</v>
      </c>
      <c r="L1202">
        <v>4.01</v>
      </c>
    </row>
    <row r="1203" spans="1:12">
      <c r="A1203">
        <v>184959</v>
      </c>
      <c r="B1203" t="s">
        <v>143</v>
      </c>
      <c r="C1203" t="s">
        <v>87</v>
      </c>
      <c r="D1203">
        <v>204.77600000000001</v>
      </c>
      <c r="E1203">
        <v>-232.38499999999999</v>
      </c>
      <c r="F1203">
        <v>356.31</v>
      </c>
      <c r="G1203">
        <v>135.00399999999999</v>
      </c>
      <c r="H1203">
        <v>2.8704200000000002</v>
      </c>
      <c r="I1203">
        <v>1.13E-4</v>
      </c>
      <c r="J1203">
        <v>2.8707400000000001</v>
      </c>
      <c r="K1203">
        <v>1.2799999999999999E-4</v>
      </c>
      <c r="L1203">
        <v>4.0199999999999996</v>
      </c>
    </row>
    <row r="1204" spans="1:12">
      <c r="A1204">
        <v>184960</v>
      </c>
      <c r="B1204" t="s">
        <v>144</v>
      </c>
      <c r="C1204" t="s">
        <v>87</v>
      </c>
      <c r="D1204">
        <v>204.77600000000001</v>
      </c>
      <c r="E1204">
        <v>-234.904</v>
      </c>
      <c r="F1204">
        <v>356.31</v>
      </c>
      <c r="G1204">
        <v>135.00399999999999</v>
      </c>
      <c r="H1204">
        <v>2.8681199999999998</v>
      </c>
      <c r="I1204" s="3">
        <v>8.2000000000000001E-5</v>
      </c>
      <c r="J1204">
        <v>2.8674400000000002</v>
      </c>
      <c r="K1204" s="3">
        <v>7.1000000000000005E-5</v>
      </c>
      <c r="L1204">
        <v>4.01</v>
      </c>
    </row>
    <row r="1205" spans="1:12">
      <c r="A1205">
        <v>184961</v>
      </c>
      <c r="B1205" t="s">
        <v>145</v>
      </c>
      <c r="C1205" t="s">
        <v>87</v>
      </c>
      <c r="D1205">
        <v>204.77600000000001</v>
      </c>
      <c r="E1205">
        <v>-237.381</v>
      </c>
      <c r="F1205">
        <v>356.31</v>
      </c>
      <c r="G1205">
        <v>135.00399999999999</v>
      </c>
      <c r="H1205">
        <v>2.8675199999999998</v>
      </c>
      <c r="I1205" s="3">
        <v>7.2999999999999999E-5</v>
      </c>
      <c r="J1205">
        <v>2.86652</v>
      </c>
      <c r="K1205" s="3">
        <v>6.3999999999999997E-5</v>
      </c>
      <c r="L1205">
        <v>4.03</v>
      </c>
    </row>
    <row r="1206" spans="1:12">
      <c r="A1206">
        <v>184962</v>
      </c>
      <c r="B1206" t="s">
        <v>146</v>
      </c>
      <c r="C1206" t="s">
        <v>87</v>
      </c>
      <c r="D1206">
        <v>204.77500000000001</v>
      </c>
      <c r="E1206">
        <v>-239.88900000000001</v>
      </c>
      <c r="F1206">
        <v>356.31</v>
      </c>
      <c r="G1206">
        <v>135.00399999999999</v>
      </c>
      <c r="H1206">
        <v>2.86734</v>
      </c>
      <c r="I1206" s="3">
        <v>8.2999999999999998E-5</v>
      </c>
      <c r="J1206">
        <v>2.8667099999999999</v>
      </c>
      <c r="K1206" s="3">
        <v>7.3999999999999996E-5</v>
      </c>
      <c r="L1206">
        <v>4.0199999999999996</v>
      </c>
    </row>
    <row r="1207" spans="1:12">
      <c r="A1207">
        <v>184963</v>
      </c>
      <c r="B1207" t="s">
        <v>147</v>
      </c>
      <c r="C1207" t="s">
        <v>87</v>
      </c>
      <c r="D1207">
        <v>204.77600000000001</v>
      </c>
      <c r="E1207">
        <v>-232.245</v>
      </c>
      <c r="F1207">
        <v>353</v>
      </c>
      <c r="G1207">
        <v>135.00399999999999</v>
      </c>
      <c r="H1207">
        <v>2.8719299999999999</v>
      </c>
      <c r="I1207">
        <v>1.3799999999999999E-4</v>
      </c>
      <c r="J1207">
        <v>2.8698800000000002</v>
      </c>
      <c r="K1207">
        <v>1.3100000000000001E-4</v>
      </c>
      <c r="L1207">
        <v>4.0199999999999996</v>
      </c>
    </row>
    <row r="1208" spans="1:12">
      <c r="A1208">
        <v>184964</v>
      </c>
      <c r="B1208" t="s">
        <v>148</v>
      </c>
      <c r="C1208" t="s">
        <v>87</v>
      </c>
      <c r="D1208">
        <v>204.77600000000001</v>
      </c>
      <c r="E1208">
        <v>-234.76400000000001</v>
      </c>
      <c r="F1208">
        <v>353</v>
      </c>
      <c r="G1208">
        <v>135.00399999999999</v>
      </c>
      <c r="H1208">
        <v>2.8704200000000002</v>
      </c>
      <c r="I1208">
        <v>1.35E-4</v>
      </c>
      <c r="J1208">
        <v>2.8688600000000002</v>
      </c>
      <c r="K1208">
        <v>1.1400000000000001E-4</v>
      </c>
      <c r="L1208">
        <v>4.03</v>
      </c>
    </row>
    <row r="1209" spans="1:12">
      <c r="A1209">
        <v>184965</v>
      </c>
      <c r="B1209" t="s">
        <v>149</v>
      </c>
      <c r="C1209" t="s">
        <v>87</v>
      </c>
      <c r="D1209">
        <v>204.77600000000001</v>
      </c>
      <c r="E1209">
        <v>-237.24100000000001</v>
      </c>
      <c r="F1209">
        <v>353</v>
      </c>
      <c r="G1209">
        <v>135.00399999999999</v>
      </c>
      <c r="H1209">
        <v>2.8679800000000002</v>
      </c>
      <c r="I1209" s="3">
        <v>6.7999999999999999E-5</v>
      </c>
      <c r="J1209">
        <v>2.8669699999999998</v>
      </c>
      <c r="K1209" s="3">
        <v>7.7999999999999999E-5</v>
      </c>
      <c r="L1209">
        <v>4.01</v>
      </c>
    </row>
    <row r="1210" spans="1:12">
      <c r="A1210">
        <v>184966</v>
      </c>
      <c r="B1210" t="s">
        <v>150</v>
      </c>
      <c r="C1210" t="s">
        <v>87</v>
      </c>
      <c r="D1210">
        <v>204.77500000000001</v>
      </c>
      <c r="E1210">
        <v>-239.751</v>
      </c>
      <c r="F1210">
        <v>353</v>
      </c>
      <c r="G1210">
        <v>135.00399999999999</v>
      </c>
      <c r="H1210">
        <v>2.8674599999999999</v>
      </c>
      <c r="I1210" s="3">
        <v>7.2999999999999999E-5</v>
      </c>
      <c r="J1210">
        <v>2.8668399999999998</v>
      </c>
      <c r="K1210" s="3">
        <v>7.2000000000000002E-5</v>
      </c>
      <c r="L1210">
        <v>4.0199999999999996</v>
      </c>
    </row>
    <row r="1211" spans="1:12">
      <c r="A1211">
        <v>184967</v>
      </c>
      <c r="B1211" t="s">
        <v>3</v>
      </c>
    </row>
    <row r="1212" spans="1:12">
      <c r="A1212">
        <v>184968</v>
      </c>
      <c r="B1212" t="s">
        <v>3</v>
      </c>
    </row>
    <row r="1213" spans="1:12">
      <c r="A1213">
        <v>184969</v>
      </c>
      <c r="B1213" t="s">
        <v>3</v>
      </c>
    </row>
    <row r="1214" spans="1:12">
      <c r="A1214">
        <v>184970</v>
      </c>
      <c r="B1214" t="s">
        <v>3</v>
      </c>
    </row>
    <row r="1215" spans="1:12">
      <c r="A1215">
        <v>184971</v>
      </c>
      <c r="B1215" t="s">
        <v>3</v>
      </c>
    </row>
    <row r="1216" spans="1:12">
      <c r="A1216">
        <v>184972</v>
      </c>
      <c r="B1216" t="s">
        <v>3</v>
      </c>
    </row>
    <row r="1217" spans="1:2">
      <c r="A1217">
        <v>184973</v>
      </c>
      <c r="B1217" t="s">
        <v>3</v>
      </c>
    </row>
    <row r="1218" spans="1:2">
      <c r="A1218">
        <v>184974</v>
      </c>
      <c r="B1218" t="s">
        <v>3</v>
      </c>
    </row>
    <row r="1219" spans="1:2">
      <c r="A1219">
        <v>184975</v>
      </c>
      <c r="B1219" t="s">
        <v>3</v>
      </c>
    </row>
    <row r="1220" spans="1:2">
      <c r="A1220">
        <v>184976</v>
      </c>
      <c r="B1220" t="s">
        <v>3</v>
      </c>
    </row>
    <row r="1221" spans="1:2">
      <c r="A1221">
        <v>184977</v>
      </c>
      <c r="B1221" t="s">
        <v>3</v>
      </c>
    </row>
    <row r="1222" spans="1:2">
      <c r="A1222">
        <v>184978</v>
      </c>
      <c r="B1222" t="s">
        <v>3</v>
      </c>
    </row>
    <row r="1223" spans="1:2">
      <c r="A1223">
        <v>184979</v>
      </c>
      <c r="B1223" t="s">
        <v>3</v>
      </c>
    </row>
    <row r="1224" spans="1:2">
      <c r="A1224">
        <v>184980</v>
      </c>
      <c r="B1224" t="s">
        <v>3</v>
      </c>
    </row>
    <row r="1225" spans="1:2">
      <c r="A1225">
        <v>184981</v>
      </c>
      <c r="B1225" t="s">
        <v>3</v>
      </c>
    </row>
    <row r="1226" spans="1:2">
      <c r="A1226">
        <v>184982</v>
      </c>
      <c r="B1226" t="s">
        <v>3</v>
      </c>
    </row>
    <row r="1227" spans="1:2">
      <c r="A1227">
        <v>184983</v>
      </c>
      <c r="B1227" t="s">
        <v>3</v>
      </c>
    </row>
    <row r="1228" spans="1:2">
      <c r="A1228">
        <v>184984</v>
      </c>
      <c r="B1228" t="s">
        <v>3</v>
      </c>
    </row>
    <row r="1229" spans="1:2">
      <c r="A1229">
        <v>184985</v>
      </c>
      <c r="B1229" t="s">
        <v>3</v>
      </c>
    </row>
    <row r="1230" spans="1:2">
      <c r="A1230">
        <v>184986</v>
      </c>
      <c r="B1230" t="s">
        <v>3</v>
      </c>
    </row>
    <row r="1231" spans="1:2">
      <c r="A1231">
        <v>184987</v>
      </c>
      <c r="B1231" t="s">
        <v>3</v>
      </c>
    </row>
    <row r="1232" spans="1:2">
      <c r="A1232">
        <v>184988</v>
      </c>
      <c r="B1232" t="s">
        <v>3</v>
      </c>
    </row>
    <row r="1233" spans="1:12">
      <c r="A1233">
        <v>184989</v>
      </c>
      <c r="B1233" t="s">
        <v>3</v>
      </c>
    </row>
    <row r="1234" spans="1:12">
      <c r="A1234">
        <v>184990</v>
      </c>
      <c r="B1234" t="s">
        <v>3</v>
      </c>
    </row>
    <row r="1235" spans="1:12">
      <c r="A1235">
        <v>184991</v>
      </c>
      <c r="B1235" t="s">
        <v>3</v>
      </c>
    </row>
    <row r="1236" spans="1:12">
      <c r="A1236">
        <v>184992</v>
      </c>
      <c r="B1236" t="s">
        <v>151</v>
      </c>
      <c r="C1236" t="s">
        <v>152</v>
      </c>
      <c r="D1236">
        <v>208.15</v>
      </c>
      <c r="E1236">
        <v>-229.68899999999999</v>
      </c>
      <c r="F1236">
        <v>348.32100000000003</v>
      </c>
      <c r="G1236">
        <v>-44.990200000000002</v>
      </c>
      <c r="H1236">
        <v>2.8709699999999998</v>
      </c>
      <c r="I1236">
        <v>1.3300000000000001E-4</v>
      </c>
      <c r="J1236">
        <v>2.8708</v>
      </c>
      <c r="K1236">
        <v>1.25E-4</v>
      </c>
      <c r="L1236">
        <v>4.01</v>
      </c>
    </row>
    <row r="1237" spans="1:12">
      <c r="A1237">
        <v>184993</v>
      </c>
      <c r="B1237" t="s">
        <v>151</v>
      </c>
      <c r="C1237" t="s">
        <v>152</v>
      </c>
      <c r="D1237">
        <v>208.15</v>
      </c>
      <c r="E1237">
        <v>-232.19900000000001</v>
      </c>
      <c r="F1237">
        <v>348.32100000000003</v>
      </c>
      <c r="G1237">
        <v>-44.990200000000002</v>
      </c>
      <c r="H1237">
        <v>2.8716400000000002</v>
      </c>
      <c r="I1237">
        <v>1.6200000000000001E-4</v>
      </c>
      <c r="J1237">
        <v>2.8711199999999999</v>
      </c>
      <c r="K1237">
        <v>1.36E-4</v>
      </c>
      <c r="L1237">
        <v>4.01</v>
      </c>
    </row>
    <row r="1238" spans="1:12">
      <c r="A1238">
        <v>184994</v>
      </c>
      <c r="B1238" t="s">
        <v>151</v>
      </c>
      <c r="C1238" t="s">
        <v>152</v>
      </c>
      <c r="D1238">
        <v>208.15</v>
      </c>
      <c r="E1238">
        <v>-234.68600000000001</v>
      </c>
      <c r="F1238">
        <v>348.32100000000003</v>
      </c>
      <c r="G1238">
        <v>-44.990200000000002</v>
      </c>
      <c r="H1238">
        <v>2.87114</v>
      </c>
      <c r="I1238">
        <v>1.83E-4</v>
      </c>
      <c r="J1238">
        <v>2.8705400000000001</v>
      </c>
      <c r="K1238">
        <v>1.2899999999999999E-4</v>
      </c>
      <c r="L1238">
        <v>4.0199999999999996</v>
      </c>
    </row>
    <row r="1239" spans="1:12">
      <c r="A1239">
        <v>184995</v>
      </c>
      <c r="B1239" t="s">
        <v>151</v>
      </c>
      <c r="C1239" t="s">
        <v>152</v>
      </c>
      <c r="D1239">
        <v>208.149</v>
      </c>
      <c r="E1239">
        <v>-237.18700000000001</v>
      </c>
      <c r="F1239">
        <v>348.32100000000003</v>
      </c>
      <c r="G1239">
        <v>-44.990200000000002</v>
      </c>
      <c r="H1239">
        <v>2.8685200000000002</v>
      </c>
      <c r="I1239" s="3">
        <v>9.5000000000000005E-5</v>
      </c>
      <c r="J1239">
        <v>2.86782</v>
      </c>
      <c r="K1239" s="3">
        <v>9.0000000000000006E-5</v>
      </c>
      <c r="L1239">
        <v>4.01</v>
      </c>
    </row>
    <row r="1240" spans="1:12">
      <c r="A1240">
        <v>184996</v>
      </c>
      <c r="B1240" t="s">
        <v>151</v>
      </c>
      <c r="C1240" t="s">
        <v>152</v>
      </c>
      <c r="D1240">
        <v>208.149</v>
      </c>
      <c r="E1240">
        <v>-239.68899999999999</v>
      </c>
      <c r="F1240">
        <v>348.32100000000003</v>
      </c>
      <c r="G1240">
        <v>-44.990200000000002</v>
      </c>
      <c r="H1240">
        <v>2.8673899999999999</v>
      </c>
      <c r="I1240" s="3">
        <v>7.7000000000000001E-5</v>
      </c>
      <c r="J1240">
        <v>2.8668399999999998</v>
      </c>
      <c r="K1240" s="3">
        <v>6.7999999999999999E-5</v>
      </c>
      <c r="L1240">
        <v>4.0199999999999996</v>
      </c>
    </row>
    <row r="1241" spans="1:12">
      <c r="A1241">
        <v>184997</v>
      </c>
      <c r="B1241" t="s">
        <v>151</v>
      </c>
      <c r="C1241" t="s">
        <v>152</v>
      </c>
      <c r="D1241">
        <v>208.149</v>
      </c>
      <c r="E1241">
        <v>-229.68299999999999</v>
      </c>
      <c r="F1241">
        <v>348.322</v>
      </c>
      <c r="G1241">
        <v>135.005</v>
      </c>
      <c r="H1241">
        <v>2.871</v>
      </c>
      <c r="I1241">
        <v>1.2300000000000001E-4</v>
      </c>
      <c r="J1241">
        <v>2.8713299999999999</v>
      </c>
      <c r="K1241">
        <v>1.34E-4</v>
      </c>
      <c r="L1241">
        <v>4.0199999999999996</v>
      </c>
    </row>
    <row r="1242" spans="1:12">
      <c r="A1242">
        <v>184998</v>
      </c>
      <c r="B1242" t="s">
        <v>151</v>
      </c>
      <c r="C1242" t="s">
        <v>152</v>
      </c>
      <c r="D1242">
        <v>208.149</v>
      </c>
      <c r="E1242">
        <v>-232.20400000000001</v>
      </c>
      <c r="F1242">
        <v>348.322</v>
      </c>
      <c r="G1242">
        <v>135.005</v>
      </c>
      <c r="H1242">
        <v>2.8713600000000001</v>
      </c>
      <c r="I1242">
        <v>1.37E-4</v>
      </c>
      <c r="J1242">
        <v>2.87127</v>
      </c>
      <c r="K1242">
        <v>1.44E-4</v>
      </c>
      <c r="L1242">
        <v>4</v>
      </c>
    </row>
    <row r="1243" spans="1:12">
      <c r="A1243">
        <v>184999</v>
      </c>
      <c r="B1243" t="s">
        <v>151</v>
      </c>
      <c r="C1243" t="s">
        <v>152</v>
      </c>
      <c r="D1243">
        <v>208.149</v>
      </c>
      <c r="E1243">
        <v>-234.685</v>
      </c>
      <c r="F1243">
        <v>348.322</v>
      </c>
      <c r="G1243">
        <v>135.005</v>
      </c>
      <c r="H1243">
        <v>2.87127</v>
      </c>
      <c r="I1243">
        <v>1.2899999999999999E-4</v>
      </c>
      <c r="J1243">
        <v>2.8703699999999999</v>
      </c>
      <c r="K1243">
        <v>1.4100000000000001E-4</v>
      </c>
      <c r="L1243">
        <v>4.0199999999999996</v>
      </c>
    </row>
    <row r="1244" spans="1:12">
      <c r="A1244">
        <v>185000</v>
      </c>
      <c r="B1244" t="s">
        <v>151</v>
      </c>
      <c r="C1244" t="s">
        <v>152</v>
      </c>
      <c r="D1244">
        <v>208.149</v>
      </c>
      <c r="E1244">
        <v>-237.18799999999999</v>
      </c>
      <c r="F1244">
        <v>348.322</v>
      </c>
      <c r="G1244">
        <v>135.005</v>
      </c>
      <c r="H1244">
        <v>2.8689</v>
      </c>
      <c r="I1244" s="3">
        <v>7.7000000000000001E-5</v>
      </c>
      <c r="J1244">
        <v>2.86795</v>
      </c>
      <c r="K1244" s="3">
        <v>8.1000000000000004E-5</v>
      </c>
      <c r="L1244">
        <v>4.0199999999999996</v>
      </c>
    </row>
    <row r="1245" spans="1:12">
      <c r="A1245">
        <v>185001</v>
      </c>
      <c r="B1245" t="s">
        <v>151</v>
      </c>
      <c r="C1245" t="s">
        <v>152</v>
      </c>
      <c r="D1245">
        <v>208.148</v>
      </c>
      <c r="E1245">
        <v>-239.69200000000001</v>
      </c>
      <c r="F1245">
        <v>348.322</v>
      </c>
      <c r="G1245">
        <v>135.005</v>
      </c>
      <c r="H1245">
        <v>2.8674900000000001</v>
      </c>
      <c r="I1245" s="3">
        <v>7.6000000000000004E-5</v>
      </c>
      <c r="J1245">
        <v>2.8666800000000001</v>
      </c>
      <c r="K1245" s="3">
        <v>6.3E-5</v>
      </c>
      <c r="L1245">
        <v>4.0199999999999996</v>
      </c>
    </row>
    <row r="1246" spans="1:12">
      <c r="A1246">
        <v>185002</v>
      </c>
    </row>
    <row r="1247" spans="1:12">
      <c r="A1247">
        <v>185003</v>
      </c>
    </row>
    <row r="1248" spans="1:12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workbookViewId="0">
      <selection activeCell="X79" sqref="X79"/>
    </sheetView>
  </sheetViews>
  <sheetFormatPr baseColWidth="10" defaultColWidth="8.83203125" defaultRowHeight="14" x14ac:dyDescent="0"/>
  <cols>
    <col min="7" max="7" width="11.1640625" bestFit="1" customWidth="1"/>
    <col min="9" max="9" width="10.1640625" bestFit="1" customWidth="1"/>
    <col min="21" max="21" width="10.1640625" bestFit="1" customWidth="1"/>
  </cols>
  <sheetData>
    <row r="1" spans="1:23">
      <c r="A1" t="s">
        <v>37</v>
      </c>
    </row>
    <row r="2" spans="1:23">
      <c r="A2" t="s">
        <v>38</v>
      </c>
      <c r="B2" t="s">
        <v>39</v>
      </c>
      <c r="C2" t="s">
        <v>30</v>
      </c>
      <c r="D2" t="s">
        <v>31</v>
      </c>
      <c r="E2" t="s">
        <v>32</v>
      </c>
      <c r="F2" t="s">
        <v>13</v>
      </c>
      <c r="G2" t="s">
        <v>40</v>
      </c>
      <c r="H2" t="s">
        <v>14</v>
      </c>
      <c r="I2" t="s">
        <v>41</v>
      </c>
      <c r="J2" t="s">
        <v>46</v>
      </c>
      <c r="K2" t="s">
        <v>47</v>
      </c>
      <c r="U2" t="s">
        <v>154</v>
      </c>
    </row>
    <row r="3" spans="1:23">
      <c r="A3">
        <v>183960</v>
      </c>
      <c r="B3">
        <v>183995</v>
      </c>
      <c r="C3">
        <f>VLOOKUP('3passComb'!$A3,Sheet1!$A$2:$L$1643,4,FALSE)</f>
        <v>285.09699999999998</v>
      </c>
      <c r="D3">
        <f>VLOOKUP('3passComb'!$A3,Sheet1!$A$2:$L$1643,5,FALSE)</f>
        <v>-311.59899999999999</v>
      </c>
      <c r="E3">
        <f>VLOOKUP('3passComb'!$A3,Sheet1!$A$2:$L$1643,6,FALSE)</f>
        <v>361.58</v>
      </c>
      <c r="F3">
        <f>0.5*(VLOOKUP('3passComb'!$A3,Sheet1!$A$2:$L$1643,8,FALSE)+VLOOKUP('3passComb'!$B3,Sheet1!$A$2:$L$1643,8,FALSE))</f>
        <v>2.8711549999999999</v>
      </c>
      <c r="G3">
        <f>0.5*SQRT(VLOOKUP('3passComb'!$A3,Sheet1!$A$2:$L$1643,9,FALSE)^2+VLOOKUP('3passComb'!$B3,Sheet1!$A$2:$L$1643,9,FALSE)^2)</f>
        <v>1.0960383204979651E-4</v>
      </c>
      <c r="H3">
        <f>0.5*(VLOOKUP('3passComb'!$A3,Sheet1!$A$2:$L$1643,10,FALSE)+VLOOKUP('3passComb'!$B3,Sheet1!$A$2:$L$1643,10,FALSE))</f>
        <v>2.8703099999999999</v>
      </c>
      <c r="I3">
        <f>0.5*SQRT(VLOOKUP('3passComb'!$A3,Sheet1!$A$2:$L$1643,11,FALSE)^2+VLOOKUP('3passComb'!$B3,Sheet1!$A$2:$L$1643,11,FALSE)^2)</f>
        <v>8.592002094971812E-5</v>
      </c>
      <c r="J3">
        <v>2.5</v>
      </c>
      <c r="K3">
        <f>-E3+361.58-3.5-1.64</f>
        <v>-5.14</v>
      </c>
      <c r="U3" t="s">
        <v>153</v>
      </c>
      <c r="V3" t="s">
        <v>160</v>
      </c>
      <c r="W3" t="s">
        <v>161</v>
      </c>
    </row>
    <row r="4" spans="1:23">
      <c r="A4">
        <v>183965</v>
      </c>
      <c r="B4">
        <v>184000</v>
      </c>
      <c r="C4">
        <f>VLOOKUP('3passComb'!$A4,Sheet1!$A$2:$L$1643,4,FALSE)</f>
        <v>285.20600000000002</v>
      </c>
      <c r="D4">
        <f>VLOOKUP('3passComb'!$A4,Sheet1!$A$2:$L$1643,5,FALSE)</f>
        <v>-311.61799999999999</v>
      </c>
      <c r="E4">
        <f>VLOOKUP('3passComb'!$A4,Sheet1!$A$2:$L$1643,6,FALSE)</f>
        <v>364.97699999999998</v>
      </c>
      <c r="F4">
        <f>0.5*(VLOOKUP('3passComb'!$A4,Sheet1!$A$2:$L$1643,8,FALSE)+VLOOKUP('3passComb'!$B4,Sheet1!$A$2:$L$1643,8,FALSE))</f>
        <v>2.8677950000000001</v>
      </c>
      <c r="G4">
        <f>0.5*SQRT(VLOOKUP('3passComb'!$A4,Sheet1!$A$2:$L$1643,9,FALSE)^2+VLOOKUP('3passComb'!$B4,Sheet1!$A$2:$L$1643,9,FALSE)^2)</f>
        <v>5.9424321620023561E-5</v>
      </c>
      <c r="H4">
        <f>0.5*(VLOOKUP('3passComb'!$A4,Sheet1!$A$2:$L$1643,10,FALSE)+VLOOKUP('3passComb'!$B4,Sheet1!$A$2:$L$1643,10,FALSE))</f>
        <v>2.8672149999999998</v>
      </c>
      <c r="I4">
        <f>0.5*SQRT(VLOOKUP('3passComb'!$A4,Sheet1!$A$2:$L$1643,11,FALSE)^2+VLOOKUP('3passComb'!$B4,Sheet1!$A$2:$L$1643,11,FALSE)^2)</f>
        <v>5.26806416058119E-5</v>
      </c>
      <c r="J4">
        <v>2.5</v>
      </c>
      <c r="K4">
        <f t="shared" ref="K4:K9" si="0">-E4+361.58-3.5-1.64</f>
        <v>-8.5369999999999919</v>
      </c>
      <c r="U4" t="s">
        <v>155</v>
      </c>
      <c r="V4">
        <v>14.967700000000001</v>
      </c>
      <c r="W4">
        <v>12.3847</v>
      </c>
    </row>
    <row r="5" spans="1:23">
      <c r="A5">
        <v>183970</v>
      </c>
      <c r="B5">
        <v>184005</v>
      </c>
      <c r="C5">
        <f>VLOOKUP('3passComb'!$A5,Sheet1!$A$2:$L$1643,4,FALSE)</f>
        <v>285.32400000000001</v>
      </c>
      <c r="D5">
        <f>VLOOKUP('3passComb'!$A5,Sheet1!$A$2:$L$1643,5,FALSE)</f>
        <v>-311.63600000000002</v>
      </c>
      <c r="E5">
        <f>VLOOKUP('3passComb'!$A5,Sheet1!$A$2:$L$1643,6,FALSE)</f>
        <v>368.27600000000001</v>
      </c>
      <c r="F5">
        <f>0.5*(VLOOKUP('3passComb'!$A5,Sheet1!$A$2:$L$1643,8,FALSE)+VLOOKUP('3passComb'!$B5,Sheet1!$A$2:$L$1643,8,FALSE))</f>
        <v>2.8674499999999998</v>
      </c>
      <c r="G5">
        <f>0.5*SQRT(VLOOKUP('3passComb'!$A5,Sheet1!$A$2:$L$1643,9,FALSE)^2+VLOOKUP('3passComb'!$B5,Sheet1!$A$2:$L$1643,9,FALSE)^2)</f>
        <v>4.9297565862829371E-5</v>
      </c>
      <c r="H5">
        <f>0.5*(VLOOKUP('3passComb'!$A5,Sheet1!$A$2:$L$1643,10,FALSE)+VLOOKUP('3passComb'!$B5,Sheet1!$A$2:$L$1643,10,FALSE))</f>
        <v>2.867235</v>
      </c>
      <c r="I5">
        <f>0.5*SQRT(VLOOKUP('3passComb'!$A5,Sheet1!$A$2:$L$1643,11,FALSE)^2+VLOOKUP('3passComb'!$B5,Sheet1!$A$2:$L$1643,11,FALSE)^2)</f>
        <v>4.8499999999999993E-5</v>
      </c>
      <c r="J5">
        <v>2.5</v>
      </c>
      <c r="K5">
        <f t="shared" si="0"/>
        <v>-11.836000000000027</v>
      </c>
      <c r="U5" t="s">
        <v>156</v>
      </c>
      <c r="V5">
        <v>0.75</v>
      </c>
      <c r="W5">
        <v>0.75</v>
      </c>
    </row>
    <row r="6" spans="1:23">
      <c r="A6">
        <v>183975</v>
      </c>
      <c r="B6">
        <v>184010</v>
      </c>
      <c r="C6">
        <f>VLOOKUP('3passComb'!$A6,Sheet1!$A$2:$L$1643,4,FALSE)</f>
        <v>285.33300000000003</v>
      </c>
      <c r="D6">
        <f>VLOOKUP('3passComb'!$A6,Sheet1!$A$2:$L$1643,5,FALSE)</f>
        <v>-311.63600000000002</v>
      </c>
      <c r="E6">
        <f>VLOOKUP('3passComb'!$A6,Sheet1!$A$2:$L$1643,6,FALSE)</f>
        <v>368.27600000000001</v>
      </c>
      <c r="F6">
        <f>0.5*(VLOOKUP('3passComb'!$A6,Sheet1!$A$2:$L$1643,8,FALSE)+VLOOKUP('3passComb'!$B6,Sheet1!$A$2:$L$1643,8,FALSE))</f>
        <v>2.8673999999999999</v>
      </c>
      <c r="G6">
        <f>0.5*SQRT(VLOOKUP('3passComb'!$A6,Sheet1!$A$2:$L$1643,9,FALSE)^2+VLOOKUP('3passComb'!$B6,Sheet1!$A$2:$L$1643,9,FALSE)^2)</f>
        <v>5.3814496188294842E-5</v>
      </c>
      <c r="H6">
        <f>0.5*(VLOOKUP('3passComb'!$A6,Sheet1!$A$2:$L$1643,10,FALSE)+VLOOKUP('3passComb'!$B6,Sheet1!$A$2:$L$1643,10,FALSE))</f>
        <v>2.867165</v>
      </c>
      <c r="I6">
        <f>0.5*SQRT(VLOOKUP('3passComb'!$A6,Sheet1!$A$2:$L$1643,11,FALSE)^2+VLOOKUP('3passComb'!$B6,Sheet1!$A$2:$L$1643,11,FALSE)^2)</f>
        <v>4.6316843588483012E-5</v>
      </c>
      <c r="J6">
        <v>2.5</v>
      </c>
      <c r="K6">
        <f t="shared" si="0"/>
        <v>-11.836000000000027</v>
      </c>
      <c r="U6" t="s">
        <v>157</v>
      </c>
      <c r="V6">
        <v>-0.13469500000000001</v>
      </c>
      <c r="W6">
        <v>0.51246400000000003</v>
      </c>
    </row>
    <row r="7" spans="1:23">
      <c r="A7">
        <v>183980</v>
      </c>
      <c r="B7">
        <v>184015</v>
      </c>
      <c r="C7">
        <f>VLOOKUP('3passComb'!$A7,Sheet1!$A$2:$L$1643,4,FALSE)</f>
        <v>285.226</v>
      </c>
      <c r="D7">
        <f>VLOOKUP('3passComb'!$A7,Sheet1!$A$2:$L$1643,5,FALSE)</f>
        <v>-311.65499999999997</v>
      </c>
      <c r="E7">
        <f>VLOOKUP('3passComb'!$A7,Sheet1!$A$2:$L$1643,6,FALSE)</f>
        <v>371.52199999999999</v>
      </c>
      <c r="F7">
        <f>0.5*(VLOOKUP('3passComb'!$A7,Sheet1!$A$2:$L$1643,8,FALSE)+VLOOKUP('3passComb'!$B7,Sheet1!$A$2:$L$1643,8,FALSE))</f>
        <v>2.8675899999999999</v>
      </c>
      <c r="G7">
        <f>0.5*SQRT(VLOOKUP('3passComb'!$A7,Sheet1!$A$2:$L$1643,9,FALSE)^2+VLOOKUP('3passComb'!$B7,Sheet1!$A$2:$L$1643,9,FALSE)^2)</f>
        <v>4.739725730461626E-5</v>
      </c>
      <c r="H7">
        <f>0.5*(VLOOKUP('3passComb'!$A7,Sheet1!$A$2:$L$1643,10,FALSE)+VLOOKUP('3passComb'!$B7,Sheet1!$A$2:$L$1643,10,FALSE))</f>
        <v>2.8673999999999999</v>
      </c>
      <c r="I7">
        <f>0.5*SQRT(VLOOKUP('3passComb'!$A7,Sheet1!$A$2:$L$1643,11,FALSE)^2+VLOOKUP('3passComb'!$B7,Sheet1!$A$2:$L$1643,11,FALSE)^2)</f>
        <v>4.5276925690687086E-5</v>
      </c>
      <c r="J7">
        <v>2.5</v>
      </c>
      <c r="K7">
        <f t="shared" si="0"/>
        <v>-15.082000000000008</v>
      </c>
      <c r="U7" t="s">
        <v>158</v>
      </c>
      <c r="V7">
        <v>2.8673799999999998</v>
      </c>
      <c r="W7">
        <v>2.8671600000000002</v>
      </c>
    </row>
    <row r="8" spans="1:23">
      <c r="A8">
        <v>183985</v>
      </c>
      <c r="B8">
        <v>184020</v>
      </c>
      <c r="C8">
        <f>VLOOKUP('3passComb'!$A8,Sheet1!$A$2:$L$1643,4,FALSE)</f>
        <v>284.92099999999999</v>
      </c>
      <c r="D8">
        <f>VLOOKUP('3passComb'!$A8,Sheet1!$A$2:$L$1643,5,FALSE)</f>
        <v>-311.745</v>
      </c>
      <c r="E8">
        <f>VLOOKUP('3passComb'!$A8,Sheet1!$A$2:$L$1643,6,FALSE)</f>
        <v>387.84</v>
      </c>
      <c r="F8">
        <f>0.5*(VLOOKUP('3passComb'!$A8,Sheet1!$A$2:$L$1643,8,FALSE)+VLOOKUP('3passComb'!$B8,Sheet1!$A$2:$L$1643,8,FALSE))</f>
        <v>2.8676750000000002</v>
      </c>
      <c r="G8">
        <f>0.5*SQRT(VLOOKUP('3passComb'!$A8,Sheet1!$A$2:$L$1643,9,FALSE)^2+VLOOKUP('3passComb'!$B8,Sheet1!$A$2:$L$1643,9,FALSE)^2)</f>
        <v>4.5276925690687086E-5</v>
      </c>
      <c r="H8">
        <f>0.5*(VLOOKUP('3passComb'!$A8,Sheet1!$A$2:$L$1643,10,FALSE)+VLOOKUP('3passComb'!$B8,Sheet1!$A$2:$L$1643,10,FALSE))</f>
        <v>2.8672899999999997</v>
      </c>
      <c r="I8">
        <f>0.5*SQRT(VLOOKUP('3passComb'!$A8,Sheet1!$A$2:$L$1643,11,FALSE)^2+VLOOKUP('3passComb'!$B8,Sheet1!$A$2:$L$1643,11,FALSE)^2)</f>
        <v>4.8499999999999993E-5</v>
      </c>
      <c r="J8">
        <v>2.5</v>
      </c>
      <c r="K8">
        <f t="shared" si="0"/>
        <v>-31.399999999999991</v>
      </c>
      <c r="U8" t="s">
        <v>159</v>
      </c>
      <c r="V8">
        <v>5.6712100000000001E-2</v>
      </c>
      <c r="W8">
        <v>5.1107E-2</v>
      </c>
    </row>
    <row r="9" spans="1:23">
      <c r="A9">
        <v>183990</v>
      </c>
      <c r="B9">
        <v>184025</v>
      </c>
      <c r="C9">
        <f>VLOOKUP('3passComb'!$A9,Sheet1!$A$2:$L$1643,4,FALSE)</f>
        <v>284.50900000000001</v>
      </c>
      <c r="D9">
        <f>VLOOKUP('3passComb'!$A9,Sheet1!$A$2:$L$1643,5,FALSE)</f>
        <v>-311.81900000000002</v>
      </c>
      <c r="E9">
        <f>VLOOKUP('3passComb'!$A9,Sheet1!$A$2:$L$1643,6,FALSE)</f>
        <v>401.10500000000002</v>
      </c>
      <c r="F9">
        <f>0.5*(VLOOKUP('3passComb'!$A9,Sheet1!$A$2:$L$1643,8,FALSE)+VLOOKUP('3passComb'!$B9,Sheet1!$A$2:$L$1643,8,FALSE))</f>
        <v>2.8666450000000001</v>
      </c>
      <c r="G9">
        <f>0.5*SQRT(VLOOKUP('3passComb'!$A9,Sheet1!$A$2:$L$1643,9,FALSE)^2+VLOOKUP('3passComb'!$B9,Sheet1!$A$2:$L$1643,9,FALSE)^2)</f>
        <v>5.1739733281106117E-5</v>
      </c>
      <c r="H9">
        <f>0.5*(VLOOKUP('3passComb'!$A9,Sheet1!$A$2:$L$1643,10,FALSE)+VLOOKUP('3passComb'!$B9,Sheet1!$A$2:$L$1643,10,FALSE))</f>
        <v>2.8671600000000002</v>
      </c>
      <c r="I9">
        <f>0.5*SQRT(VLOOKUP('3passComb'!$A9,Sheet1!$A$2:$L$1643,11,FALSE)^2+VLOOKUP('3passComb'!$B9,Sheet1!$A$2:$L$1643,11,FALSE)^2)</f>
        <v>4.8166378315169183E-5</v>
      </c>
      <c r="J9">
        <v>2.5</v>
      </c>
      <c r="K9">
        <f t="shared" si="0"/>
        <v>-44.665000000000035</v>
      </c>
    </row>
    <row r="10" spans="1:23">
      <c r="A10">
        <v>184992</v>
      </c>
      <c r="B10">
        <v>184997</v>
      </c>
      <c r="C10">
        <f>VLOOKUP('3passComb'!$A10,Sheet1!$A$2:$L$1643,4,FALSE)</f>
        <v>208.15</v>
      </c>
      <c r="D10">
        <f>VLOOKUP('3passComb'!$A10,Sheet1!$A$2:$L$1643,5,FALSE)</f>
        <v>-229.68899999999999</v>
      </c>
      <c r="E10">
        <f>VLOOKUP('3passComb'!$A10,Sheet1!$A$2:$L$1643,6,FALSE)</f>
        <v>348.32100000000003</v>
      </c>
      <c r="F10">
        <f>0.5*(VLOOKUP('3passComb'!$A10,Sheet1!$A$2:$L$1643,8,FALSE)+VLOOKUP('3passComb'!$B10,Sheet1!$A$2:$L$1643,8,FALSE))</f>
        <v>2.8709850000000001</v>
      </c>
      <c r="G10">
        <f>0.5*SQRT(VLOOKUP('3passComb'!$A10,Sheet1!$A$2:$L$1643,9,FALSE)^2+VLOOKUP('3passComb'!$B10,Sheet1!$A$2:$L$1643,9,FALSE)^2)</f>
        <v>9.0578695066776053E-5</v>
      </c>
      <c r="H10">
        <f>0.5*(VLOOKUP('3passComb'!$A10,Sheet1!$A$2:$L$1643,10,FALSE)+VLOOKUP('3passComb'!$B10,Sheet1!$A$2:$L$1643,10,FALSE))</f>
        <v>2.8710649999999998</v>
      </c>
      <c r="I10">
        <f>0.5*SQRT(VLOOKUP('3passComb'!$A10,Sheet1!$A$2:$L$1643,11,FALSE)^2+VLOOKUP('3passComb'!$B10,Sheet1!$A$2:$L$1643,11,FALSE)^2)</f>
        <v>9.1625596860266077E-5</v>
      </c>
      <c r="J10">
        <v>2.5</v>
      </c>
      <c r="K10">
        <v>-1.75</v>
      </c>
    </row>
    <row r="11" spans="1:23">
      <c r="A11" s="5">
        <v>184164</v>
      </c>
      <c r="B11" s="5">
        <v>184199</v>
      </c>
      <c r="C11">
        <f>VLOOKUP('3passComb'!$A11,Sheet1!$A$2:$L$1643,4,FALSE)</f>
        <v>203.68700000000001</v>
      </c>
      <c r="D11">
        <f>VLOOKUP('3passComb'!$A11,Sheet1!$A$2:$L$1643,5,FALSE)</f>
        <v>-241.37350000000001</v>
      </c>
      <c r="E11">
        <f>VLOOKUP('3passComb'!$A11,Sheet1!$A$2:$L$1643,6,FALSE)</f>
        <v>351.82100000000003</v>
      </c>
      <c r="F11">
        <f>0.5*(VLOOKUP('3passComb'!$A11,Sheet1!$A$2:$L$1643,8,FALSE)+VLOOKUP('3passComb'!$B11,Sheet1!$A$2:$L$1643,8,FALSE))</f>
        <v>2.8711099999999998</v>
      </c>
      <c r="G11">
        <f>0.5*SQRT(VLOOKUP('3passComb'!$A11,Sheet1!$A$2:$L$1643,9,FALSE)^2+VLOOKUP('3passComb'!$B11,Sheet1!$A$2:$L$1643,9,FALSE)^2)</f>
        <v>1.0670168695948532E-4</v>
      </c>
      <c r="H11">
        <f>0.5*(VLOOKUP('3passComb'!$A11,Sheet1!$A$2:$L$1643,10,FALSE)+VLOOKUP('3passComb'!$B11,Sheet1!$A$2:$L$1643,10,FALSE))</f>
        <v>2.8710800000000001</v>
      </c>
      <c r="I11">
        <f>0.5*SQRT(VLOOKUP('3passComb'!$A11,Sheet1!$A$2:$L$1643,11,FALSE)^2+VLOOKUP('3passComb'!$B11,Sheet1!$A$2:$L$1643,11,FALSE)^2)</f>
        <v>9.0173443984357165E-5</v>
      </c>
      <c r="J11">
        <v>2.5</v>
      </c>
      <c r="K11">
        <f>E11-351.821+1.64</f>
        <v>1.64</v>
      </c>
    </row>
    <row r="12" spans="1:23">
      <c r="A12">
        <v>184169</v>
      </c>
      <c r="B12">
        <v>184204</v>
      </c>
      <c r="C12">
        <f>VLOOKUP('3passComb'!$A12,Sheet1!$A$2:$L$1643,4,FALSE)</f>
        <v>203.7</v>
      </c>
      <c r="D12">
        <f>VLOOKUP('3passComb'!$A12,Sheet1!$A$2:$L$1643,5,FALSE)</f>
        <v>-240.792</v>
      </c>
      <c r="E12">
        <f>VLOOKUP('3passComb'!$A12,Sheet1!$A$2:$L$1643,6,FALSE)</f>
        <v>355.10700000000003</v>
      </c>
      <c r="F12">
        <f>0.5*(VLOOKUP('3passComb'!$A12,Sheet1!$A$2:$L$1643,8,FALSE)+VLOOKUP('3passComb'!$B12,Sheet1!$A$2:$L$1643,8,FALSE))</f>
        <v>2.87141</v>
      </c>
      <c r="G12">
        <f>0.5*SQRT(VLOOKUP('3passComb'!$A12,Sheet1!$A$2:$L$1643,9,FALSE)^2+VLOOKUP('3passComb'!$B12,Sheet1!$A$2:$L$1643,9,FALSE)^2)</f>
        <v>1.0269006767940119E-4</v>
      </c>
      <c r="H12">
        <f>0.5*(VLOOKUP('3passComb'!$A12,Sheet1!$A$2:$L$1643,10,FALSE)+VLOOKUP('3passComb'!$B12,Sheet1!$A$2:$L$1643,10,FALSE))</f>
        <v>2.8716850000000003</v>
      </c>
      <c r="I12">
        <f>0.5*SQRT(VLOOKUP('3passComb'!$A12,Sheet1!$A$2:$L$1643,11,FALSE)^2+VLOOKUP('3passComb'!$B12,Sheet1!$A$2:$L$1643,11,FALSE)^2)</f>
        <v>1.5028389800640651E-4</v>
      </c>
      <c r="J12">
        <v>2.5</v>
      </c>
      <c r="K12">
        <f t="shared" ref="K12:K17" si="1">E12-351.821+1.64</f>
        <v>4.926000000000001</v>
      </c>
    </row>
    <row r="13" spans="1:23">
      <c r="A13" s="5">
        <v>184174</v>
      </c>
      <c r="B13" s="5">
        <v>184209</v>
      </c>
      <c r="C13">
        <f>VLOOKUP('3passComb'!$A13,Sheet1!$A$2:$L$1643,4,FALSE)</f>
        <v>203.71299999999999</v>
      </c>
      <c r="D13">
        <f>VLOOKUP('3passComb'!$A13,Sheet1!$A$2:$L$1643,5,FALSE)</f>
        <v>-240.55350000000001</v>
      </c>
      <c r="E13">
        <f>VLOOKUP('3passComb'!$A13,Sheet1!$A$2:$L$1643,6,FALSE)</f>
        <v>358.40499999999997</v>
      </c>
      <c r="F13">
        <f>0.5*(VLOOKUP('3passComb'!$A13,Sheet1!$A$2:$L$1643,8,FALSE)+VLOOKUP('3passComb'!$B13,Sheet1!$A$2:$L$1643,8,FALSE))</f>
        <v>2.8678349999999999</v>
      </c>
      <c r="G13">
        <f>0.5*SQRT(VLOOKUP('3passComb'!$A13,Sheet1!$A$2:$L$1643,9,FALSE)^2+VLOOKUP('3passComb'!$B13,Sheet1!$A$2:$L$1643,9,FALSE)^2)</f>
        <v>6.1214785795590273E-5</v>
      </c>
      <c r="H13">
        <f>0.5*(VLOOKUP('3passComb'!$A13,Sheet1!$A$2:$L$1643,10,FALSE)+VLOOKUP('3passComb'!$B13,Sheet1!$A$2:$L$1643,10,FALSE))</f>
        <v>2.866965</v>
      </c>
      <c r="I13">
        <f>0.5*SQRT(VLOOKUP('3passComb'!$A13,Sheet1!$A$2:$L$1643,11,FALSE)^2+VLOOKUP('3passComb'!$B13,Sheet1!$A$2:$L$1643,11,FALSE)^2)</f>
        <v>7.6216796049164903E-5</v>
      </c>
      <c r="J13">
        <v>2.5</v>
      </c>
      <c r="K13">
        <f t="shared" si="1"/>
        <v>8.2239999999999469</v>
      </c>
    </row>
    <row r="14" spans="1:23">
      <c r="A14">
        <v>184179</v>
      </c>
      <c r="B14">
        <v>184214</v>
      </c>
      <c r="C14">
        <f>VLOOKUP('3passComb'!$A14,Sheet1!$A$2:$L$1643,4,FALSE)</f>
        <v>203.726</v>
      </c>
      <c r="D14">
        <f>VLOOKUP('3passComb'!$A14,Sheet1!$A$2:$L$1643,5,FALSE)</f>
        <v>-240.63550000000001</v>
      </c>
      <c r="E14">
        <f>VLOOKUP('3passComb'!$A14,Sheet1!$A$2:$L$1643,6,FALSE)</f>
        <v>361.71100000000001</v>
      </c>
      <c r="F14">
        <f>0.5*(VLOOKUP('3passComb'!$A14,Sheet1!$A$2:$L$1643,8,FALSE)+VLOOKUP('3passComb'!$B14,Sheet1!$A$2:$L$1643,8,FALSE))</f>
        <v>2.8672399999999998</v>
      </c>
      <c r="G14">
        <f>0.5*SQRT(VLOOKUP('3passComb'!$A14,Sheet1!$A$2:$L$1643,9,FALSE)^2+VLOOKUP('3passComb'!$B14,Sheet1!$A$2:$L$1643,9,FALSE)^2)</f>
        <v>4.8541219597368997E-5</v>
      </c>
      <c r="H14">
        <f>0.5*(VLOOKUP('3passComb'!$A14,Sheet1!$A$2:$L$1643,10,FALSE)+VLOOKUP('3passComb'!$B14,Sheet1!$A$2:$L$1643,10,FALSE))</f>
        <v>2.8670499999999999</v>
      </c>
      <c r="I14">
        <f>0.5*SQRT(VLOOKUP('3passComb'!$A14,Sheet1!$A$2:$L$1643,11,FALSE)^2+VLOOKUP('3passComb'!$B14,Sheet1!$A$2:$L$1643,11,FALSE)^2)</f>
        <v>4.6327637539594012E-5</v>
      </c>
      <c r="J14">
        <v>2.5</v>
      </c>
      <c r="K14">
        <f t="shared" si="1"/>
        <v>11.529999999999987</v>
      </c>
    </row>
    <row r="15" spans="1:23">
      <c r="A15" s="5">
        <v>184184</v>
      </c>
      <c r="B15" s="5">
        <v>184219</v>
      </c>
      <c r="C15">
        <f>VLOOKUP('3passComb'!$A15,Sheet1!$A$2:$L$1643,4,FALSE)</f>
        <v>203.739</v>
      </c>
      <c r="D15">
        <f>VLOOKUP('3passComb'!$A15,Sheet1!$A$2:$L$1643,5,FALSE)</f>
        <v>-240.5855</v>
      </c>
      <c r="E15">
        <f>VLOOKUP('3passComb'!$A15,Sheet1!$A$2:$L$1643,6,FALSE)</f>
        <v>364.99900000000002</v>
      </c>
      <c r="F15">
        <f>0.5*(VLOOKUP('3passComb'!$A15,Sheet1!$A$2:$L$1643,8,FALSE)+VLOOKUP('3passComb'!$B15,Sheet1!$A$2:$L$1643,8,FALSE))</f>
        <v>2.8675199999999998</v>
      </c>
      <c r="G15">
        <f>0.5*SQRT(VLOOKUP('3passComb'!$A15,Sheet1!$A$2:$L$1643,9,FALSE)^2+VLOOKUP('3passComb'!$B15,Sheet1!$A$2:$L$1643,9,FALSE)^2)</f>
        <v>5.5697845559770089E-5</v>
      </c>
      <c r="H15">
        <f>0.5*(VLOOKUP('3passComb'!$A15,Sheet1!$A$2:$L$1643,10,FALSE)+VLOOKUP('3passComb'!$B15,Sheet1!$A$2:$L$1643,10,FALSE))</f>
        <v>2.8670549999999997</v>
      </c>
      <c r="I15">
        <f>0.5*SQRT(VLOOKUP('3passComb'!$A15,Sheet1!$A$2:$L$1643,11,FALSE)^2+VLOOKUP('3passComb'!$B15,Sheet1!$A$2:$L$1643,11,FALSE)^2)</f>
        <v>4.8104053883222773E-5</v>
      </c>
      <c r="J15">
        <v>2.5</v>
      </c>
      <c r="K15">
        <f t="shared" si="1"/>
        <v>14.817999999999998</v>
      </c>
    </row>
    <row r="16" spans="1:23">
      <c r="A16">
        <v>184189</v>
      </c>
      <c r="B16">
        <v>184224</v>
      </c>
      <c r="C16">
        <f>VLOOKUP('3passComb'!$A16,Sheet1!$A$2:$L$1643,4,FALSE)</f>
        <v>203.791</v>
      </c>
      <c r="D16">
        <f>VLOOKUP('3passComb'!$A16,Sheet1!$A$2:$L$1643,5,FALSE)</f>
        <v>-240.952</v>
      </c>
      <c r="E16">
        <f>VLOOKUP('3passComb'!$A16,Sheet1!$A$2:$L$1643,6,FALSE)</f>
        <v>378.24299999999999</v>
      </c>
      <c r="F16">
        <f>0.5*(VLOOKUP('3passComb'!$A16,Sheet1!$A$2:$L$1643,8,FALSE)+VLOOKUP('3passComb'!$B16,Sheet1!$A$2:$L$1643,8,FALSE))</f>
        <v>2.8674749999999998</v>
      </c>
      <c r="G16">
        <f>0.5*SQRT(VLOOKUP('3passComb'!$A16,Sheet1!$A$2:$L$1643,9,FALSE)^2+VLOOKUP('3passComb'!$B16,Sheet1!$A$2:$L$1643,9,FALSE)^2)</f>
        <v>5.2718592545704404E-5</v>
      </c>
      <c r="H16">
        <f>0.5*(VLOOKUP('3passComb'!$A16,Sheet1!$A$2:$L$1643,10,FALSE)+VLOOKUP('3passComb'!$B16,Sheet1!$A$2:$L$1643,10,FALSE))</f>
        <v>2.8670949999999999</v>
      </c>
      <c r="I16">
        <f>0.5*SQRT(VLOOKUP('3passComb'!$A16,Sheet1!$A$2:$L$1643,11,FALSE)^2+VLOOKUP('3passComb'!$B16,Sheet1!$A$2:$L$1643,11,FALSE)^2)</f>
        <v>5.0569259436934605E-5</v>
      </c>
      <c r="J16">
        <v>2.5</v>
      </c>
      <c r="K16">
        <f t="shared" si="1"/>
        <v>28.061999999999969</v>
      </c>
    </row>
    <row r="17" spans="1:23">
      <c r="A17" s="5">
        <v>184194</v>
      </c>
      <c r="B17" s="5">
        <v>184229</v>
      </c>
      <c r="C17">
        <f>VLOOKUP('3passComb'!$A17,Sheet1!$A$2:$L$1643,4,FALSE)</f>
        <v>203.84200000000001</v>
      </c>
      <c r="D17">
        <f>VLOOKUP('3passComb'!$A17,Sheet1!$A$2:$L$1643,5,FALSE)</f>
        <v>-241.49299999999999</v>
      </c>
      <c r="E17">
        <f>VLOOKUP('3passComb'!$A17,Sheet1!$A$2:$L$1643,6,FALSE)</f>
        <v>391.36099999999999</v>
      </c>
      <c r="F17">
        <f>0.5*(VLOOKUP('3passComb'!$A17,Sheet1!$A$2:$L$1643,8,FALSE)+VLOOKUP('3passComb'!$B17,Sheet1!$A$2:$L$1643,8,FALSE))</f>
        <v>2.8673999999999999</v>
      </c>
      <c r="G17">
        <f>0.5*SQRT(VLOOKUP('3passComb'!$A17,Sheet1!$A$2:$L$1643,9,FALSE)^2+VLOOKUP('3passComb'!$B17,Sheet1!$A$2:$L$1643,9,FALSE)^2)</f>
        <v>5.1034302189801719E-5</v>
      </c>
      <c r="H17">
        <f>0.5*(VLOOKUP('3passComb'!$A17,Sheet1!$A$2:$L$1643,10,FALSE)+VLOOKUP('3passComb'!$B17,Sheet1!$A$2:$L$1643,10,FALSE))</f>
        <v>2.86714</v>
      </c>
      <c r="I17">
        <f>0.5*SQRT(VLOOKUP('3passComb'!$A17,Sheet1!$A$2:$L$1643,11,FALSE)^2+VLOOKUP('3passComb'!$B17,Sheet1!$A$2:$L$1643,11,FALSE)^2)</f>
        <v>4.8654393429576324E-5</v>
      </c>
      <c r="J17">
        <v>2.5</v>
      </c>
      <c r="K17">
        <f t="shared" si="1"/>
        <v>41.179999999999964</v>
      </c>
    </row>
    <row r="19" spans="1:23">
      <c r="A19" t="s">
        <v>42</v>
      </c>
    </row>
    <row r="20" spans="1:23">
      <c r="A20" t="s">
        <v>38</v>
      </c>
      <c r="B20" t="s">
        <v>39</v>
      </c>
      <c r="C20" t="s">
        <v>30</v>
      </c>
      <c r="D20" t="s">
        <v>31</v>
      </c>
      <c r="E20" t="s">
        <v>32</v>
      </c>
      <c r="F20" t="s">
        <v>13</v>
      </c>
      <c r="G20" t="s">
        <v>40</v>
      </c>
      <c r="H20" t="s">
        <v>14</v>
      </c>
      <c r="I20" t="s">
        <v>41</v>
      </c>
      <c r="J20" t="s">
        <v>46</v>
      </c>
      <c r="K20" t="s">
        <v>47</v>
      </c>
      <c r="U20" t="s">
        <v>154</v>
      </c>
    </row>
    <row r="21" spans="1:23">
      <c r="A21">
        <v>183961</v>
      </c>
      <c r="B21">
        <v>183996</v>
      </c>
      <c r="C21">
        <f>VLOOKUP('3passComb'!$A21,Sheet1!$A$2:$L$1643,4,FALSE)</f>
        <v>287.59699999999998</v>
      </c>
      <c r="D21">
        <f>VLOOKUP('3passComb'!$A21,Sheet1!$A$2:$L$1643,5,FALSE)</f>
        <v>-311.59899999999999</v>
      </c>
      <c r="E21">
        <f>VLOOKUP('3passComb'!$A21,Sheet1!$A$2:$L$1643,6,FALSE)</f>
        <v>361.58</v>
      </c>
      <c r="F21">
        <f>0.5*(VLOOKUP('3passComb'!$A21,Sheet1!$A$2:$L$1643,8,FALSE)+VLOOKUP('3passComb'!$B21,Sheet1!$A$2:$L$1643,8,FALSE))</f>
        <v>2.868455</v>
      </c>
      <c r="G21">
        <f>0.5*SQRT(VLOOKUP('3passComb'!$A21,Sheet1!$A$2:$L$1643,9,FALSE)^2+VLOOKUP('3passComb'!$B21,Sheet1!$A$2:$L$1643,9,FALSE)^2)</f>
        <v>7.8174484328328E-5</v>
      </c>
      <c r="H21">
        <f>0.5*(VLOOKUP('3passComb'!$A21,Sheet1!$A$2:$L$1643,10,FALSE)+VLOOKUP('3passComb'!$B21,Sheet1!$A$2:$L$1643,10,FALSE))</f>
        <v>2.86808</v>
      </c>
      <c r="I21">
        <f>0.5*SQRT(VLOOKUP('3passComb'!$A21,Sheet1!$A$2:$L$1643,11,FALSE)^2+VLOOKUP('3passComb'!$B21,Sheet1!$A$2:$L$1643,11,FALSE)^2)</f>
        <v>6.2261545114139272E-5</v>
      </c>
      <c r="J21">
        <v>5</v>
      </c>
      <c r="K21">
        <f>-E21+361.58-3.5-1.64</f>
        <v>-5.14</v>
      </c>
      <c r="U21" t="s">
        <v>153</v>
      </c>
      <c r="V21" t="s">
        <v>160</v>
      </c>
      <c r="W21" t="s">
        <v>161</v>
      </c>
    </row>
    <row r="22" spans="1:23">
      <c r="A22">
        <v>183966</v>
      </c>
      <c r="B22">
        <v>184001</v>
      </c>
      <c r="C22">
        <f>VLOOKUP('3passComb'!$A22,Sheet1!$A$2:$L$1643,4,FALSE)</f>
        <v>287.70600000000002</v>
      </c>
      <c r="D22">
        <f>VLOOKUP('3passComb'!$A22,Sheet1!$A$2:$L$1643,5,FALSE)</f>
        <v>-311.61799999999999</v>
      </c>
      <c r="E22">
        <f>VLOOKUP('3passComb'!$A22,Sheet1!$A$2:$L$1643,6,FALSE)</f>
        <v>364.97699999999998</v>
      </c>
      <c r="F22">
        <f>0.5*(VLOOKUP('3passComb'!$A22,Sheet1!$A$2:$L$1643,8,FALSE)+VLOOKUP('3passComb'!$B22,Sheet1!$A$2:$L$1643,8,FALSE))</f>
        <v>2.8677649999999999</v>
      </c>
      <c r="G22">
        <f>0.5*SQRT(VLOOKUP('3passComb'!$A22,Sheet1!$A$2:$L$1643,9,FALSE)^2+VLOOKUP('3passComb'!$B22,Sheet1!$A$2:$L$1643,9,FALSE)^2)</f>
        <v>5.3387732673339854E-5</v>
      </c>
      <c r="H22">
        <f>0.5*(VLOOKUP('3passComb'!$A22,Sheet1!$A$2:$L$1643,10,FALSE)+VLOOKUP('3passComb'!$B22,Sheet1!$A$2:$L$1643,10,FALSE))</f>
        <v>2.86741</v>
      </c>
      <c r="I22">
        <f>0.5*SQRT(VLOOKUP('3passComb'!$A22,Sheet1!$A$2:$L$1643,11,FALSE)^2+VLOOKUP('3passComb'!$B22,Sheet1!$A$2:$L$1643,11,FALSE)^2)</f>
        <v>5.294572692862003E-5</v>
      </c>
      <c r="J22">
        <v>5</v>
      </c>
      <c r="K22">
        <f t="shared" ref="K22:K27" si="2">-E22+361.58-3.5-1.64</f>
        <v>-8.5369999999999919</v>
      </c>
      <c r="U22" t="s">
        <v>155</v>
      </c>
      <c r="V22">
        <v>8.8868200000000002</v>
      </c>
      <c r="W22">
        <v>9.3135499999999993</v>
      </c>
    </row>
    <row r="23" spans="1:23">
      <c r="A23">
        <v>183971</v>
      </c>
      <c r="B23">
        <v>184006</v>
      </c>
      <c r="C23">
        <f>VLOOKUP('3passComb'!$A23,Sheet1!$A$2:$L$1643,4,FALSE)</f>
        <v>287.82400000000001</v>
      </c>
      <c r="D23">
        <f>VLOOKUP('3passComb'!$A23,Sheet1!$A$2:$L$1643,5,FALSE)</f>
        <v>-311.63600000000002</v>
      </c>
      <c r="E23">
        <f>VLOOKUP('3passComb'!$A23,Sheet1!$A$2:$L$1643,6,FALSE)</f>
        <v>368.27600000000001</v>
      </c>
      <c r="F23">
        <f>0.5*(VLOOKUP('3passComb'!$A23,Sheet1!$A$2:$L$1643,8,FALSE)+VLOOKUP('3passComb'!$B23,Sheet1!$A$2:$L$1643,8,FALSE))</f>
        <v>2.8676900000000001</v>
      </c>
      <c r="G23">
        <f>0.5*SQRT(VLOOKUP('3passComb'!$A23,Sheet1!$A$2:$L$1643,9,FALSE)^2+VLOOKUP('3passComb'!$B23,Sheet1!$A$2:$L$1643,9,FALSE)^2)</f>
        <v>4.5961940777125584E-5</v>
      </c>
      <c r="H23">
        <f>0.5*(VLOOKUP('3passComb'!$A23,Sheet1!$A$2:$L$1643,10,FALSE)+VLOOKUP('3passComb'!$B23,Sheet1!$A$2:$L$1643,10,FALSE))</f>
        <v>2.8672650000000002</v>
      </c>
      <c r="I23">
        <f>0.5*SQRT(VLOOKUP('3passComb'!$A23,Sheet1!$A$2:$L$1643,11,FALSE)^2+VLOOKUP('3passComb'!$B23,Sheet1!$A$2:$L$1643,11,FALSE)^2)</f>
        <v>4.4637428241331292E-5</v>
      </c>
      <c r="J23">
        <v>5</v>
      </c>
      <c r="K23">
        <f t="shared" si="2"/>
        <v>-11.836000000000027</v>
      </c>
      <c r="U23" t="s">
        <v>156</v>
      </c>
      <c r="V23">
        <v>0.75</v>
      </c>
      <c r="W23">
        <v>0.75</v>
      </c>
    </row>
    <row r="24" spans="1:23">
      <c r="A24">
        <v>183976</v>
      </c>
      <c r="B24">
        <v>184011</v>
      </c>
      <c r="C24">
        <f>VLOOKUP('3passComb'!$A24,Sheet1!$A$2:$L$1643,4,FALSE)</f>
        <v>287.83300000000003</v>
      </c>
      <c r="D24">
        <f>VLOOKUP('3passComb'!$A24,Sheet1!$A$2:$L$1643,5,FALSE)</f>
        <v>-311.63600000000002</v>
      </c>
      <c r="E24">
        <f>VLOOKUP('3passComb'!$A24,Sheet1!$A$2:$L$1643,6,FALSE)</f>
        <v>368.27600000000001</v>
      </c>
      <c r="F24">
        <f>0.5*(VLOOKUP('3passComb'!$A24,Sheet1!$A$2:$L$1643,8,FALSE)+VLOOKUP('3passComb'!$B24,Sheet1!$A$2:$L$1643,8,FALSE))</f>
        <v>2.8675699999999997</v>
      </c>
      <c r="G24">
        <f>0.5*SQRT(VLOOKUP('3passComb'!$A24,Sheet1!$A$2:$L$1643,9,FALSE)^2+VLOOKUP('3passComb'!$B24,Sheet1!$A$2:$L$1643,9,FALSE)^2)</f>
        <v>5.3387732673339854E-5</v>
      </c>
      <c r="H24">
        <f>0.5*(VLOOKUP('3passComb'!$A24,Sheet1!$A$2:$L$1643,10,FALSE)+VLOOKUP('3passComb'!$B24,Sheet1!$A$2:$L$1643,10,FALSE))</f>
        <v>2.8670400000000003</v>
      </c>
      <c r="I24">
        <f>0.5*SQRT(VLOOKUP('3passComb'!$A24,Sheet1!$A$2:$L$1643,11,FALSE)^2+VLOOKUP('3passComb'!$B24,Sheet1!$A$2:$L$1643,11,FALSE)^2)</f>
        <v>4.4553338819890932E-5</v>
      </c>
      <c r="J24">
        <v>5</v>
      </c>
      <c r="K24">
        <f t="shared" si="2"/>
        <v>-11.836000000000027</v>
      </c>
      <c r="U24" t="s">
        <v>157</v>
      </c>
      <c r="V24">
        <v>-0.12617400000000001</v>
      </c>
      <c r="W24">
        <v>7.6564699999999999E-2</v>
      </c>
    </row>
    <row r="25" spans="1:23">
      <c r="A25">
        <v>183981</v>
      </c>
      <c r="B25">
        <v>184016</v>
      </c>
      <c r="C25">
        <f>VLOOKUP('3passComb'!$A25,Sheet1!$A$2:$L$1643,4,FALSE)</f>
        <v>287.726</v>
      </c>
      <c r="D25">
        <f>VLOOKUP('3passComb'!$A25,Sheet1!$A$2:$L$1643,5,FALSE)</f>
        <v>-311.65499999999997</v>
      </c>
      <c r="E25">
        <f>VLOOKUP('3passComb'!$A25,Sheet1!$A$2:$L$1643,6,FALSE)</f>
        <v>371.52199999999999</v>
      </c>
      <c r="F25">
        <f>0.5*(VLOOKUP('3passComb'!$A25,Sheet1!$A$2:$L$1643,8,FALSE)+VLOOKUP('3passComb'!$B25,Sheet1!$A$2:$L$1643,8,FALSE))</f>
        <v>2.867505</v>
      </c>
      <c r="G25">
        <f>0.5*SQRT(VLOOKUP('3passComb'!$A25,Sheet1!$A$2:$L$1643,9,FALSE)^2+VLOOKUP('3passComb'!$B25,Sheet1!$A$2:$L$1643,9,FALSE)^2)</f>
        <v>5.0618672444069485E-5</v>
      </c>
      <c r="H25">
        <f>0.5*(VLOOKUP('3passComb'!$A25,Sheet1!$A$2:$L$1643,10,FALSE)+VLOOKUP('3passComb'!$B25,Sheet1!$A$2:$L$1643,10,FALSE))</f>
        <v>2.8672300000000002</v>
      </c>
      <c r="I25">
        <f>0.5*SQRT(VLOOKUP('3passComb'!$A25,Sheet1!$A$2:$L$1643,11,FALSE)^2+VLOOKUP('3passComb'!$B25,Sheet1!$A$2:$L$1643,11,FALSE)^2)</f>
        <v>4.5967379738244818E-5</v>
      </c>
      <c r="J25">
        <v>5</v>
      </c>
      <c r="K25">
        <f t="shared" si="2"/>
        <v>-15.082000000000008</v>
      </c>
      <c r="U25" t="s">
        <v>158</v>
      </c>
      <c r="V25">
        <v>2.8675600000000001</v>
      </c>
      <c r="W25">
        <v>2.8671500000000001</v>
      </c>
    </row>
    <row r="26" spans="1:23">
      <c r="A26">
        <v>183986</v>
      </c>
      <c r="B26">
        <v>184021</v>
      </c>
      <c r="C26">
        <f>VLOOKUP('3passComb'!$A26,Sheet1!$A$2:$L$1643,4,FALSE)</f>
        <v>287.42099999999999</v>
      </c>
      <c r="D26">
        <f>VLOOKUP('3passComb'!$A26,Sheet1!$A$2:$L$1643,5,FALSE)</f>
        <v>-311.745</v>
      </c>
      <c r="E26">
        <f>VLOOKUP('3passComb'!$A26,Sheet1!$A$2:$L$1643,6,FALSE)</f>
        <v>387.84</v>
      </c>
      <c r="F26">
        <f>0.5*(VLOOKUP('3passComb'!$A26,Sheet1!$A$2:$L$1643,8,FALSE)+VLOOKUP('3passComb'!$B26,Sheet1!$A$2:$L$1643,8,FALSE))</f>
        <v>2.86754</v>
      </c>
      <c r="G26">
        <f>0.5*SQRT(VLOOKUP('3passComb'!$A26,Sheet1!$A$2:$L$1643,9,FALSE)^2+VLOOKUP('3passComb'!$B26,Sheet1!$A$2:$L$1643,9,FALSE)^2)</f>
        <v>5.8412327466040933E-5</v>
      </c>
      <c r="H26">
        <f>0.5*(VLOOKUP('3passComb'!$A26,Sheet1!$A$2:$L$1643,10,FALSE)+VLOOKUP('3passComb'!$B26,Sheet1!$A$2:$L$1643,10,FALSE))</f>
        <v>2.86727</v>
      </c>
      <c r="I26">
        <f>0.5*SQRT(VLOOKUP('3passComb'!$A26,Sheet1!$A$2:$L$1643,11,FALSE)^2+VLOOKUP('3passComb'!$B26,Sheet1!$A$2:$L$1643,11,FALSE)^2)</f>
        <v>4.3931765272977593E-5</v>
      </c>
      <c r="J26">
        <v>5</v>
      </c>
      <c r="K26">
        <f t="shared" si="2"/>
        <v>-31.399999999999991</v>
      </c>
      <c r="U26" t="s">
        <v>159</v>
      </c>
      <c r="V26">
        <v>3.5426399999999997E-2</v>
      </c>
      <c r="W26">
        <v>3.8143299999999998E-2</v>
      </c>
    </row>
    <row r="27" spans="1:23">
      <c r="A27">
        <v>183991</v>
      </c>
      <c r="B27">
        <v>184026</v>
      </c>
      <c r="C27">
        <f>VLOOKUP('3passComb'!$A27,Sheet1!$A$2:$L$1643,4,FALSE)</f>
        <v>287.00900000000001</v>
      </c>
      <c r="D27">
        <f>VLOOKUP('3passComb'!$A27,Sheet1!$A$2:$L$1643,5,FALSE)</f>
        <v>-311.81900000000002</v>
      </c>
      <c r="E27">
        <f>VLOOKUP('3passComb'!$A27,Sheet1!$A$2:$L$1643,6,FALSE)</f>
        <v>401.10500000000002</v>
      </c>
      <c r="F27">
        <f>0.5*(VLOOKUP('3passComb'!$A27,Sheet1!$A$2:$L$1643,8,FALSE)+VLOOKUP('3passComb'!$B27,Sheet1!$A$2:$L$1643,8,FALSE))</f>
        <v>2.8675600000000001</v>
      </c>
      <c r="G27">
        <f>0.5*SQRT(VLOOKUP('3passComb'!$A27,Sheet1!$A$2:$L$1643,9,FALSE)^2+VLOOKUP('3passComb'!$B27,Sheet1!$A$2:$L$1643,9,FALSE)^2)</f>
        <v>4.5961940777125584E-5</v>
      </c>
      <c r="H27">
        <f>0.5*(VLOOKUP('3passComb'!$A27,Sheet1!$A$2:$L$1643,10,FALSE)+VLOOKUP('3passComb'!$B27,Sheet1!$A$2:$L$1643,10,FALSE))</f>
        <v>2.8671150000000001</v>
      </c>
      <c r="I27">
        <f>0.5*SQRT(VLOOKUP('3passComb'!$A27,Sheet1!$A$2:$L$1643,11,FALSE)^2+VLOOKUP('3passComb'!$B27,Sheet1!$A$2:$L$1643,11,FALSE)^2)</f>
        <v>4.7731017169132273E-5</v>
      </c>
      <c r="J27">
        <v>5</v>
      </c>
      <c r="K27">
        <f t="shared" si="2"/>
        <v>-44.665000000000035</v>
      </c>
    </row>
    <row r="28" spans="1:23">
      <c r="A28">
        <f>A10+1</f>
        <v>184993</v>
      </c>
      <c r="B28">
        <f>B10+1</f>
        <v>184998</v>
      </c>
      <c r="C28">
        <f>VLOOKUP('3passComb'!$A28,Sheet1!$A$2:$L$1643,4,FALSE)</f>
        <v>208.15</v>
      </c>
      <c r="D28">
        <f>VLOOKUP('3passComb'!$A28,Sheet1!$A$2:$L$1643,5,FALSE)</f>
        <v>-232.19900000000001</v>
      </c>
      <c r="E28">
        <f>VLOOKUP('3passComb'!$A28,Sheet1!$A$2:$L$1643,6,FALSE)</f>
        <v>348.32100000000003</v>
      </c>
      <c r="F28">
        <f>0.5*(VLOOKUP('3passComb'!$A28,Sheet1!$A$2:$L$1643,8,FALSE)+VLOOKUP('3passComb'!$B28,Sheet1!$A$2:$L$1643,8,FALSE))</f>
        <v>2.8715000000000002</v>
      </c>
      <c r="G28">
        <f>0.5*SQRT(VLOOKUP('3passComb'!$A28,Sheet1!$A$2:$L$1643,9,FALSE)^2+VLOOKUP('3passComb'!$B28,Sheet1!$A$2:$L$1643,9,FALSE)^2)</f>
        <v>1.0608133671857647E-4</v>
      </c>
      <c r="H28">
        <f>0.5*(VLOOKUP('3passComb'!$A28,Sheet1!$A$2:$L$1643,10,FALSE)+VLOOKUP('3passComb'!$B28,Sheet1!$A$2:$L$1643,10,FALSE))</f>
        <v>2.8711950000000002</v>
      </c>
      <c r="I28">
        <f>0.5*SQRT(VLOOKUP('3passComb'!$A28,Sheet1!$A$2:$L$1643,11,FALSE)^2+VLOOKUP('3passComb'!$B28,Sheet1!$A$2:$L$1643,11,FALSE)^2)</f>
        <v>9.9035347225119577E-5</v>
      </c>
      <c r="J28">
        <v>5</v>
      </c>
      <c r="K28">
        <v>-1.75</v>
      </c>
      <c r="U28" t="s">
        <v>162</v>
      </c>
      <c r="V28">
        <v>2.8715000000000002</v>
      </c>
      <c r="W28">
        <v>2.8713000000000002</v>
      </c>
    </row>
    <row r="29" spans="1:23">
      <c r="A29" s="5">
        <v>184165</v>
      </c>
      <c r="B29" s="5">
        <v>184200</v>
      </c>
      <c r="C29">
        <f>VLOOKUP('3passComb'!$A29,Sheet1!$A$2:$L$1643,4,FALSE)</f>
        <v>203.68700000000001</v>
      </c>
      <c r="D29">
        <f>VLOOKUP('3passComb'!$A29,Sheet1!$A$2:$L$1643,5,FALSE)</f>
        <v>-238.87350000000001</v>
      </c>
      <c r="E29">
        <f>VLOOKUP('3passComb'!$A29,Sheet1!$A$2:$L$1643,6,FALSE)</f>
        <v>351.82100000000003</v>
      </c>
      <c r="F29">
        <f>0.5*(VLOOKUP('3passComb'!$A29,Sheet1!$A$2:$L$1643,8,FALSE)+VLOOKUP('3passComb'!$B29,Sheet1!$A$2:$L$1643,8,FALSE))</f>
        <v>2.8715999999999999</v>
      </c>
      <c r="G29">
        <f>0.5*SQRT(VLOOKUP('3passComb'!$A29,Sheet1!$A$2:$L$1643,9,FALSE)^2+VLOOKUP('3passComb'!$B29,Sheet1!$A$2:$L$1643,9,FALSE)^2)</f>
        <v>9.6231491726980945E-5</v>
      </c>
      <c r="H29">
        <f>0.5*(VLOOKUP('3passComb'!$A29,Sheet1!$A$2:$L$1643,10,FALSE)+VLOOKUP('3passComb'!$B29,Sheet1!$A$2:$L$1643,10,FALSE))</f>
        <v>2.8712900000000001</v>
      </c>
      <c r="I29">
        <f>0.5*SQRT(VLOOKUP('3passComb'!$A29,Sheet1!$A$2:$L$1643,11,FALSE)^2+VLOOKUP('3passComb'!$B29,Sheet1!$A$2:$L$1643,11,FALSE)^2)</f>
        <v>9.807777526024946E-5</v>
      </c>
      <c r="J29">
        <v>5</v>
      </c>
      <c r="K29">
        <f>E29-351.821+1.64</f>
        <v>1.64</v>
      </c>
    </row>
    <row r="30" spans="1:23">
      <c r="A30">
        <v>184170</v>
      </c>
      <c r="B30">
        <v>184205</v>
      </c>
      <c r="C30">
        <f>VLOOKUP('3passComb'!$A30,Sheet1!$A$2:$L$1643,4,FALSE)</f>
        <v>203.7</v>
      </c>
      <c r="D30">
        <f>VLOOKUP('3passComb'!$A30,Sheet1!$A$2:$L$1643,5,FALSE)</f>
        <v>-238.292</v>
      </c>
      <c r="E30">
        <f>VLOOKUP('3passComb'!$A30,Sheet1!$A$2:$L$1643,6,FALSE)</f>
        <v>355.10700000000003</v>
      </c>
      <c r="F30">
        <f>0.5*(VLOOKUP('3passComb'!$A30,Sheet1!$A$2:$L$1643,8,FALSE)+VLOOKUP('3passComb'!$B30,Sheet1!$A$2:$L$1643,8,FALSE))</f>
        <v>2.868395</v>
      </c>
      <c r="G30">
        <f>0.5*SQRT(VLOOKUP('3passComb'!$A30,Sheet1!$A$2:$L$1643,9,FALSE)^2+VLOOKUP('3passComb'!$B30,Sheet1!$A$2:$L$1643,9,FALSE)^2)</f>
        <v>7.2124891681027846E-5</v>
      </c>
      <c r="H30">
        <f>0.5*(VLOOKUP('3passComb'!$A30,Sheet1!$A$2:$L$1643,10,FALSE)+VLOOKUP('3passComb'!$B30,Sheet1!$A$2:$L$1643,10,FALSE))</f>
        <v>2.8687800000000001</v>
      </c>
      <c r="I30">
        <f>0.5*SQRT(VLOOKUP('3passComb'!$A30,Sheet1!$A$2:$L$1643,11,FALSE)^2+VLOOKUP('3passComb'!$B30,Sheet1!$A$2:$L$1643,11,FALSE)^2)</f>
        <v>7.0358013047555569E-5</v>
      </c>
      <c r="J30">
        <v>5</v>
      </c>
      <c r="K30">
        <f t="shared" ref="K30:K35" si="3">E30-351.821+1.64</f>
        <v>4.926000000000001</v>
      </c>
    </row>
    <row r="31" spans="1:23">
      <c r="A31" s="5">
        <v>184175</v>
      </c>
      <c r="B31" s="5">
        <v>184210</v>
      </c>
      <c r="C31">
        <f>VLOOKUP('3passComb'!$A31,Sheet1!$A$2:$L$1643,4,FALSE)</f>
        <v>203.71299999999999</v>
      </c>
      <c r="D31">
        <f>VLOOKUP('3passComb'!$A31,Sheet1!$A$2:$L$1643,5,FALSE)</f>
        <v>-238.05350000000001</v>
      </c>
      <c r="E31">
        <f>VLOOKUP('3passComb'!$A31,Sheet1!$A$2:$L$1643,6,FALSE)</f>
        <v>358.40499999999997</v>
      </c>
      <c r="F31">
        <f>0.5*(VLOOKUP('3passComb'!$A31,Sheet1!$A$2:$L$1643,8,FALSE)+VLOOKUP('3passComb'!$B31,Sheet1!$A$2:$L$1643,8,FALSE))</f>
        <v>2.8676300000000001</v>
      </c>
      <c r="G31">
        <f>0.5*SQRT(VLOOKUP('3passComb'!$A31,Sheet1!$A$2:$L$1643,9,FALSE)^2+VLOOKUP('3passComb'!$B31,Sheet1!$A$2:$L$1643,9,FALSE)^2)</f>
        <v>6.0541308211831696E-5</v>
      </c>
      <c r="H31">
        <f>0.5*(VLOOKUP('3passComb'!$A31,Sheet1!$A$2:$L$1643,10,FALSE)+VLOOKUP('3passComb'!$B31,Sheet1!$A$2:$L$1643,10,FALSE))</f>
        <v>2.8669950000000002</v>
      </c>
      <c r="I31">
        <f>0.5*SQRT(VLOOKUP('3passComb'!$A31,Sheet1!$A$2:$L$1643,11,FALSE)^2+VLOOKUP('3passComb'!$B31,Sheet1!$A$2:$L$1643,11,FALSE)^2)</f>
        <v>4.3846322536787507E-5</v>
      </c>
      <c r="J31">
        <v>5</v>
      </c>
      <c r="K31">
        <f t="shared" si="3"/>
        <v>8.2239999999999469</v>
      </c>
    </row>
    <row r="32" spans="1:23">
      <c r="A32">
        <v>184180</v>
      </c>
      <c r="B32">
        <v>184215</v>
      </c>
      <c r="C32">
        <f>VLOOKUP('3passComb'!$A32,Sheet1!$A$2:$L$1643,4,FALSE)</f>
        <v>203.726</v>
      </c>
      <c r="D32">
        <f>VLOOKUP('3passComb'!$A32,Sheet1!$A$2:$L$1643,5,FALSE)</f>
        <v>-238.13550000000001</v>
      </c>
      <c r="E32">
        <f>VLOOKUP('3passComb'!$A32,Sheet1!$A$2:$L$1643,6,FALSE)</f>
        <v>361.71100000000001</v>
      </c>
      <c r="F32">
        <f>0.5*(VLOOKUP('3passComb'!$A32,Sheet1!$A$2:$L$1643,8,FALSE)+VLOOKUP('3passComb'!$B32,Sheet1!$A$2:$L$1643,8,FALSE))</f>
        <v>2.867445</v>
      </c>
      <c r="G32">
        <f>0.5*SQRT(VLOOKUP('3passComb'!$A32,Sheet1!$A$2:$L$1643,9,FALSE)^2+VLOOKUP('3passComb'!$B32,Sheet1!$A$2:$L$1643,9,FALSE)^2)</f>
        <v>4.9678969393496886E-5</v>
      </c>
      <c r="H32">
        <f>0.5*(VLOOKUP('3passComb'!$A32,Sheet1!$A$2:$L$1643,10,FALSE)+VLOOKUP('3passComb'!$B32,Sheet1!$A$2:$L$1643,10,FALSE))</f>
        <v>2.86714</v>
      </c>
      <c r="I32">
        <f>0.5*SQRT(VLOOKUP('3passComb'!$A32,Sheet1!$A$2:$L$1643,11,FALSE)^2+VLOOKUP('3passComb'!$B32,Sheet1!$A$2:$L$1643,11,FALSE)^2)</f>
        <v>4.4553338819890932E-5</v>
      </c>
      <c r="J32">
        <v>5</v>
      </c>
      <c r="K32">
        <f t="shared" si="3"/>
        <v>11.529999999999987</v>
      </c>
    </row>
    <row r="33" spans="1:23">
      <c r="A33" s="5">
        <v>184185</v>
      </c>
      <c r="B33" s="5">
        <v>184220</v>
      </c>
      <c r="C33">
        <f>VLOOKUP('3passComb'!$A33,Sheet1!$A$2:$L$1643,4,FALSE)</f>
        <v>203.739</v>
      </c>
      <c r="D33">
        <f>VLOOKUP('3passComb'!$A33,Sheet1!$A$2:$L$1643,5,FALSE)</f>
        <v>-238.0855</v>
      </c>
      <c r="E33">
        <f>VLOOKUP('3passComb'!$A33,Sheet1!$A$2:$L$1643,6,FALSE)</f>
        <v>364.99900000000002</v>
      </c>
      <c r="F33">
        <f>0.5*(VLOOKUP('3passComb'!$A33,Sheet1!$A$2:$L$1643,8,FALSE)+VLOOKUP('3passComb'!$B33,Sheet1!$A$2:$L$1643,8,FALSE))</f>
        <v>2.8675999999999999</v>
      </c>
      <c r="G33">
        <f>0.5*SQRT(VLOOKUP('3passComb'!$A33,Sheet1!$A$2:$L$1643,9,FALSE)^2+VLOOKUP('3passComb'!$B33,Sheet1!$A$2:$L$1643,9,FALSE)^2)</f>
        <v>5.2325901807804516E-5</v>
      </c>
      <c r="H33">
        <f>0.5*(VLOOKUP('3passComb'!$A33,Sheet1!$A$2:$L$1643,10,FALSE)+VLOOKUP('3passComb'!$B33,Sheet1!$A$2:$L$1643,10,FALSE))</f>
        <v>2.8670499999999999</v>
      </c>
      <c r="I33">
        <f>0.5*SQRT(VLOOKUP('3passComb'!$A33,Sheet1!$A$2:$L$1643,11,FALSE)^2+VLOOKUP('3passComb'!$B33,Sheet1!$A$2:$L$1643,11,FALSE)^2)</f>
        <v>4.4206899913927465E-5</v>
      </c>
      <c r="J33">
        <v>5</v>
      </c>
      <c r="K33">
        <f t="shared" si="3"/>
        <v>14.817999999999998</v>
      </c>
    </row>
    <row r="34" spans="1:23">
      <c r="A34">
        <v>184190</v>
      </c>
      <c r="B34">
        <v>184225</v>
      </c>
      <c r="C34">
        <f>VLOOKUP('3passComb'!$A34,Sheet1!$A$2:$L$1643,4,FALSE)</f>
        <v>203.791</v>
      </c>
      <c r="D34">
        <f>VLOOKUP('3passComb'!$A34,Sheet1!$A$2:$L$1643,5,FALSE)</f>
        <v>-238.452</v>
      </c>
      <c r="E34">
        <f>VLOOKUP('3passComb'!$A34,Sheet1!$A$2:$L$1643,6,FALSE)</f>
        <v>378.24299999999999</v>
      </c>
      <c r="F34">
        <f>0.5*(VLOOKUP('3passComb'!$A34,Sheet1!$A$2:$L$1643,8,FALSE)+VLOOKUP('3passComb'!$B34,Sheet1!$A$2:$L$1643,8,FALSE))</f>
        <v>2.867435</v>
      </c>
      <c r="G34">
        <f>0.5*SQRT(VLOOKUP('3passComb'!$A34,Sheet1!$A$2:$L$1643,9,FALSE)^2+VLOOKUP('3passComb'!$B34,Sheet1!$A$2:$L$1643,9,FALSE)^2)</f>
        <v>5.0559371040391711E-5</v>
      </c>
      <c r="H34">
        <f>0.5*(VLOOKUP('3passComb'!$A34,Sheet1!$A$2:$L$1643,10,FALSE)+VLOOKUP('3passComb'!$B34,Sheet1!$A$2:$L$1643,10,FALSE))</f>
        <v>2.8670150000000003</v>
      </c>
      <c r="I34">
        <f>0.5*SQRT(VLOOKUP('3passComb'!$A34,Sheet1!$A$2:$L$1643,11,FALSE)^2+VLOOKUP('3passComb'!$B34,Sheet1!$A$2:$L$1643,11,FALSE)^2)</f>
        <v>4.5961940777125584E-5</v>
      </c>
      <c r="J34">
        <v>5</v>
      </c>
      <c r="K34">
        <f t="shared" si="3"/>
        <v>28.061999999999969</v>
      </c>
    </row>
    <row r="35" spans="1:23">
      <c r="A35" s="5">
        <v>184195</v>
      </c>
      <c r="B35" s="5">
        <v>184230</v>
      </c>
      <c r="C35">
        <f>VLOOKUP('3passComb'!$A35,Sheet1!$A$2:$L$1643,4,FALSE)</f>
        <v>203.84200000000001</v>
      </c>
      <c r="D35">
        <f>VLOOKUP('3passComb'!$A35,Sheet1!$A$2:$L$1643,5,FALSE)</f>
        <v>-238.99299999999999</v>
      </c>
      <c r="E35">
        <f>VLOOKUP('3passComb'!$A35,Sheet1!$A$2:$L$1643,6,FALSE)</f>
        <v>391.36099999999999</v>
      </c>
      <c r="F35">
        <f>0.5*(VLOOKUP('3passComb'!$A35,Sheet1!$A$2:$L$1643,8,FALSE)+VLOOKUP('3passComb'!$B35,Sheet1!$A$2:$L$1643,8,FALSE))</f>
        <v>2.8674650000000002</v>
      </c>
      <c r="G35">
        <f>0.5*SQRT(VLOOKUP('3passComb'!$A35,Sheet1!$A$2:$L$1643,9,FALSE)^2+VLOOKUP('3passComb'!$B35,Sheet1!$A$2:$L$1643,9,FALSE)^2)</f>
        <v>5.0062460986251968E-5</v>
      </c>
      <c r="H35">
        <f>0.5*(VLOOKUP('3passComb'!$A35,Sheet1!$A$2:$L$1643,10,FALSE)+VLOOKUP('3passComb'!$B35,Sheet1!$A$2:$L$1643,10,FALSE))</f>
        <v>2.8670900000000001</v>
      </c>
      <c r="I35">
        <f>0.5*SQRT(VLOOKUP('3passComb'!$A35,Sheet1!$A$2:$L$1643,11,FALSE)^2+VLOOKUP('3passComb'!$B35,Sheet1!$A$2:$L$1643,11,FALSE)^2)</f>
        <v>4.3846322536787507E-5</v>
      </c>
      <c r="J35">
        <v>5</v>
      </c>
      <c r="K35">
        <f t="shared" si="3"/>
        <v>41.179999999999964</v>
      </c>
    </row>
    <row r="37" spans="1:23">
      <c r="A37" t="s">
        <v>43</v>
      </c>
    </row>
    <row r="38" spans="1:23">
      <c r="A38" t="s">
        <v>38</v>
      </c>
      <c r="B38" t="s">
        <v>39</v>
      </c>
      <c r="C38" t="s">
        <v>30</v>
      </c>
      <c r="D38" t="s">
        <v>31</v>
      </c>
      <c r="E38" t="s">
        <v>32</v>
      </c>
      <c r="F38" t="s">
        <v>13</v>
      </c>
      <c r="G38" t="s">
        <v>40</v>
      </c>
      <c r="H38" t="s">
        <v>14</v>
      </c>
      <c r="I38" t="s">
        <v>41</v>
      </c>
      <c r="J38" t="s">
        <v>46</v>
      </c>
      <c r="K38" t="s">
        <v>47</v>
      </c>
      <c r="U38" t="s">
        <v>154</v>
      </c>
    </row>
    <row r="39" spans="1:23">
      <c r="A39">
        <v>183962</v>
      </c>
      <c r="B39">
        <v>183997</v>
      </c>
      <c r="C39">
        <f>VLOOKUP('3passComb'!$A39,Sheet1!$A$2:$L$1643,4,FALSE)</f>
        <v>290.09699999999998</v>
      </c>
      <c r="D39">
        <f>VLOOKUP('3passComb'!$A39,Sheet1!$A$2:$L$1643,5,FALSE)</f>
        <v>-311.59899999999999</v>
      </c>
      <c r="E39">
        <f>VLOOKUP('3passComb'!$A39,Sheet1!$A$2:$L$1643,6,FALSE)</f>
        <v>361.58</v>
      </c>
      <c r="F39">
        <f>0.5*(VLOOKUP('3passComb'!$A39,Sheet1!$A$2:$L$1643,8,FALSE)+VLOOKUP('3passComb'!$B39,Sheet1!$A$2:$L$1643,8,FALSE))</f>
        <v>2.8677900000000003</v>
      </c>
      <c r="G39">
        <f>0.5*SQRT(VLOOKUP('3passComb'!$A39,Sheet1!$A$2:$L$1643,9,FALSE)^2+VLOOKUP('3passComb'!$B39,Sheet1!$A$2:$L$1643,9,FALSE)^2)</f>
        <v>5.269013190342192E-5</v>
      </c>
      <c r="H39">
        <f>0.5*(VLOOKUP('3passComb'!$A39,Sheet1!$A$2:$L$1643,10,FALSE)+VLOOKUP('3passComb'!$B39,Sheet1!$A$2:$L$1643,10,FALSE))</f>
        <v>2.8669899999999999</v>
      </c>
      <c r="I39">
        <f>0.5*SQRT(VLOOKUP('3passComb'!$A39,Sheet1!$A$2:$L$1643,11,FALSE)^2+VLOOKUP('3passComb'!$B39,Sheet1!$A$2:$L$1643,11,FALSE)^2)</f>
        <v>4.3488504228129073E-5</v>
      </c>
      <c r="J39">
        <v>7.5</v>
      </c>
      <c r="K39">
        <f>-E39+361.58-3.5-1.64</f>
        <v>-5.14</v>
      </c>
      <c r="U39" t="s">
        <v>153</v>
      </c>
      <c r="V39" t="s">
        <v>160</v>
      </c>
      <c r="W39" t="s">
        <v>161</v>
      </c>
    </row>
    <row r="40" spans="1:23">
      <c r="A40">
        <v>183967</v>
      </c>
      <c r="B40">
        <v>184002</v>
      </c>
      <c r="C40">
        <f>VLOOKUP('3passComb'!$A40,Sheet1!$A$2:$L$1643,4,FALSE)</f>
        <v>290.20600000000002</v>
      </c>
      <c r="D40">
        <f>VLOOKUP('3passComb'!$A40,Sheet1!$A$2:$L$1643,5,FALSE)</f>
        <v>-311.61799999999999</v>
      </c>
      <c r="E40">
        <f>VLOOKUP('3passComb'!$A40,Sheet1!$A$2:$L$1643,6,FALSE)</f>
        <v>364.97699999999998</v>
      </c>
      <c r="F40">
        <f>0.5*(VLOOKUP('3passComb'!$A40,Sheet1!$A$2:$L$1643,8,FALSE)+VLOOKUP('3passComb'!$B40,Sheet1!$A$2:$L$1643,8,FALSE))</f>
        <v>2.8673250000000001</v>
      </c>
      <c r="G40">
        <f>0.5*SQRT(VLOOKUP('3passComb'!$A40,Sheet1!$A$2:$L$1643,9,FALSE)^2+VLOOKUP('3passComb'!$B40,Sheet1!$A$2:$L$1643,9,FALSE)^2)</f>
        <v>5.1295711321707973E-5</v>
      </c>
      <c r="H40">
        <f>0.5*(VLOOKUP('3passComb'!$A40,Sheet1!$A$2:$L$1643,10,FALSE)+VLOOKUP('3passComb'!$B40,Sheet1!$A$2:$L$1643,10,FALSE))</f>
        <v>2.8671249999999997</v>
      </c>
      <c r="I40">
        <f>0.5*SQRT(VLOOKUP('3passComb'!$A40,Sheet1!$A$2:$L$1643,11,FALSE)^2+VLOOKUP('3passComb'!$B40,Sheet1!$A$2:$L$1643,11,FALSE)^2)</f>
        <v>4.5675485766437118E-5</v>
      </c>
      <c r="J40">
        <v>7.5</v>
      </c>
      <c r="K40">
        <f t="shared" ref="K40:K45" si="4">-E40+361.58-3.5-1.64</f>
        <v>-8.5369999999999919</v>
      </c>
      <c r="U40" t="s">
        <v>155</v>
      </c>
      <c r="V40">
        <v>8.0892099999999996</v>
      </c>
      <c r="W40">
        <v>4.9617100000000001</v>
      </c>
    </row>
    <row r="41" spans="1:23">
      <c r="A41">
        <v>183972</v>
      </c>
      <c r="B41">
        <v>184007</v>
      </c>
      <c r="C41">
        <f>VLOOKUP('3passComb'!$A41,Sheet1!$A$2:$L$1643,4,FALSE)</f>
        <v>290.32400000000001</v>
      </c>
      <c r="D41">
        <f>VLOOKUP('3passComb'!$A41,Sheet1!$A$2:$L$1643,5,FALSE)</f>
        <v>-311.63600000000002</v>
      </c>
      <c r="E41">
        <f>VLOOKUP('3passComb'!$A41,Sheet1!$A$2:$L$1643,6,FALSE)</f>
        <v>368.27600000000001</v>
      </c>
      <c r="F41">
        <f>0.5*(VLOOKUP('3passComb'!$A41,Sheet1!$A$2:$L$1643,8,FALSE)+VLOOKUP('3passComb'!$B41,Sheet1!$A$2:$L$1643,8,FALSE))</f>
        <v>2.8675649999999999</v>
      </c>
      <c r="G41">
        <f>0.5*SQRT(VLOOKUP('3passComb'!$A41,Sheet1!$A$2:$L$1643,9,FALSE)^2+VLOOKUP('3passComb'!$B41,Sheet1!$A$2:$L$1643,9,FALSE)^2)</f>
        <v>6.0848171706305191E-5</v>
      </c>
      <c r="H41">
        <f>0.5*(VLOOKUP('3passComb'!$A41,Sheet1!$A$2:$L$1643,10,FALSE)+VLOOKUP('3passComb'!$B41,Sheet1!$A$2:$L$1643,10,FALSE))</f>
        <v>2.8672300000000002</v>
      </c>
      <c r="I41">
        <f>0.5*SQRT(VLOOKUP('3passComb'!$A41,Sheet1!$A$2:$L$1643,11,FALSE)^2+VLOOKUP('3passComb'!$B41,Sheet1!$A$2:$L$1643,11,FALSE)^2)</f>
        <v>4.4547727214752492E-5</v>
      </c>
      <c r="J41">
        <v>7.5</v>
      </c>
      <c r="K41">
        <f t="shared" si="4"/>
        <v>-11.836000000000027</v>
      </c>
      <c r="U41" t="s">
        <v>156</v>
      </c>
      <c r="V41">
        <v>0.75</v>
      </c>
      <c r="W41">
        <v>0.75</v>
      </c>
    </row>
    <row r="42" spans="1:23">
      <c r="A42">
        <v>183977</v>
      </c>
      <c r="B42">
        <v>184012</v>
      </c>
      <c r="C42">
        <f>VLOOKUP('3passComb'!$A42,Sheet1!$A$2:$L$1643,4,FALSE)</f>
        <v>290.33300000000003</v>
      </c>
      <c r="D42">
        <f>VLOOKUP('3passComb'!$A42,Sheet1!$A$2:$L$1643,5,FALSE)</f>
        <v>-311.63600000000002</v>
      </c>
      <c r="E42">
        <f>VLOOKUP('3passComb'!$A42,Sheet1!$A$2:$L$1643,6,FALSE)</f>
        <v>368.27600000000001</v>
      </c>
      <c r="F42">
        <f>0.5*(VLOOKUP('3passComb'!$A42,Sheet1!$A$2:$L$1643,8,FALSE)+VLOOKUP('3passComb'!$B42,Sheet1!$A$2:$L$1643,8,FALSE))</f>
        <v>2.8675600000000001</v>
      </c>
      <c r="G42">
        <f>0.5*SQRT(VLOOKUP('3passComb'!$A42,Sheet1!$A$2:$L$1643,9,FALSE)^2+VLOOKUP('3passComb'!$B42,Sheet1!$A$2:$L$1643,9,FALSE)^2)</f>
        <v>5.9396969619669988E-5</v>
      </c>
      <c r="H42">
        <f>0.5*(VLOOKUP('3passComb'!$A42,Sheet1!$A$2:$L$1643,10,FALSE)+VLOOKUP('3passComb'!$B42,Sheet1!$A$2:$L$1643,10,FALSE))</f>
        <v>2.8671899999999999</v>
      </c>
      <c r="I42">
        <f>0.5*SQRT(VLOOKUP('3passComb'!$A42,Sheet1!$A$2:$L$1643,11,FALSE)^2+VLOOKUP('3passComb'!$B42,Sheet1!$A$2:$L$1643,11,FALSE)^2)</f>
        <v>4.2074338972822851E-5</v>
      </c>
      <c r="J42">
        <v>7.5</v>
      </c>
      <c r="K42">
        <f t="shared" si="4"/>
        <v>-11.836000000000027</v>
      </c>
      <c r="U42" t="s">
        <v>157</v>
      </c>
      <c r="V42">
        <v>-4.0823699999999997E-2</v>
      </c>
      <c r="W42">
        <v>-0.27017799999999997</v>
      </c>
    </row>
    <row r="43" spans="1:23">
      <c r="A43">
        <v>183982</v>
      </c>
      <c r="B43">
        <v>184017</v>
      </c>
      <c r="C43">
        <f>VLOOKUP('3passComb'!$A43,Sheet1!$A$2:$L$1643,4,FALSE)</f>
        <v>290.226</v>
      </c>
      <c r="D43">
        <f>VLOOKUP('3passComb'!$A43,Sheet1!$A$2:$L$1643,5,FALSE)</f>
        <v>-311.65499999999997</v>
      </c>
      <c r="E43">
        <f>VLOOKUP('3passComb'!$A43,Sheet1!$A$2:$L$1643,6,FALSE)</f>
        <v>371.52199999999999</v>
      </c>
      <c r="F43">
        <f>0.5*(VLOOKUP('3passComb'!$A43,Sheet1!$A$2:$L$1643,8,FALSE)+VLOOKUP('3passComb'!$B43,Sheet1!$A$2:$L$1643,8,FALSE))</f>
        <v>2.867515</v>
      </c>
      <c r="G43">
        <f>0.5*SQRT(VLOOKUP('3passComb'!$A43,Sheet1!$A$2:$L$1643,9,FALSE)^2+VLOOKUP('3passComb'!$B43,Sheet1!$A$2:$L$1643,9,FALSE)^2)</f>
        <v>5.4561891462814959E-5</v>
      </c>
      <c r="H43">
        <f>0.5*(VLOOKUP('3passComb'!$A43,Sheet1!$A$2:$L$1643,10,FALSE)+VLOOKUP('3passComb'!$B43,Sheet1!$A$2:$L$1643,10,FALSE))</f>
        <v>2.8671899999999999</v>
      </c>
      <c r="I43">
        <f>0.5*SQRT(VLOOKUP('3passComb'!$A43,Sheet1!$A$2:$L$1643,11,FALSE)^2+VLOOKUP('3passComb'!$B43,Sheet1!$A$2:$L$1643,11,FALSE)^2)</f>
        <v>4.6478489648438452E-5</v>
      </c>
      <c r="J43">
        <v>7.5</v>
      </c>
      <c r="K43">
        <f t="shared" si="4"/>
        <v>-15.082000000000008</v>
      </c>
      <c r="U43" t="s">
        <v>158</v>
      </c>
      <c r="V43">
        <v>2.8675000000000002</v>
      </c>
      <c r="W43">
        <v>2.8671199999999999</v>
      </c>
    </row>
    <row r="44" spans="1:23">
      <c r="A44">
        <v>183987</v>
      </c>
      <c r="B44">
        <v>184022</v>
      </c>
      <c r="C44">
        <f>VLOOKUP('3passComb'!$A44,Sheet1!$A$2:$L$1643,4,FALSE)</f>
        <v>289.92099999999999</v>
      </c>
      <c r="D44">
        <f>VLOOKUP('3passComb'!$A44,Sheet1!$A$2:$L$1643,5,FALSE)</f>
        <v>-311.745</v>
      </c>
      <c r="E44">
        <f>VLOOKUP('3passComb'!$A44,Sheet1!$A$2:$L$1643,6,FALSE)</f>
        <v>387.84</v>
      </c>
      <c r="F44">
        <f>0.5*(VLOOKUP('3passComb'!$A44,Sheet1!$A$2:$L$1643,8,FALSE)+VLOOKUP('3passComb'!$B44,Sheet1!$A$2:$L$1643,8,FALSE))</f>
        <v>2.8676050000000002</v>
      </c>
      <c r="G44">
        <f>0.5*SQRT(VLOOKUP('3passComb'!$A44,Sheet1!$A$2:$L$1643,9,FALSE)^2+VLOOKUP('3passComb'!$B44,Sheet1!$A$2:$L$1643,9,FALSE)^2)</f>
        <v>5.1927834539868884E-5</v>
      </c>
      <c r="H44">
        <f>0.5*(VLOOKUP('3passComb'!$A44,Sheet1!$A$2:$L$1643,10,FALSE)+VLOOKUP('3passComb'!$B44,Sheet1!$A$2:$L$1643,10,FALSE))</f>
        <v>2.8670299999999997</v>
      </c>
      <c r="I44">
        <f>0.5*SQRT(VLOOKUP('3passComb'!$A44,Sheet1!$A$2:$L$1643,11,FALSE)^2+VLOOKUP('3passComb'!$B44,Sheet1!$A$2:$L$1643,11,FALSE)^2)</f>
        <v>4.2086221023037935E-5</v>
      </c>
      <c r="J44">
        <v>7.5</v>
      </c>
      <c r="K44">
        <f t="shared" si="4"/>
        <v>-31.399999999999991</v>
      </c>
      <c r="U44" t="s">
        <v>159</v>
      </c>
      <c r="V44">
        <v>2.92433E-2</v>
      </c>
      <c r="W44">
        <v>1.81815E-2</v>
      </c>
    </row>
    <row r="45" spans="1:23">
      <c r="A45">
        <v>183992</v>
      </c>
      <c r="B45">
        <v>184027</v>
      </c>
      <c r="C45">
        <f>VLOOKUP('3passComb'!$A45,Sheet1!$A$2:$L$1643,4,FALSE)</f>
        <v>289.50900000000001</v>
      </c>
      <c r="D45">
        <f>VLOOKUP('3passComb'!$A45,Sheet1!$A$2:$L$1643,5,FALSE)</f>
        <v>-311.81900000000002</v>
      </c>
      <c r="E45">
        <f>VLOOKUP('3passComb'!$A45,Sheet1!$A$2:$L$1643,6,FALSE)</f>
        <v>401.10500000000002</v>
      </c>
      <c r="F45">
        <f>0.5*(VLOOKUP('3passComb'!$A45,Sheet1!$A$2:$L$1643,8,FALSE)+VLOOKUP('3passComb'!$B45,Sheet1!$A$2:$L$1643,8,FALSE))</f>
        <v>2.8675550000000003</v>
      </c>
      <c r="G45">
        <f>0.5*SQRT(VLOOKUP('3passComb'!$A45,Sheet1!$A$2:$L$1643,9,FALSE)^2+VLOOKUP('3passComb'!$B45,Sheet1!$A$2:$L$1643,9,FALSE)^2)</f>
        <v>5.0559371040391711E-5</v>
      </c>
      <c r="H45">
        <f>0.5*(VLOOKUP('3passComb'!$A45,Sheet1!$A$2:$L$1643,10,FALSE)+VLOOKUP('3passComb'!$B45,Sheet1!$A$2:$L$1643,10,FALSE))</f>
        <v>2.8672199999999997</v>
      </c>
      <c r="I45">
        <f>0.5*SQRT(VLOOKUP('3passComb'!$A45,Sheet1!$A$2:$L$1643,11,FALSE)^2+VLOOKUP('3passComb'!$B45,Sheet1!$A$2:$L$1643,11,FALSE)^2)</f>
        <v>4.3139309220245981E-5</v>
      </c>
      <c r="J45">
        <v>7.5</v>
      </c>
      <c r="K45">
        <f t="shared" si="4"/>
        <v>-44.665000000000035</v>
      </c>
    </row>
    <row r="46" spans="1:23">
      <c r="A46">
        <f>A28+1</f>
        <v>184994</v>
      </c>
      <c r="B46">
        <f>B28+1</f>
        <v>184999</v>
      </c>
      <c r="C46">
        <f>VLOOKUP('3passComb'!$A46,Sheet1!$A$2:$L$1643,4,FALSE)</f>
        <v>208.15</v>
      </c>
      <c r="D46">
        <f>VLOOKUP('3passComb'!$A46,Sheet1!$A$2:$L$1643,5,FALSE)</f>
        <v>-234.68600000000001</v>
      </c>
      <c r="E46">
        <f>VLOOKUP('3passComb'!$A46,Sheet1!$A$2:$L$1643,6,FALSE)</f>
        <v>348.32100000000003</v>
      </c>
      <c r="F46">
        <f>0.5*(VLOOKUP('3passComb'!$A46,Sheet1!$A$2:$L$1643,8,FALSE)+VLOOKUP('3passComb'!$B46,Sheet1!$A$2:$L$1643,8,FALSE))</f>
        <v>2.8712049999999998</v>
      </c>
      <c r="G46">
        <f>0.5*SQRT(VLOOKUP('3passComb'!$A46,Sheet1!$A$2:$L$1643,9,FALSE)^2+VLOOKUP('3passComb'!$B46,Sheet1!$A$2:$L$1643,9,FALSE)^2)</f>
        <v>1.1194864894227174E-4</v>
      </c>
      <c r="H46">
        <f>0.5*(VLOOKUP('3passComb'!$A46,Sheet1!$A$2:$L$1643,10,FALSE)+VLOOKUP('3passComb'!$B46,Sheet1!$A$2:$L$1643,10,FALSE))</f>
        <v>2.8704549999999998</v>
      </c>
      <c r="I46">
        <f>0.5*SQRT(VLOOKUP('3passComb'!$A46,Sheet1!$A$2:$L$1643,11,FALSE)^2+VLOOKUP('3passComb'!$B46,Sheet1!$A$2:$L$1643,11,FALSE)^2)</f>
        <v>9.5553649851797914E-5</v>
      </c>
      <c r="J46">
        <v>7.5</v>
      </c>
      <c r="K46">
        <v>-1.75</v>
      </c>
    </row>
    <row r="47" spans="1:23">
      <c r="A47" s="5">
        <v>184166</v>
      </c>
      <c r="B47" s="5">
        <v>184201</v>
      </c>
      <c r="C47">
        <f>VLOOKUP('3passComb'!$A47,Sheet1!$A$2:$L$1643,4,FALSE)</f>
        <v>203.68700000000001</v>
      </c>
      <c r="D47">
        <f>VLOOKUP('3passComb'!$A47,Sheet1!$A$2:$L$1643,5,FALSE)</f>
        <v>-236.37350000000001</v>
      </c>
      <c r="E47">
        <f>VLOOKUP('3passComb'!$A47,Sheet1!$A$2:$L$1643,6,FALSE)</f>
        <v>351.82100000000003</v>
      </c>
      <c r="F47">
        <f>0.5*(VLOOKUP('3passComb'!$A47,Sheet1!$A$2:$L$1643,8,FALSE)+VLOOKUP('3passComb'!$B47,Sheet1!$A$2:$L$1643,8,FALSE))</f>
        <v>2.8710250000000004</v>
      </c>
      <c r="G47">
        <f>0.5*SQRT(VLOOKUP('3passComb'!$A47,Sheet1!$A$2:$L$1643,9,FALSE)^2+VLOOKUP('3passComb'!$B47,Sheet1!$A$2:$L$1643,9,FALSE)^2)</f>
        <v>1.0625676449054902E-4</v>
      </c>
      <c r="H47">
        <f>0.5*(VLOOKUP('3passComb'!$A47,Sheet1!$A$2:$L$1643,10,FALSE)+VLOOKUP('3passComb'!$B47,Sheet1!$A$2:$L$1643,10,FALSE))</f>
        <v>2.8699700000000004</v>
      </c>
      <c r="I47">
        <f>0.5*SQRT(VLOOKUP('3passComb'!$A47,Sheet1!$A$2:$L$1643,11,FALSE)^2+VLOOKUP('3passComb'!$B47,Sheet1!$A$2:$L$1643,11,FALSE)^2)</f>
        <v>9.6176920308356726E-5</v>
      </c>
      <c r="J47">
        <v>7.5</v>
      </c>
      <c r="K47">
        <f>E47-351.821+1.64</f>
        <v>1.64</v>
      </c>
    </row>
    <row r="48" spans="1:23">
      <c r="A48">
        <v>184171</v>
      </c>
      <c r="B48">
        <v>184206</v>
      </c>
      <c r="C48">
        <f>VLOOKUP('3passComb'!$A48,Sheet1!$A$2:$L$1643,4,FALSE)</f>
        <v>203.7</v>
      </c>
      <c r="D48">
        <f>VLOOKUP('3passComb'!$A48,Sheet1!$A$2:$L$1643,5,FALSE)</f>
        <v>-235.792</v>
      </c>
      <c r="E48">
        <f>VLOOKUP('3passComb'!$A48,Sheet1!$A$2:$L$1643,6,FALSE)</f>
        <v>355.10700000000003</v>
      </c>
      <c r="F48">
        <f>0.5*(VLOOKUP('3passComb'!$A48,Sheet1!$A$2:$L$1643,8,FALSE)+VLOOKUP('3passComb'!$B48,Sheet1!$A$2:$L$1643,8,FALSE))</f>
        <v>2.8678999999999997</v>
      </c>
      <c r="G48">
        <f>0.5*SQRT(VLOOKUP('3passComb'!$A48,Sheet1!$A$2:$L$1643,9,FALSE)^2+VLOOKUP('3passComb'!$B48,Sheet1!$A$2:$L$1643,9,FALSE)^2)</f>
        <v>5.8645119148996535E-5</v>
      </c>
      <c r="H48">
        <f>0.5*(VLOOKUP('3passComb'!$A48,Sheet1!$A$2:$L$1643,10,FALSE)+VLOOKUP('3passComb'!$B48,Sheet1!$A$2:$L$1643,10,FALSE))</f>
        <v>2.8672200000000001</v>
      </c>
      <c r="I48">
        <f>0.5*SQRT(VLOOKUP('3passComb'!$A48,Sheet1!$A$2:$L$1643,11,FALSE)^2+VLOOKUP('3passComb'!$B48,Sheet1!$A$2:$L$1643,11,FALSE)^2)</f>
        <v>4.7381430961928537E-5</v>
      </c>
      <c r="J48">
        <v>7.5</v>
      </c>
      <c r="K48">
        <f t="shared" ref="K48:K53" si="5">E48-351.821+1.64</f>
        <v>4.926000000000001</v>
      </c>
    </row>
    <row r="49" spans="1:23">
      <c r="A49" s="5">
        <v>184176</v>
      </c>
      <c r="B49" s="5">
        <v>184211</v>
      </c>
      <c r="C49">
        <f>VLOOKUP('3passComb'!$A49,Sheet1!$A$2:$L$1643,4,FALSE)</f>
        <v>203.71299999999999</v>
      </c>
      <c r="D49">
        <f>VLOOKUP('3passComb'!$A49,Sheet1!$A$2:$L$1643,5,FALSE)</f>
        <v>-235.55350000000001</v>
      </c>
      <c r="E49">
        <f>VLOOKUP('3passComb'!$A49,Sheet1!$A$2:$L$1643,6,FALSE)</f>
        <v>358.40499999999997</v>
      </c>
      <c r="F49">
        <f>0.5*(VLOOKUP('3passComb'!$A49,Sheet1!$A$2:$L$1643,8,FALSE)+VLOOKUP('3passComb'!$B49,Sheet1!$A$2:$L$1643,8,FALSE))</f>
        <v>2.8675100000000002</v>
      </c>
      <c r="G49">
        <f>0.5*SQRT(VLOOKUP('3passComb'!$A49,Sheet1!$A$2:$L$1643,9,FALSE)^2+VLOOKUP('3passComb'!$B49,Sheet1!$A$2:$L$1643,9,FALSE)^2)</f>
        <v>5.0569259436934605E-5</v>
      </c>
      <c r="H49">
        <f>0.5*(VLOOKUP('3passComb'!$A49,Sheet1!$A$2:$L$1643,10,FALSE)+VLOOKUP('3passComb'!$B49,Sheet1!$A$2:$L$1643,10,FALSE))</f>
        <v>2.8670499999999999</v>
      </c>
      <c r="I49">
        <f>0.5*SQRT(VLOOKUP('3passComb'!$A49,Sheet1!$A$2:$L$1643,11,FALSE)^2+VLOOKUP('3passComb'!$B49,Sheet1!$A$2:$L$1643,11,FALSE)^2)</f>
        <v>4.4902672526253936E-5</v>
      </c>
      <c r="J49">
        <v>7.5</v>
      </c>
      <c r="K49">
        <f t="shared" si="5"/>
        <v>8.2239999999999469</v>
      </c>
    </row>
    <row r="50" spans="1:23">
      <c r="A50">
        <v>184181</v>
      </c>
      <c r="B50">
        <v>184216</v>
      </c>
      <c r="C50">
        <f>VLOOKUP('3passComb'!$A50,Sheet1!$A$2:$L$1643,4,FALSE)</f>
        <v>203.726</v>
      </c>
      <c r="D50">
        <f>VLOOKUP('3passComb'!$A50,Sheet1!$A$2:$L$1643,5,FALSE)</f>
        <v>-235.63550000000001</v>
      </c>
      <c r="E50">
        <f>VLOOKUP('3passComb'!$A50,Sheet1!$A$2:$L$1643,6,FALSE)</f>
        <v>361.71100000000001</v>
      </c>
      <c r="F50">
        <f>0.5*(VLOOKUP('3passComb'!$A50,Sheet1!$A$2:$L$1643,8,FALSE)+VLOOKUP('3passComb'!$B50,Sheet1!$A$2:$L$1643,8,FALSE))</f>
        <v>2.8674650000000002</v>
      </c>
      <c r="G50">
        <f>0.5*SQRT(VLOOKUP('3passComb'!$A50,Sheet1!$A$2:$L$1643,9,FALSE)^2+VLOOKUP('3passComb'!$B50,Sheet1!$A$2:$L$1643,9,FALSE)^2)</f>
        <v>5.0569259436934605E-5</v>
      </c>
      <c r="H50">
        <f>0.5*(VLOOKUP('3passComb'!$A50,Sheet1!$A$2:$L$1643,10,FALSE)+VLOOKUP('3passComb'!$B50,Sheet1!$A$2:$L$1643,10,FALSE))</f>
        <v>2.867235</v>
      </c>
      <c r="I50">
        <f>0.5*SQRT(VLOOKUP('3passComb'!$A50,Sheet1!$A$2:$L$1643,11,FALSE)^2+VLOOKUP('3passComb'!$B50,Sheet1!$A$2:$L$1643,11,FALSE)^2)</f>
        <v>4.4913806340589746E-5</v>
      </c>
      <c r="J50">
        <v>7.5</v>
      </c>
      <c r="K50">
        <f t="shared" si="5"/>
        <v>11.529999999999987</v>
      </c>
    </row>
    <row r="51" spans="1:23">
      <c r="A51" s="5">
        <v>184186</v>
      </c>
      <c r="B51" s="5">
        <v>184221</v>
      </c>
      <c r="C51">
        <f>VLOOKUP('3passComb'!$A51,Sheet1!$A$2:$L$1643,4,FALSE)</f>
        <v>203.739</v>
      </c>
      <c r="D51">
        <f>VLOOKUP('3passComb'!$A51,Sheet1!$A$2:$L$1643,5,FALSE)</f>
        <v>-235.5855</v>
      </c>
      <c r="E51">
        <f>VLOOKUP('3passComb'!$A51,Sheet1!$A$2:$L$1643,6,FALSE)</f>
        <v>364.99900000000002</v>
      </c>
      <c r="F51">
        <f>0.5*(VLOOKUP('3passComb'!$A51,Sheet1!$A$2:$L$1643,8,FALSE)+VLOOKUP('3passComb'!$B51,Sheet1!$A$2:$L$1643,8,FALSE))</f>
        <v>2.8674049999999998</v>
      </c>
      <c r="G51">
        <f>0.5*SQRT(VLOOKUP('3passComb'!$A51,Sheet1!$A$2:$L$1643,9,FALSE)^2+VLOOKUP('3passComb'!$B51,Sheet1!$A$2:$L$1643,9,FALSE)^2)</f>
        <v>4.8872282533149602E-5</v>
      </c>
      <c r="H51">
        <f>0.5*(VLOOKUP('3passComb'!$A51,Sheet1!$A$2:$L$1643,10,FALSE)+VLOOKUP('3passComb'!$B51,Sheet1!$A$2:$L$1643,10,FALSE))</f>
        <v>2.8669599999999997</v>
      </c>
      <c r="I51">
        <f>0.5*SQRT(VLOOKUP('3passComb'!$A51,Sheet1!$A$2:$L$1643,11,FALSE)^2+VLOOKUP('3passComb'!$B51,Sheet1!$A$2:$L$1643,11,FALSE)^2)</f>
        <v>4.2781421201264455E-5</v>
      </c>
      <c r="J51">
        <v>7.5</v>
      </c>
      <c r="K51">
        <f t="shared" si="5"/>
        <v>14.817999999999998</v>
      </c>
    </row>
    <row r="52" spans="1:23">
      <c r="A52">
        <v>184191</v>
      </c>
      <c r="B52">
        <v>184226</v>
      </c>
      <c r="C52">
        <f>VLOOKUP('3passComb'!$A52,Sheet1!$A$2:$L$1643,4,FALSE)</f>
        <v>203.791</v>
      </c>
      <c r="D52">
        <f>VLOOKUP('3passComb'!$A52,Sheet1!$A$2:$L$1643,5,FALSE)</f>
        <v>-235.952</v>
      </c>
      <c r="E52">
        <f>VLOOKUP('3passComb'!$A52,Sheet1!$A$2:$L$1643,6,FALSE)</f>
        <v>378.24299999999999</v>
      </c>
      <c r="F52">
        <f>0.5*(VLOOKUP('3passComb'!$A52,Sheet1!$A$2:$L$1643,8,FALSE)+VLOOKUP('3passComb'!$B52,Sheet1!$A$2:$L$1643,8,FALSE))</f>
        <v>2.8675850000000001</v>
      </c>
      <c r="G52">
        <f>0.5*SQRT(VLOOKUP('3passComb'!$A52,Sheet1!$A$2:$L$1643,9,FALSE)^2+VLOOKUP('3passComb'!$B52,Sheet1!$A$2:$L$1643,9,FALSE)^2)</f>
        <v>5.1662365412357959E-5</v>
      </c>
      <c r="H52">
        <f>0.5*(VLOOKUP('3passComb'!$A52,Sheet1!$A$2:$L$1643,10,FALSE)+VLOOKUP('3passComb'!$B52,Sheet1!$A$2:$L$1643,10,FALSE))</f>
        <v>2.8671199999999999</v>
      </c>
      <c r="I52">
        <f>0.5*SQRT(VLOOKUP('3passComb'!$A52,Sheet1!$A$2:$L$1643,11,FALSE)^2+VLOOKUP('3passComb'!$B52,Sheet1!$A$2:$L$1643,11,FALSE)^2)</f>
        <v>4.2816468794145089E-5</v>
      </c>
      <c r="J52">
        <v>7.5</v>
      </c>
      <c r="K52">
        <f t="shared" si="5"/>
        <v>28.061999999999969</v>
      </c>
    </row>
    <row r="53" spans="1:23">
      <c r="A53" s="5">
        <v>184196</v>
      </c>
      <c r="B53" s="5">
        <v>184231</v>
      </c>
      <c r="C53">
        <f>VLOOKUP('3passComb'!$A53,Sheet1!$A$2:$L$1643,4,FALSE)</f>
        <v>203.84200000000001</v>
      </c>
      <c r="D53">
        <f>VLOOKUP('3passComb'!$A53,Sheet1!$A$2:$L$1643,5,FALSE)</f>
        <v>-236.49299999999999</v>
      </c>
      <c r="E53">
        <f>VLOOKUP('3passComb'!$A53,Sheet1!$A$2:$L$1643,6,FALSE)</f>
        <v>391.36099999999999</v>
      </c>
      <c r="F53">
        <f>0.5*(VLOOKUP('3passComb'!$A53,Sheet1!$A$2:$L$1643,8,FALSE)+VLOOKUP('3passComb'!$B53,Sheet1!$A$2:$L$1643,8,FALSE))</f>
        <v>2.867445</v>
      </c>
      <c r="G53">
        <f>0.5*SQRT(VLOOKUP('3passComb'!$A53,Sheet1!$A$2:$L$1643,9,FALSE)^2+VLOOKUP('3passComb'!$B53,Sheet1!$A$2:$L$1643,9,FALSE)^2)</f>
        <v>4.7034561760475665E-5</v>
      </c>
      <c r="H53">
        <f>0.5*(VLOOKUP('3passComb'!$A53,Sheet1!$A$2:$L$1643,10,FALSE)+VLOOKUP('3passComb'!$B53,Sheet1!$A$2:$L$1643,10,FALSE))</f>
        <v>2.8670599999999999</v>
      </c>
      <c r="I53">
        <f>0.5*SQRT(VLOOKUP('3passComb'!$A53,Sheet1!$A$2:$L$1643,11,FALSE)^2+VLOOKUP('3passComb'!$B53,Sheet1!$A$2:$L$1643,11,FALSE)^2)</f>
        <v>4.8130032204435511E-5</v>
      </c>
      <c r="J53">
        <v>7.5</v>
      </c>
      <c r="K53">
        <f t="shared" si="5"/>
        <v>41.179999999999964</v>
      </c>
    </row>
    <row r="55" spans="1:23">
      <c r="A55" t="s">
        <v>44</v>
      </c>
    </row>
    <row r="56" spans="1:23">
      <c r="A56" t="s">
        <v>38</v>
      </c>
      <c r="B56" t="s">
        <v>39</v>
      </c>
      <c r="C56" t="s">
        <v>30</v>
      </c>
      <c r="D56" t="s">
        <v>31</v>
      </c>
      <c r="E56" t="s">
        <v>32</v>
      </c>
      <c r="F56" t="s">
        <v>13</v>
      </c>
      <c r="G56" t="s">
        <v>40</v>
      </c>
      <c r="H56" t="s">
        <v>14</v>
      </c>
      <c r="I56" t="s">
        <v>41</v>
      </c>
      <c r="J56" t="s">
        <v>46</v>
      </c>
      <c r="K56" t="s">
        <v>47</v>
      </c>
      <c r="U56" t="s">
        <v>154</v>
      </c>
    </row>
    <row r="57" spans="1:23">
      <c r="A57">
        <v>183963</v>
      </c>
      <c r="B57">
        <v>183998</v>
      </c>
      <c r="C57">
        <f>VLOOKUP('3passComb'!$A57,Sheet1!$A$2:$L$1643,4,FALSE)</f>
        <v>292.59699999999998</v>
      </c>
      <c r="D57">
        <f>VLOOKUP('3passComb'!$A57,Sheet1!$A$2:$L$1643,5,FALSE)</f>
        <v>-311.59899999999999</v>
      </c>
      <c r="E57">
        <f>VLOOKUP('3passComb'!$A57,Sheet1!$A$2:$L$1643,6,FALSE)</f>
        <v>361.58</v>
      </c>
      <c r="F57">
        <f>0.5*(VLOOKUP('3passComb'!$A57,Sheet1!$A$2:$L$1643,8,FALSE)+VLOOKUP('3passComb'!$B57,Sheet1!$A$2:$L$1643,8,FALSE))</f>
        <v>2.86795</v>
      </c>
      <c r="G57">
        <f>0.5*SQRT(VLOOKUP('3passComb'!$A57,Sheet1!$A$2:$L$1643,9,FALSE)^2+VLOOKUP('3passComb'!$B57,Sheet1!$A$2:$L$1643,9,FALSE)^2)</f>
        <v>8.3218086976329854E-5</v>
      </c>
      <c r="H57">
        <f>0.5*(VLOOKUP('3passComb'!$A57,Sheet1!$A$2:$L$1643,10,FALSE)+VLOOKUP('3passComb'!$B57,Sheet1!$A$2:$L$1643,10,FALSE))</f>
        <v>2.8670249999999999</v>
      </c>
      <c r="I57">
        <f>0.5*SQRT(VLOOKUP('3passComb'!$A57,Sheet1!$A$2:$L$1643,11,FALSE)^2+VLOOKUP('3passComb'!$B57,Sheet1!$A$2:$L$1643,11,FALSE)^2)</f>
        <v>4.4195588015094901E-5</v>
      </c>
      <c r="J57">
        <v>10</v>
      </c>
      <c r="K57">
        <f>-E57+361.58-3.5-1.64</f>
        <v>-5.14</v>
      </c>
      <c r="U57" t="s">
        <v>153</v>
      </c>
      <c r="V57" t="s">
        <v>160</v>
      </c>
      <c r="W57" t="s">
        <v>161</v>
      </c>
    </row>
    <row r="58" spans="1:23">
      <c r="A58">
        <v>183968</v>
      </c>
      <c r="B58">
        <v>184003</v>
      </c>
      <c r="C58">
        <f>VLOOKUP('3passComb'!$A58,Sheet1!$A$2:$L$1643,4,FALSE)</f>
        <v>292.70600000000002</v>
      </c>
      <c r="D58">
        <f>VLOOKUP('3passComb'!$A58,Sheet1!$A$2:$L$1643,5,FALSE)</f>
        <v>-311.61799999999999</v>
      </c>
      <c r="E58">
        <f>VLOOKUP('3passComb'!$A58,Sheet1!$A$2:$L$1643,6,FALSE)</f>
        <v>364.97699999999998</v>
      </c>
      <c r="F58">
        <f>0.5*(VLOOKUP('3passComb'!$A58,Sheet1!$A$2:$L$1643,8,FALSE)+VLOOKUP('3passComb'!$B58,Sheet1!$A$2:$L$1643,8,FALSE))</f>
        <v>2.867645</v>
      </c>
      <c r="G58">
        <f>0.5*SQRT(VLOOKUP('3passComb'!$A58,Sheet1!$A$2:$L$1643,9,FALSE)^2+VLOOKUP('3passComb'!$B58,Sheet1!$A$2:$L$1643,9,FALSE)^2)</f>
        <v>4.8974483151943525E-5</v>
      </c>
      <c r="H58">
        <f>0.5*(VLOOKUP('3passComb'!$A58,Sheet1!$A$2:$L$1643,10,FALSE)+VLOOKUP('3passComb'!$B58,Sheet1!$A$2:$L$1643,10,FALSE))</f>
        <v>2.8672599999999999</v>
      </c>
      <c r="I58">
        <f>0.5*SQRT(VLOOKUP('3passComb'!$A58,Sheet1!$A$2:$L$1643,11,FALSE)^2+VLOOKUP('3passComb'!$B58,Sheet1!$A$2:$L$1643,11,FALSE)^2)</f>
        <v>4.7130138977091931E-5</v>
      </c>
      <c r="J58">
        <v>10</v>
      </c>
      <c r="K58">
        <f t="shared" ref="K58:K63" si="6">-E58+361.58-3.5-1.64</f>
        <v>-8.5369999999999919</v>
      </c>
      <c r="U58" t="s">
        <v>155</v>
      </c>
      <c r="V58">
        <v>6.9504900000000003</v>
      </c>
      <c r="W58">
        <v>5.3711599999999997</v>
      </c>
    </row>
    <row r="59" spans="1:23">
      <c r="A59">
        <v>183973</v>
      </c>
      <c r="B59">
        <v>184008</v>
      </c>
      <c r="C59">
        <f>VLOOKUP('3passComb'!$A59,Sheet1!$A$2:$L$1643,4,FALSE)</f>
        <v>292.82400000000001</v>
      </c>
      <c r="D59">
        <f>VLOOKUP('3passComb'!$A59,Sheet1!$A$2:$L$1643,5,FALSE)</f>
        <v>-311.63600000000002</v>
      </c>
      <c r="E59">
        <f>VLOOKUP('3passComb'!$A59,Sheet1!$A$2:$L$1643,6,FALSE)</f>
        <v>368.27600000000001</v>
      </c>
      <c r="F59">
        <f>0.5*(VLOOKUP('3passComb'!$A59,Sheet1!$A$2:$L$1643,8,FALSE)+VLOOKUP('3passComb'!$B59,Sheet1!$A$2:$L$1643,8,FALSE))</f>
        <v>2.86768</v>
      </c>
      <c r="G59">
        <f>0.5*SQRT(VLOOKUP('3passComb'!$A59,Sheet1!$A$2:$L$1643,9,FALSE)^2+VLOOKUP('3passComb'!$B59,Sheet1!$A$2:$L$1643,9,FALSE)^2)</f>
        <v>4.8810859447463123E-5</v>
      </c>
      <c r="H59">
        <f>0.5*(VLOOKUP('3passComb'!$A59,Sheet1!$A$2:$L$1643,10,FALSE)+VLOOKUP('3passComb'!$B59,Sheet1!$A$2:$L$1643,10,FALSE))</f>
        <v>2.8671199999999999</v>
      </c>
      <c r="I59">
        <f>0.5*SQRT(VLOOKUP('3passComb'!$A59,Sheet1!$A$2:$L$1643,11,FALSE)^2+VLOOKUP('3passComb'!$B59,Sheet1!$A$2:$L$1643,11,FALSE)^2)</f>
        <v>4.6424670165764233E-5</v>
      </c>
      <c r="J59">
        <v>10</v>
      </c>
      <c r="K59">
        <f t="shared" si="6"/>
        <v>-11.836000000000027</v>
      </c>
      <c r="U59" t="s">
        <v>156</v>
      </c>
      <c r="V59">
        <v>0.75</v>
      </c>
      <c r="W59">
        <v>0.75</v>
      </c>
    </row>
    <row r="60" spans="1:23">
      <c r="A60">
        <v>183978</v>
      </c>
      <c r="B60">
        <v>184013</v>
      </c>
      <c r="C60">
        <f>VLOOKUP('3passComb'!$A60,Sheet1!$A$2:$L$1643,4,FALSE)</f>
        <v>292.83300000000003</v>
      </c>
      <c r="D60">
        <f>VLOOKUP('3passComb'!$A60,Sheet1!$A$2:$L$1643,5,FALSE)</f>
        <v>-311.63600000000002</v>
      </c>
      <c r="E60">
        <f>VLOOKUP('3passComb'!$A60,Sheet1!$A$2:$L$1643,6,FALSE)</f>
        <v>368.27600000000001</v>
      </c>
      <c r="F60">
        <f>0.5*(VLOOKUP('3passComb'!$A60,Sheet1!$A$2:$L$1643,8,FALSE)+VLOOKUP('3passComb'!$B60,Sheet1!$A$2:$L$1643,8,FALSE))</f>
        <v>2.867505</v>
      </c>
      <c r="G60">
        <f>0.5*SQRT(VLOOKUP('3passComb'!$A60,Sheet1!$A$2:$L$1643,9,FALSE)^2+VLOOKUP('3passComb'!$B60,Sheet1!$A$2:$L$1643,9,FALSE)^2)</f>
        <v>5.3758720222862445E-5</v>
      </c>
      <c r="H60">
        <f>0.5*(VLOOKUP('3passComb'!$A60,Sheet1!$A$2:$L$1643,10,FALSE)+VLOOKUP('3passComb'!$B60,Sheet1!$A$2:$L$1643,10,FALSE))</f>
        <v>2.8670800000000001</v>
      </c>
      <c r="I60">
        <f>0.5*SQRT(VLOOKUP('3passComb'!$A60,Sheet1!$A$2:$L$1643,11,FALSE)^2+VLOOKUP('3passComb'!$B60,Sheet1!$A$2:$L$1643,11,FALSE)^2)</f>
        <v>4.3982951242498501E-5</v>
      </c>
      <c r="J60">
        <v>10</v>
      </c>
      <c r="K60">
        <f t="shared" si="6"/>
        <v>-11.836000000000027</v>
      </c>
      <c r="U60" t="s">
        <v>157</v>
      </c>
      <c r="V60">
        <v>-1.3184499999999999</v>
      </c>
      <c r="W60">
        <v>-0.14256199999999999</v>
      </c>
    </row>
    <row r="61" spans="1:23">
      <c r="A61">
        <v>183983</v>
      </c>
      <c r="B61">
        <v>184018</v>
      </c>
      <c r="C61">
        <f>VLOOKUP('3passComb'!$A61,Sheet1!$A$2:$L$1643,4,FALSE)</f>
        <v>292.726</v>
      </c>
      <c r="D61">
        <f>VLOOKUP('3passComb'!$A61,Sheet1!$A$2:$L$1643,5,FALSE)</f>
        <v>-311.65499999999997</v>
      </c>
      <c r="E61">
        <f>VLOOKUP('3passComb'!$A61,Sheet1!$A$2:$L$1643,6,FALSE)</f>
        <v>371.52199999999999</v>
      </c>
      <c r="F61">
        <f>0.5*(VLOOKUP('3passComb'!$A61,Sheet1!$A$2:$L$1643,8,FALSE)+VLOOKUP('3passComb'!$B61,Sheet1!$A$2:$L$1643,8,FALSE))</f>
        <v>2.8675600000000001</v>
      </c>
      <c r="G61">
        <f>0.5*SQRT(VLOOKUP('3passComb'!$A61,Sheet1!$A$2:$L$1643,9,FALSE)^2+VLOOKUP('3passComb'!$B61,Sheet1!$A$2:$L$1643,9,FALSE)^2)</f>
        <v>5.269013190342192E-5</v>
      </c>
      <c r="H61">
        <f>0.5*(VLOOKUP('3passComb'!$A61,Sheet1!$A$2:$L$1643,10,FALSE)+VLOOKUP('3passComb'!$B61,Sheet1!$A$2:$L$1643,10,FALSE))</f>
        <v>2.8671549999999999</v>
      </c>
      <c r="I61">
        <f>0.5*SQRT(VLOOKUP('3passComb'!$A61,Sheet1!$A$2:$L$1643,11,FALSE)^2+VLOOKUP('3passComb'!$B61,Sheet1!$A$2:$L$1643,11,FALSE)^2)</f>
        <v>4.4553338819890932E-5</v>
      </c>
      <c r="J61">
        <v>10</v>
      </c>
      <c r="K61">
        <f t="shared" si="6"/>
        <v>-15.082000000000008</v>
      </c>
      <c r="U61" t="s">
        <v>158</v>
      </c>
      <c r="V61">
        <v>2.8675899999999999</v>
      </c>
      <c r="W61">
        <v>2.8670900000000001</v>
      </c>
    </row>
    <row r="62" spans="1:23">
      <c r="A62">
        <v>183988</v>
      </c>
      <c r="B62">
        <v>184023</v>
      </c>
      <c r="C62">
        <f>VLOOKUP('3passComb'!$A62,Sheet1!$A$2:$L$1643,4,FALSE)</f>
        <v>292.42099999999999</v>
      </c>
      <c r="D62">
        <f>VLOOKUP('3passComb'!$A62,Sheet1!$A$2:$L$1643,5,FALSE)</f>
        <v>-311.745</v>
      </c>
      <c r="E62">
        <f>VLOOKUP('3passComb'!$A62,Sheet1!$A$2:$L$1643,6,FALSE)</f>
        <v>387.84</v>
      </c>
      <c r="F62">
        <f>0.5*(VLOOKUP('3passComb'!$A62,Sheet1!$A$2:$L$1643,8,FALSE)+VLOOKUP('3passComb'!$B62,Sheet1!$A$2:$L$1643,8,FALSE))</f>
        <v>2.8678499999999998</v>
      </c>
      <c r="G62">
        <f>0.5*SQRT(VLOOKUP('3passComb'!$A62,Sheet1!$A$2:$L$1643,9,FALSE)^2+VLOOKUP('3passComb'!$B62,Sheet1!$A$2:$L$1643,9,FALSE)^2)</f>
        <v>5.1412547106713166E-5</v>
      </c>
      <c r="H62">
        <f>0.5*(VLOOKUP('3passComb'!$A62,Sheet1!$A$2:$L$1643,10,FALSE)+VLOOKUP('3passComb'!$B62,Sheet1!$A$2:$L$1643,10,FALSE))</f>
        <v>2.8671249999999997</v>
      </c>
      <c r="I62">
        <f>0.5*SQRT(VLOOKUP('3passComb'!$A62,Sheet1!$A$2:$L$1643,11,FALSE)^2+VLOOKUP('3passComb'!$B62,Sheet1!$A$2:$L$1643,11,FALSE)^2)</f>
        <v>4.2479406775518892E-5</v>
      </c>
      <c r="J62">
        <v>10</v>
      </c>
      <c r="K62">
        <f t="shared" si="6"/>
        <v>-31.399999999999991</v>
      </c>
      <c r="U62" t="s">
        <v>159</v>
      </c>
      <c r="V62">
        <v>7.7937299999999996E-3</v>
      </c>
      <c r="W62">
        <v>4.7131200000000003E-3</v>
      </c>
    </row>
    <row r="63" spans="1:23">
      <c r="A63">
        <v>183993</v>
      </c>
      <c r="B63">
        <v>184028</v>
      </c>
      <c r="C63">
        <f>VLOOKUP('3passComb'!$A63,Sheet1!$A$2:$L$1643,4,FALSE)</f>
        <v>292.00900000000001</v>
      </c>
      <c r="D63">
        <f>VLOOKUP('3passComb'!$A63,Sheet1!$A$2:$L$1643,5,FALSE)</f>
        <v>-311.81900000000002</v>
      </c>
      <c r="E63">
        <f>VLOOKUP('3passComb'!$A63,Sheet1!$A$2:$L$1643,6,FALSE)</f>
        <v>401.10500000000002</v>
      </c>
      <c r="F63">
        <f>0.5*(VLOOKUP('3passComb'!$A63,Sheet1!$A$2:$L$1643,8,FALSE)+VLOOKUP('3passComb'!$B63,Sheet1!$A$2:$L$1643,8,FALSE))</f>
        <v>2.8675899999999999</v>
      </c>
      <c r="G63">
        <f>0.5*SQRT(VLOOKUP('3passComb'!$A63,Sheet1!$A$2:$L$1643,9,FALSE)^2+VLOOKUP('3passComb'!$B63,Sheet1!$A$2:$L$1643,9,FALSE)^2)</f>
        <v>5.3744767187141112E-5</v>
      </c>
      <c r="H63">
        <f>0.5*(VLOOKUP('3passComb'!$A63,Sheet1!$A$2:$L$1643,10,FALSE)+VLOOKUP('3passComb'!$B63,Sheet1!$A$2:$L$1643,10,FALSE))</f>
        <v>2.8671500000000001</v>
      </c>
      <c r="I63">
        <f>0.5*SQRT(VLOOKUP('3passComb'!$A63,Sheet1!$A$2:$L$1643,11,FALSE)^2+VLOOKUP('3passComb'!$B63,Sheet1!$A$2:$L$1643,11,FALSE)^2)</f>
        <v>4.5304525160297178E-5</v>
      </c>
      <c r="J63">
        <v>10</v>
      </c>
      <c r="K63">
        <f t="shared" si="6"/>
        <v>-44.665000000000035</v>
      </c>
    </row>
    <row r="64" spans="1:23">
      <c r="A64">
        <f>A46+1</f>
        <v>184995</v>
      </c>
      <c r="B64">
        <f>B46+1</f>
        <v>185000</v>
      </c>
      <c r="C64">
        <f>VLOOKUP('3passComb'!$A64,Sheet1!$A$2:$L$1643,4,FALSE)</f>
        <v>208.149</v>
      </c>
      <c r="D64">
        <f>VLOOKUP('3passComb'!$A64,Sheet1!$A$2:$L$1643,5,FALSE)</f>
        <v>-237.18700000000001</v>
      </c>
      <c r="E64">
        <f>VLOOKUP('3passComb'!$A64,Sheet1!$A$2:$L$1643,6,FALSE)</f>
        <v>348.32100000000003</v>
      </c>
      <c r="F64">
        <f>0.5*(VLOOKUP('3passComb'!$A64,Sheet1!$A$2:$L$1643,8,FALSE)+VLOOKUP('3passComb'!$B64,Sheet1!$A$2:$L$1643,8,FALSE))</f>
        <v>2.8687100000000001</v>
      </c>
      <c r="G64">
        <f>0.5*SQRT(VLOOKUP('3passComb'!$A64,Sheet1!$A$2:$L$1643,9,FALSE)^2+VLOOKUP('3passComb'!$B64,Sheet1!$A$2:$L$1643,9,FALSE)^2)</f>
        <v>6.1143274364397596E-5</v>
      </c>
      <c r="H64">
        <f>0.5*(VLOOKUP('3passComb'!$A64,Sheet1!$A$2:$L$1643,10,FALSE)+VLOOKUP('3passComb'!$B64,Sheet1!$A$2:$L$1643,10,FALSE))</f>
        <v>2.8678850000000002</v>
      </c>
      <c r="I64">
        <f>0.5*SQRT(VLOOKUP('3passComb'!$A64,Sheet1!$A$2:$L$1643,11,FALSE)^2+VLOOKUP('3passComb'!$B64,Sheet1!$A$2:$L$1643,11,FALSE)^2)</f>
        <v>6.0541308211831696E-5</v>
      </c>
      <c r="J64">
        <v>10</v>
      </c>
      <c r="K64">
        <v>-1.75</v>
      </c>
    </row>
    <row r="65" spans="1:23">
      <c r="A65" s="5">
        <v>184167</v>
      </c>
      <c r="B65" s="5">
        <v>184202</v>
      </c>
      <c r="C65">
        <f>VLOOKUP('3passComb'!$A65,Sheet1!$A$2:$L$1643,4,FALSE)</f>
        <v>203.68700000000001</v>
      </c>
      <c r="D65">
        <f>VLOOKUP('3passComb'!$A65,Sheet1!$A$2:$L$1643,5,FALSE)</f>
        <v>-233.87350000000001</v>
      </c>
      <c r="E65">
        <f>VLOOKUP('3passComb'!$A65,Sheet1!$A$2:$L$1643,6,FALSE)</f>
        <v>351.82100000000003</v>
      </c>
      <c r="F65">
        <f>0.5*(VLOOKUP('3passComb'!$A65,Sheet1!$A$2:$L$1643,8,FALSE)+VLOOKUP('3passComb'!$B65,Sheet1!$A$2:$L$1643,8,FALSE))</f>
        <v>2.8684349999999998</v>
      </c>
      <c r="G65">
        <f>0.5*SQRT(VLOOKUP('3passComb'!$A65,Sheet1!$A$2:$L$1643,9,FALSE)^2+VLOOKUP('3passComb'!$B65,Sheet1!$A$2:$L$1643,9,FALSE)^2)</f>
        <v>5.6269441084837518E-5</v>
      </c>
      <c r="H65">
        <f>0.5*(VLOOKUP('3passComb'!$A65,Sheet1!$A$2:$L$1643,10,FALSE)+VLOOKUP('3passComb'!$B65,Sheet1!$A$2:$L$1643,10,FALSE))</f>
        <v>2.867915</v>
      </c>
      <c r="I65">
        <f>0.5*SQRT(VLOOKUP('3passComb'!$A65,Sheet1!$A$2:$L$1643,11,FALSE)^2+VLOOKUP('3passComb'!$B65,Sheet1!$A$2:$L$1643,11,FALSE)^2)</f>
        <v>5.6586217403180436E-5</v>
      </c>
      <c r="J65">
        <v>10</v>
      </c>
      <c r="K65">
        <f>E65-351.821+1.64</f>
        <v>1.64</v>
      </c>
    </row>
    <row r="66" spans="1:23">
      <c r="A66">
        <v>184172</v>
      </c>
      <c r="B66">
        <v>184207</v>
      </c>
      <c r="C66">
        <f>VLOOKUP('3passComb'!$A66,Sheet1!$A$2:$L$1643,4,FALSE)</f>
        <v>203.7</v>
      </c>
      <c r="D66">
        <f>VLOOKUP('3passComb'!$A66,Sheet1!$A$2:$L$1643,5,FALSE)</f>
        <v>-233.292</v>
      </c>
      <c r="E66">
        <f>VLOOKUP('3passComb'!$A66,Sheet1!$A$2:$L$1643,6,FALSE)</f>
        <v>355.10700000000003</v>
      </c>
      <c r="F66">
        <f>0.5*(VLOOKUP('3passComb'!$A66,Sheet1!$A$2:$L$1643,8,FALSE)+VLOOKUP('3passComb'!$B66,Sheet1!$A$2:$L$1643,8,FALSE))</f>
        <v>2.8675850000000001</v>
      </c>
      <c r="G66">
        <f>0.5*SQRT(VLOOKUP('3passComb'!$A66,Sheet1!$A$2:$L$1643,9,FALSE)^2+VLOOKUP('3passComb'!$B66,Sheet1!$A$2:$L$1643,9,FALSE)^2)</f>
        <v>4.8872282533149602E-5</v>
      </c>
      <c r="H66">
        <f>0.5*(VLOOKUP('3passComb'!$A66,Sheet1!$A$2:$L$1643,10,FALSE)+VLOOKUP('3passComb'!$B66,Sheet1!$A$2:$L$1643,10,FALSE))</f>
        <v>2.8669099999999998</v>
      </c>
      <c r="I66">
        <f>0.5*SQRT(VLOOKUP('3passComb'!$A66,Sheet1!$A$2:$L$1643,11,FALSE)^2+VLOOKUP('3passComb'!$B66,Sheet1!$A$2:$L$1643,11,FALSE)^2)</f>
        <v>4.5343136195018536E-5</v>
      </c>
      <c r="J66">
        <v>10</v>
      </c>
      <c r="K66">
        <f t="shared" ref="K66:K71" si="7">E66-351.821+1.64</f>
        <v>4.926000000000001</v>
      </c>
    </row>
    <row r="67" spans="1:23">
      <c r="A67" s="5">
        <v>184177</v>
      </c>
      <c r="B67" s="5">
        <v>184212</v>
      </c>
      <c r="C67">
        <f>VLOOKUP('3passComb'!$A67,Sheet1!$A$2:$L$1643,4,FALSE)</f>
        <v>203.71299999999999</v>
      </c>
      <c r="D67">
        <f>VLOOKUP('3passComb'!$A67,Sheet1!$A$2:$L$1643,5,FALSE)</f>
        <v>-233.05350000000001</v>
      </c>
      <c r="E67">
        <f>VLOOKUP('3passComb'!$A67,Sheet1!$A$2:$L$1643,6,FALSE)</f>
        <v>358.40499999999997</v>
      </c>
      <c r="F67">
        <f>0.5*(VLOOKUP('3passComb'!$A67,Sheet1!$A$2:$L$1643,8,FALSE)+VLOOKUP('3passComb'!$B67,Sheet1!$A$2:$L$1643,8,FALSE))</f>
        <v>2.8675999999999999</v>
      </c>
      <c r="G67">
        <f>0.5*SQRT(VLOOKUP('3passComb'!$A67,Sheet1!$A$2:$L$1643,9,FALSE)^2+VLOOKUP('3passComb'!$B67,Sheet1!$A$2:$L$1643,9,FALSE)^2)</f>
        <v>4.7423622805517502E-5</v>
      </c>
      <c r="H67">
        <f>0.5*(VLOOKUP('3passComb'!$A67,Sheet1!$A$2:$L$1643,10,FALSE)+VLOOKUP('3passComb'!$B67,Sheet1!$A$2:$L$1643,10,FALSE))</f>
        <v>2.867305</v>
      </c>
      <c r="I67">
        <f>0.5*SQRT(VLOOKUP('3passComb'!$A67,Sheet1!$A$2:$L$1643,11,FALSE)^2+VLOOKUP('3passComb'!$B67,Sheet1!$A$2:$L$1643,11,FALSE)^2)</f>
        <v>5.1983170353490368E-5</v>
      </c>
      <c r="J67">
        <v>10</v>
      </c>
      <c r="K67">
        <f t="shared" si="7"/>
        <v>8.2239999999999469</v>
      </c>
    </row>
    <row r="68" spans="1:23">
      <c r="A68">
        <v>184182</v>
      </c>
      <c r="B68">
        <v>184217</v>
      </c>
      <c r="C68">
        <f>VLOOKUP('3passComb'!$A68,Sheet1!$A$2:$L$1643,4,FALSE)</f>
        <v>203.726</v>
      </c>
      <c r="D68">
        <f>VLOOKUP('3passComb'!$A68,Sheet1!$A$2:$L$1643,5,FALSE)</f>
        <v>-233.13550000000001</v>
      </c>
      <c r="E68">
        <f>VLOOKUP('3passComb'!$A68,Sheet1!$A$2:$L$1643,6,FALSE)</f>
        <v>361.71100000000001</v>
      </c>
      <c r="F68">
        <f>0.5*(VLOOKUP('3passComb'!$A68,Sheet1!$A$2:$L$1643,8,FALSE)+VLOOKUP('3passComb'!$B68,Sheet1!$A$2:$L$1643,8,FALSE))</f>
        <v>2.8674949999999999</v>
      </c>
      <c r="G68">
        <f>0.5*SQRT(VLOOKUP('3passComb'!$A68,Sheet1!$A$2:$L$1643,9,FALSE)^2+VLOOKUP('3passComb'!$B68,Sheet1!$A$2:$L$1643,9,FALSE)^2)</f>
        <v>4.5609757727924842E-5</v>
      </c>
      <c r="H68">
        <f>0.5*(VLOOKUP('3passComb'!$A68,Sheet1!$A$2:$L$1643,10,FALSE)+VLOOKUP('3passComb'!$B68,Sheet1!$A$2:$L$1643,10,FALSE))</f>
        <v>2.8670949999999999</v>
      </c>
      <c r="I68">
        <f>0.5*SQRT(VLOOKUP('3passComb'!$A68,Sheet1!$A$2:$L$1643,11,FALSE)^2+VLOOKUP('3passComb'!$B68,Sheet1!$A$2:$L$1643,11,FALSE)^2)</f>
        <v>5.1623637996561231E-5</v>
      </c>
      <c r="J68">
        <v>10</v>
      </c>
      <c r="K68">
        <f t="shared" si="7"/>
        <v>11.529999999999987</v>
      </c>
    </row>
    <row r="69" spans="1:23">
      <c r="A69" s="5">
        <v>184187</v>
      </c>
      <c r="B69" s="5">
        <v>184222</v>
      </c>
      <c r="C69">
        <f>VLOOKUP('3passComb'!$A69,Sheet1!$A$2:$L$1643,4,FALSE)</f>
        <v>203.739</v>
      </c>
      <c r="D69">
        <f>VLOOKUP('3passComb'!$A69,Sheet1!$A$2:$L$1643,5,FALSE)</f>
        <v>-233.0855</v>
      </c>
      <c r="E69">
        <f>VLOOKUP('3passComb'!$A69,Sheet1!$A$2:$L$1643,6,FALSE)</f>
        <v>364.99900000000002</v>
      </c>
      <c r="F69">
        <f>0.5*(VLOOKUP('3passComb'!$A69,Sheet1!$A$2:$L$1643,8,FALSE)+VLOOKUP('3passComb'!$B69,Sheet1!$A$2:$L$1643,8,FALSE))</f>
        <v>2.8676200000000001</v>
      </c>
      <c r="G69">
        <f>0.5*SQRT(VLOOKUP('3passComb'!$A69,Sheet1!$A$2:$L$1643,9,FALSE)^2+VLOOKUP('3passComb'!$B69,Sheet1!$A$2:$L$1643,9,FALSE)^2)</f>
        <v>5.4938602093609916E-5</v>
      </c>
      <c r="H69">
        <f>0.5*(VLOOKUP('3passComb'!$A69,Sheet1!$A$2:$L$1643,10,FALSE)+VLOOKUP('3passComb'!$B69,Sheet1!$A$2:$L$1643,10,FALSE))</f>
        <v>2.8669500000000001</v>
      </c>
      <c r="I69">
        <f>0.5*SQRT(VLOOKUP('3passComb'!$A69,Sheet1!$A$2:$L$1643,11,FALSE)^2+VLOOKUP('3passComb'!$B69,Sheet1!$A$2:$L$1643,11,FALSE)^2)</f>
        <v>4.7376154339498689E-5</v>
      </c>
      <c r="J69">
        <v>10</v>
      </c>
      <c r="K69">
        <f t="shared" si="7"/>
        <v>14.817999999999998</v>
      </c>
    </row>
    <row r="70" spans="1:23">
      <c r="A70">
        <v>184192</v>
      </c>
      <c r="B70">
        <v>184227</v>
      </c>
      <c r="C70">
        <f>VLOOKUP('3passComb'!$A70,Sheet1!$A$2:$L$1643,4,FALSE)</f>
        <v>203.791</v>
      </c>
      <c r="D70">
        <f>VLOOKUP('3passComb'!$A70,Sheet1!$A$2:$L$1643,5,FALSE)</f>
        <v>-233.452</v>
      </c>
      <c r="E70">
        <f>VLOOKUP('3passComb'!$A70,Sheet1!$A$2:$L$1643,6,FALSE)</f>
        <v>378.24299999999999</v>
      </c>
      <c r="F70">
        <f>0.5*(VLOOKUP('3passComb'!$A70,Sheet1!$A$2:$L$1643,8,FALSE)+VLOOKUP('3passComb'!$B70,Sheet1!$A$2:$L$1643,8,FALSE))</f>
        <v>2.8675199999999998</v>
      </c>
      <c r="G70">
        <f>0.5*SQRT(VLOOKUP('3passComb'!$A70,Sheet1!$A$2:$L$1643,9,FALSE)^2+VLOOKUP('3passComb'!$B70,Sheet1!$A$2:$L$1643,9,FALSE)^2)</f>
        <v>5.7638962516686579E-5</v>
      </c>
      <c r="H70">
        <f>0.5*(VLOOKUP('3passComb'!$A70,Sheet1!$A$2:$L$1643,10,FALSE)+VLOOKUP('3passComb'!$B70,Sheet1!$A$2:$L$1643,10,FALSE))</f>
        <v>2.867</v>
      </c>
      <c r="I70">
        <f>0.5*SQRT(VLOOKUP('3passComb'!$A70,Sheet1!$A$2:$L$1643,11,FALSE)^2+VLOOKUP('3passComb'!$B70,Sheet1!$A$2:$L$1643,11,FALSE)^2)</f>
        <v>4.2109975065297777E-5</v>
      </c>
      <c r="J70">
        <v>10</v>
      </c>
      <c r="K70">
        <f t="shared" si="7"/>
        <v>28.061999999999969</v>
      </c>
    </row>
    <row r="71" spans="1:23">
      <c r="A71" s="5">
        <v>184197</v>
      </c>
      <c r="B71" s="5">
        <v>184232</v>
      </c>
      <c r="C71">
        <f>VLOOKUP('3passComb'!$A71,Sheet1!$A$2:$L$1643,4,FALSE)</f>
        <v>203.84200000000001</v>
      </c>
      <c r="D71">
        <f>VLOOKUP('3passComb'!$A71,Sheet1!$A$2:$L$1643,5,FALSE)</f>
        <v>-233.99299999999999</v>
      </c>
      <c r="E71">
        <f>VLOOKUP('3passComb'!$A71,Sheet1!$A$2:$L$1643,6,FALSE)</f>
        <v>391.36099999999999</v>
      </c>
      <c r="F71">
        <f>0.5*(VLOOKUP('3passComb'!$A71,Sheet1!$A$2:$L$1643,8,FALSE)+VLOOKUP('3passComb'!$B71,Sheet1!$A$2:$L$1643,8,FALSE))</f>
        <v>2.8674150000000003</v>
      </c>
      <c r="G71">
        <f>0.5*SQRT(VLOOKUP('3passComb'!$A71,Sheet1!$A$2:$L$1643,9,FALSE)^2+VLOOKUP('3passComb'!$B71,Sheet1!$A$2:$L$1643,9,FALSE)^2)</f>
        <v>5.2002403790594143E-5</v>
      </c>
      <c r="H71">
        <f>0.5*(VLOOKUP('3passComb'!$A71,Sheet1!$A$2:$L$1643,10,FALSE)+VLOOKUP('3passComb'!$B71,Sheet1!$A$2:$L$1643,10,FALSE))</f>
        <v>2.867035</v>
      </c>
      <c r="I71">
        <f>0.5*SQRT(VLOOKUP('3passComb'!$A71,Sheet1!$A$2:$L$1643,11,FALSE)^2+VLOOKUP('3passComb'!$B71,Sheet1!$A$2:$L$1643,11,FALSE)^2)</f>
        <v>4.6010868281309362E-5</v>
      </c>
      <c r="J71">
        <v>10</v>
      </c>
      <c r="K71">
        <f t="shared" si="7"/>
        <v>41.179999999999964</v>
      </c>
    </row>
    <row r="73" spans="1:23">
      <c r="A73" t="s">
        <v>45</v>
      </c>
    </row>
    <row r="74" spans="1:23">
      <c r="A74" t="s">
        <v>38</v>
      </c>
      <c r="B74" t="s">
        <v>39</v>
      </c>
      <c r="C74" t="s">
        <v>30</v>
      </c>
      <c r="D74" t="s">
        <v>31</v>
      </c>
      <c r="E74" t="s">
        <v>32</v>
      </c>
      <c r="F74" t="s">
        <v>13</v>
      </c>
      <c r="G74" t="s">
        <v>40</v>
      </c>
      <c r="H74" t="s">
        <v>14</v>
      </c>
      <c r="I74" t="s">
        <v>41</v>
      </c>
      <c r="J74" t="s">
        <v>46</v>
      </c>
      <c r="K74" t="s">
        <v>47</v>
      </c>
      <c r="U74" t="s">
        <v>154</v>
      </c>
    </row>
    <row r="75" spans="1:23">
      <c r="A75">
        <v>183964</v>
      </c>
      <c r="B75">
        <v>183999</v>
      </c>
      <c r="C75">
        <f>VLOOKUP('3passComb'!$A75,Sheet1!$A$2:$L$1643,4,FALSE)</f>
        <v>295.09699999999998</v>
      </c>
      <c r="D75">
        <f>VLOOKUP('3passComb'!$A75,Sheet1!$A$2:$L$1643,5,FALSE)</f>
        <v>-311.59899999999999</v>
      </c>
      <c r="E75">
        <f>VLOOKUP('3passComb'!$A75,Sheet1!$A$2:$L$1643,6,FALSE)</f>
        <v>361.58</v>
      </c>
      <c r="F75">
        <f>0.5*(VLOOKUP('3passComb'!$A75,Sheet1!$A$2:$L$1643,8,FALSE)+VLOOKUP('3passComb'!$B75,Sheet1!$A$2:$L$1643,8,FALSE))</f>
        <v>2.8675799999999998</v>
      </c>
      <c r="G75">
        <f>0.5*SQRT(VLOOKUP('3passComb'!$A75,Sheet1!$A$2:$L$1643,9,FALSE)^2+VLOOKUP('3passComb'!$B75,Sheet1!$A$2:$L$1643,9,FALSE)^2)</f>
        <v>5.0916598472403869E-5</v>
      </c>
      <c r="H75">
        <f>0.5*(VLOOKUP('3passComb'!$A75,Sheet1!$A$2:$L$1643,10,FALSE)+VLOOKUP('3passComb'!$B75,Sheet1!$A$2:$L$1643,10,FALSE))</f>
        <v>2.8672250000000004</v>
      </c>
      <c r="I75">
        <f>0.5*SQRT(VLOOKUP('3passComb'!$A75,Sheet1!$A$2:$L$1643,11,FALSE)^2+VLOOKUP('3passComb'!$B75,Sheet1!$A$2:$L$1643,11,FALSE)^2)</f>
        <v>4.5967379738244818E-5</v>
      </c>
      <c r="J75">
        <v>12.5</v>
      </c>
      <c r="K75">
        <f>-E75+361.58-3.5-1.64</f>
        <v>-5.14</v>
      </c>
      <c r="U75" t="s">
        <v>153</v>
      </c>
      <c r="V75" t="s">
        <v>160</v>
      </c>
      <c r="W75" t="s">
        <v>161</v>
      </c>
    </row>
    <row r="76" spans="1:23">
      <c r="A76">
        <v>183969</v>
      </c>
      <c r="B76">
        <v>184004</v>
      </c>
      <c r="C76">
        <f>VLOOKUP('3passComb'!$A76,Sheet1!$A$2:$L$1643,4,FALSE)</f>
        <v>295.20600000000002</v>
      </c>
      <c r="D76">
        <f>VLOOKUP('3passComb'!$A76,Sheet1!$A$2:$L$1643,5,FALSE)</f>
        <v>-311.61799999999999</v>
      </c>
      <c r="E76">
        <f>VLOOKUP('3passComb'!$A76,Sheet1!$A$2:$L$1643,6,FALSE)</f>
        <v>364.97699999999998</v>
      </c>
      <c r="F76">
        <f>0.5*(VLOOKUP('3passComb'!$A76,Sheet1!$A$2:$L$1643,8,FALSE)+VLOOKUP('3passComb'!$B76,Sheet1!$A$2:$L$1643,8,FALSE))</f>
        <v>2.8677900000000003</v>
      </c>
      <c r="G76">
        <f>0.5*SQRT(VLOOKUP('3passComb'!$A76,Sheet1!$A$2:$L$1643,9,FALSE)^2+VLOOKUP('3passComb'!$B76,Sheet1!$A$2:$L$1643,9,FALSE)^2)</f>
        <v>5.2445209504777455E-5</v>
      </c>
      <c r="H76">
        <f>0.5*(VLOOKUP('3passComb'!$A76,Sheet1!$A$2:$L$1643,10,FALSE)+VLOOKUP('3passComb'!$B76,Sheet1!$A$2:$L$1643,10,FALSE))</f>
        <v>2.86714</v>
      </c>
      <c r="I76">
        <f>0.5*SQRT(VLOOKUP('3passComb'!$A76,Sheet1!$A$2:$L$1643,11,FALSE)^2+VLOOKUP('3passComb'!$B76,Sheet1!$A$2:$L$1643,11,FALSE)^2)</f>
        <v>4.8795491595023406E-5</v>
      </c>
      <c r="J76">
        <v>12.5</v>
      </c>
      <c r="K76">
        <f t="shared" ref="K76:K81" si="8">-E76+361.58-3.5-1.64</f>
        <v>-8.5369999999999919</v>
      </c>
      <c r="U76" t="s">
        <v>155</v>
      </c>
    </row>
    <row r="77" spans="1:23">
      <c r="A77">
        <v>183974</v>
      </c>
      <c r="B77">
        <v>184009</v>
      </c>
      <c r="C77">
        <f>VLOOKUP('3passComb'!$A77,Sheet1!$A$2:$L$1643,4,FALSE)</f>
        <v>295.32400000000001</v>
      </c>
      <c r="D77">
        <f>VLOOKUP('3passComb'!$A77,Sheet1!$A$2:$L$1643,5,FALSE)</f>
        <v>-311.63600000000002</v>
      </c>
      <c r="E77">
        <f>VLOOKUP('3passComb'!$A77,Sheet1!$A$2:$L$1643,6,FALSE)</f>
        <v>368.27600000000001</v>
      </c>
      <c r="F77">
        <f>0.5*(VLOOKUP('3passComb'!$A77,Sheet1!$A$2:$L$1643,8,FALSE)+VLOOKUP('3passComb'!$B77,Sheet1!$A$2:$L$1643,8,FALSE))</f>
        <v>2.86713</v>
      </c>
      <c r="G77">
        <f>0.5*SQRT(VLOOKUP('3passComb'!$A77,Sheet1!$A$2:$L$1643,9,FALSE)^2+VLOOKUP('3passComb'!$B77,Sheet1!$A$2:$L$1643,9,FALSE)^2)</f>
        <v>4.739725730461626E-5</v>
      </c>
      <c r="H77">
        <f>0.5*(VLOOKUP('3passComb'!$A77,Sheet1!$A$2:$L$1643,10,FALSE)+VLOOKUP('3passComb'!$B77,Sheet1!$A$2:$L$1643,10,FALSE))</f>
        <v>2.86713</v>
      </c>
      <c r="I77">
        <f>0.5*SQRT(VLOOKUP('3passComb'!$A77,Sheet1!$A$2:$L$1643,11,FALSE)^2+VLOOKUP('3passComb'!$B77,Sheet1!$A$2:$L$1643,11,FALSE)^2)</f>
        <v>4.6674404120459855E-5</v>
      </c>
      <c r="J77">
        <v>12.5</v>
      </c>
      <c r="K77">
        <f t="shared" si="8"/>
        <v>-11.836000000000027</v>
      </c>
      <c r="U77" t="s">
        <v>156</v>
      </c>
    </row>
    <row r="78" spans="1:23">
      <c r="A78">
        <v>183979</v>
      </c>
      <c r="B78">
        <v>184014</v>
      </c>
      <c r="C78">
        <f>VLOOKUP('3passComb'!$A78,Sheet1!$A$2:$L$1643,4,FALSE)</f>
        <v>295.33300000000003</v>
      </c>
      <c r="D78">
        <f>VLOOKUP('3passComb'!$A78,Sheet1!$A$2:$L$1643,5,FALSE)</f>
        <v>-311.63600000000002</v>
      </c>
      <c r="E78">
        <f>VLOOKUP('3passComb'!$A78,Sheet1!$A$2:$L$1643,6,FALSE)</f>
        <v>368.27600000000001</v>
      </c>
      <c r="F78">
        <f>0.5*(VLOOKUP('3passComb'!$A78,Sheet1!$A$2:$L$1643,8,FALSE)+VLOOKUP('3passComb'!$B78,Sheet1!$A$2:$L$1643,8,FALSE))</f>
        <v>2.8674949999999999</v>
      </c>
      <c r="G78">
        <f>0.5*SQRT(VLOOKUP('3passComb'!$A78,Sheet1!$A$2:$L$1643,9,FALSE)^2+VLOOKUP('3passComb'!$B78,Sheet1!$A$2:$L$1643,9,FALSE)^2)</f>
        <v>4.7507894080878809E-5</v>
      </c>
      <c r="H78">
        <f>0.5*(VLOOKUP('3passComb'!$A78,Sheet1!$A$2:$L$1643,10,FALSE)+VLOOKUP('3passComb'!$B78,Sheet1!$A$2:$L$1643,10,FALSE))</f>
        <v>2.8671850000000001</v>
      </c>
      <c r="I78">
        <f>0.5*SQRT(VLOOKUP('3passComb'!$A78,Sheet1!$A$2:$L$1643,11,FALSE)^2+VLOOKUP('3passComb'!$B78,Sheet1!$A$2:$L$1643,11,FALSE)^2)</f>
        <v>5.0559371040391711E-5</v>
      </c>
      <c r="J78">
        <v>12.5</v>
      </c>
      <c r="K78">
        <f t="shared" si="8"/>
        <v>-11.836000000000027</v>
      </c>
      <c r="U78" t="s">
        <v>157</v>
      </c>
    </row>
    <row r="79" spans="1:23">
      <c r="A79">
        <v>183984</v>
      </c>
      <c r="B79">
        <v>184019</v>
      </c>
      <c r="C79">
        <f>VLOOKUP('3passComb'!$A79,Sheet1!$A$2:$L$1643,4,FALSE)</f>
        <v>295.226</v>
      </c>
      <c r="D79">
        <f>VLOOKUP('3passComb'!$A79,Sheet1!$A$2:$L$1643,5,FALSE)</f>
        <v>-311.65499999999997</v>
      </c>
      <c r="E79">
        <f>VLOOKUP('3passComb'!$A79,Sheet1!$A$2:$L$1643,6,FALSE)</f>
        <v>371.52199999999999</v>
      </c>
      <c r="F79">
        <f>0.5*(VLOOKUP('3passComb'!$A79,Sheet1!$A$2:$L$1643,8,FALSE)+VLOOKUP('3passComb'!$B79,Sheet1!$A$2:$L$1643,8,FALSE))</f>
        <v>2.8675999999999999</v>
      </c>
      <c r="G79">
        <f>0.5*SQRT(VLOOKUP('3passComb'!$A79,Sheet1!$A$2:$L$1643,9,FALSE)^2+VLOOKUP('3passComb'!$B79,Sheet1!$A$2:$L$1643,9,FALSE)^2)</f>
        <v>5.0606323715519989E-5</v>
      </c>
      <c r="H79">
        <f>0.5*(VLOOKUP('3passComb'!$A79,Sheet1!$A$2:$L$1643,10,FALSE)+VLOOKUP('3passComb'!$B79,Sheet1!$A$2:$L$1643,10,FALSE))</f>
        <v>2.867165</v>
      </c>
      <c r="I79">
        <f>0.5*SQRT(VLOOKUP('3passComb'!$A79,Sheet1!$A$2:$L$1643,11,FALSE)^2+VLOOKUP('3passComb'!$B79,Sheet1!$A$2:$L$1643,11,FALSE)^2)</f>
        <v>5.038352905464245E-5</v>
      </c>
      <c r="J79">
        <v>12.5</v>
      </c>
      <c r="K79">
        <f t="shared" si="8"/>
        <v>-15.082000000000008</v>
      </c>
      <c r="U79" t="s">
        <v>158</v>
      </c>
      <c r="V79">
        <v>2.86748</v>
      </c>
      <c r="W79">
        <v>2.86713</v>
      </c>
    </row>
    <row r="80" spans="1:23">
      <c r="A80">
        <v>183989</v>
      </c>
      <c r="B80">
        <v>184024</v>
      </c>
      <c r="C80">
        <f>VLOOKUP('3passComb'!$A80,Sheet1!$A$2:$L$1643,4,FALSE)</f>
        <v>294.92099999999999</v>
      </c>
      <c r="D80">
        <f>VLOOKUP('3passComb'!$A80,Sheet1!$A$2:$L$1643,5,FALSE)</f>
        <v>-311.745</v>
      </c>
      <c r="E80">
        <f>VLOOKUP('3passComb'!$A80,Sheet1!$A$2:$L$1643,6,FALSE)</f>
        <v>387.84</v>
      </c>
      <c r="F80">
        <f>0.5*(VLOOKUP('3passComb'!$A80,Sheet1!$A$2:$L$1643,8,FALSE)+VLOOKUP('3passComb'!$B80,Sheet1!$A$2:$L$1643,8,FALSE))</f>
        <v>2.8674499999999998</v>
      </c>
      <c r="G80">
        <f>0.5*SQRT(VLOOKUP('3passComb'!$A80,Sheet1!$A$2:$L$1643,9,FALSE)^2+VLOOKUP('3passComb'!$B80,Sheet1!$A$2:$L$1643,9,FALSE)^2)</f>
        <v>4.8088460154178363E-5</v>
      </c>
      <c r="H80">
        <f>0.5*(VLOOKUP('3passComb'!$A80,Sheet1!$A$2:$L$1643,10,FALSE)+VLOOKUP('3passComb'!$B80,Sheet1!$A$2:$L$1643,10,FALSE))</f>
        <v>2.86721</v>
      </c>
      <c r="I80">
        <f>0.5*SQRT(VLOOKUP('3passComb'!$A80,Sheet1!$A$2:$L$1643,11,FALSE)^2+VLOOKUP('3passComb'!$B80,Sheet1!$A$2:$L$1643,11,FALSE)^2)</f>
        <v>4.9246827308974937E-5</v>
      </c>
      <c r="J80">
        <v>12.5</v>
      </c>
      <c r="K80">
        <f t="shared" si="8"/>
        <v>-31.399999999999991</v>
      </c>
      <c r="U80" t="s">
        <v>159</v>
      </c>
    </row>
    <row r="81" spans="1:11">
      <c r="A81">
        <v>183994</v>
      </c>
      <c r="B81">
        <v>184029</v>
      </c>
      <c r="C81">
        <f>VLOOKUP('3passComb'!$A81,Sheet1!$A$2:$L$1643,4,FALSE)</f>
        <v>294.50900000000001</v>
      </c>
      <c r="D81">
        <f>VLOOKUP('3passComb'!$A81,Sheet1!$A$2:$L$1643,5,FALSE)</f>
        <v>-311.81900000000002</v>
      </c>
      <c r="E81">
        <f>VLOOKUP('3passComb'!$A81,Sheet1!$A$2:$L$1643,6,FALSE)</f>
        <v>401.10500000000002</v>
      </c>
      <c r="F81">
        <f>0.5*(VLOOKUP('3passComb'!$A81,Sheet1!$A$2:$L$1643,8,FALSE)+VLOOKUP('3passComb'!$B81,Sheet1!$A$2:$L$1643,8,FALSE))</f>
        <v>2.8675649999999999</v>
      </c>
      <c r="G81">
        <f>0.5*SQRT(VLOOKUP('3passComb'!$A81,Sheet1!$A$2:$L$1643,9,FALSE)^2+VLOOKUP('3passComb'!$B81,Sheet1!$A$2:$L$1643,9,FALSE)^2)</f>
        <v>4.9502525188115403E-5</v>
      </c>
      <c r="H81">
        <f>0.5*(VLOOKUP('3passComb'!$A81,Sheet1!$A$2:$L$1643,10,FALSE)+VLOOKUP('3passComb'!$B81,Sheet1!$A$2:$L$1643,10,FALSE))</f>
        <v>2.8672550000000001</v>
      </c>
      <c r="I81">
        <f>0.5*SQRT(VLOOKUP('3passComb'!$A81,Sheet1!$A$2:$L$1643,11,FALSE)^2+VLOOKUP('3passComb'!$B81,Sheet1!$A$2:$L$1643,11,FALSE)^2)</f>
        <v>4.5961940777125584E-5</v>
      </c>
      <c r="J81">
        <v>12.5</v>
      </c>
      <c r="K81">
        <f t="shared" si="8"/>
        <v>-44.665000000000035</v>
      </c>
    </row>
    <row r="82" spans="1:11">
      <c r="A82">
        <f>A64+1</f>
        <v>184996</v>
      </c>
      <c r="B82">
        <f>B64+1</f>
        <v>185001</v>
      </c>
      <c r="C82">
        <f>VLOOKUP('3passComb'!$A82,Sheet1!$A$2:$L$1643,4,FALSE)</f>
        <v>208.149</v>
      </c>
      <c r="D82">
        <f>VLOOKUP('3passComb'!$A82,Sheet1!$A$2:$L$1643,5,FALSE)</f>
        <v>-239.68899999999999</v>
      </c>
      <c r="E82">
        <f>VLOOKUP('3passComb'!$A82,Sheet1!$A$2:$L$1643,6,FALSE)</f>
        <v>348.32100000000003</v>
      </c>
      <c r="F82">
        <f>0.5*(VLOOKUP('3passComb'!$A82,Sheet1!$A$2:$L$1643,8,FALSE)+VLOOKUP('3passComb'!$B82,Sheet1!$A$2:$L$1643,8,FALSE))</f>
        <v>2.8674400000000002</v>
      </c>
      <c r="G82">
        <f>0.5*SQRT(VLOOKUP('3passComb'!$A82,Sheet1!$A$2:$L$1643,9,FALSE)^2+VLOOKUP('3passComb'!$B82,Sheet1!$A$2:$L$1643,9,FALSE)^2)</f>
        <v>5.4094824151669077E-5</v>
      </c>
      <c r="H82">
        <f>0.5*(VLOOKUP('3passComb'!$A82,Sheet1!$A$2:$L$1643,10,FALSE)+VLOOKUP('3passComb'!$B82,Sheet1!$A$2:$L$1643,10,FALSE))</f>
        <v>2.8667600000000002</v>
      </c>
      <c r="I82">
        <f>0.5*SQRT(VLOOKUP('3passComb'!$A82,Sheet1!$A$2:$L$1643,11,FALSE)^2+VLOOKUP('3passComb'!$B82,Sheet1!$A$2:$L$1643,11,FALSE)^2)</f>
        <v>4.6349217900629133E-5</v>
      </c>
      <c r="J82">
        <v>13.5</v>
      </c>
      <c r="K82">
        <v>-1.75</v>
      </c>
    </row>
    <row r="83" spans="1:11">
      <c r="A83" s="5">
        <v>184168</v>
      </c>
      <c r="B83" s="5">
        <v>184203</v>
      </c>
      <c r="C83">
        <f>VLOOKUP('3passComb'!$A83,Sheet1!$A$2:$L$1643,4,FALSE)</f>
        <v>203.68700000000001</v>
      </c>
      <c r="D83">
        <f>VLOOKUP('3passComb'!$A83,Sheet1!$A$2:$L$1643,5,FALSE)</f>
        <v>-231.37350000000001</v>
      </c>
      <c r="E83">
        <f>VLOOKUP('3passComb'!$A83,Sheet1!$A$2:$L$1643,6,FALSE)</f>
        <v>351.82100000000003</v>
      </c>
      <c r="F83">
        <f>0.5*(VLOOKUP('3passComb'!$A83,Sheet1!$A$2:$L$1643,8,FALSE)+VLOOKUP('3passComb'!$B83,Sheet1!$A$2:$L$1643,8,FALSE))</f>
        <v>2.8691849999999999</v>
      </c>
      <c r="G83">
        <f>0.5*SQRT(VLOOKUP('3passComb'!$A83,Sheet1!$A$2:$L$1643,9,FALSE)^2+VLOOKUP('3passComb'!$B83,Sheet1!$A$2:$L$1643,9,FALSE)^2)</f>
        <v>6.9544949493115598E-5</v>
      </c>
      <c r="H83">
        <f>0.5*(VLOOKUP('3passComb'!$A83,Sheet1!$A$2:$L$1643,10,FALSE)+VLOOKUP('3passComb'!$B83,Sheet1!$A$2:$L$1643,10,FALSE))</f>
        <v>2.8668149999999999</v>
      </c>
      <c r="I83">
        <f>0.5*SQRT(VLOOKUP('3passComb'!$A83,Sheet1!$A$2:$L$1643,11,FALSE)^2+VLOOKUP('3passComb'!$B83,Sheet1!$A$2:$L$1643,11,FALSE)^2)</f>
        <v>4.6690470119715009E-5</v>
      </c>
      <c r="J83">
        <v>12.5</v>
      </c>
      <c r="K83">
        <f>E83-351.821+1.64</f>
        <v>1.64</v>
      </c>
    </row>
    <row r="84" spans="1:11">
      <c r="A84">
        <v>184173</v>
      </c>
      <c r="B84">
        <v>184208</v>
      </c>
      <c r="C84">
        <f>VLOOKUP('3passComb'!$A84,Sheet1!$A$2:$L$1643,4,FALSE)</f>
        <v>203.7</v>
      </c>
      <c r="D84">
        <f>VLOOKUP('3passComb'!$A84,Sheet1!$A$2:$L$1643,5,FALSE)</f>
        <v>-230.792</v>
      </c>
      <c r="E84">
        <f>VLOOKUP('3passComb'!$A84,Sheet1!$A$2:$L$1643,6,FALSE)</f>
        <v>355.10700000000003</v>
      </c>
      <c r="F84">
        <f>0.5*(VLOOKUP('3passComb'!$A84,Sheet1!$A$2:$L$1643,8,FALSE)+VLOOKUP('3passComb'!$B84,Sheet1!$A$2:$L$1643,8,FALSE))</f>
        <v>2.8674749999999998</v>
      </c>
      <c r="G84">
        <f>0.5*SQRT(VLOOKUP('3passComb'!$A84,Sheet1!$A$2:$L$1643,9,FALSE)^2+VLOOKUP('3passComb'!$B84,Sheet1!$A$2:$L$1643,9,FALSE)^2)</f>
        <v>5.0204581464244872E-5</v>
      </c>
      <c r="H84">
        <f>0.5*(VLOOKUP('3passComb'!$A84,Sheet1!$A$2:$L$1643,10,FALSE)+VLOOKUP('3passComb'!$B84,Sheet1!$A$2:$L$1643,10,FALSE))</f>
        <v>2.8670400000000003</v>
      </c>
      <c r="I84">
        <f>0.5*SQRT(VLOOKUP('3passComb'!$A84,Sheet1!$A$2:$L$1643,11,FALSE)^2+VLOOKUP('3passComb'!$B84,Sheet1!$A$2:$L$1643,11,FALSE)^2)</f>
        <v>4.9206198796493111E-5</v>
      </c>
      <c r="J84">
        <v>12.5</v>
      </c>
      <c r="K84">
        <f t="shared" ref="K84:K89" si="9">E84-351.821+1.64</f>
        <v>4.926000000000001</v>
      </c>
    </row>
    <row r="85" spans="1:11">
      <c r="A85" s="5">
        <v>184178</v>
      </c>
      <c r="B85" s="5">
        <v>184213</v>
      </c>
      <c r="C85">
        <f>VLOOKUP('3passComb'!$A85,Sheet1!$A$2:$L$1643,4,FALSE)</f>
        <v>203.71299999999999</v>
      </c>
      <c r="D85">
        <f>VLOOKUP('3passComb'!$A85,Sheet1!$A$2:$L$1643,5,FALSE)</f>
        <v>-230.55350000000001</v>
      </c>
      <c r="E85">
        <f>VLOOKUP('3passComb'!$A85,Sheet1!$A$2:$L$1643,6,FALSE)</f>
        <v>358.40499999999997</v>
      </c>
      <c r="F85">
        <f>0.5*(VLOOKUP('3passComb'!$A85,Sheet1!$A$2:$L$1643,8,FALSE)+VLOOKUP('3passComb'!$B85,Sheet1!$A$2:$L$1643,8,FALSE))</f>
        <v>2.8676399999999997</v>
      </c>
      <c r="G85">
        <f>0.5*SQRT(VLOOKUP('3passComb'!$A85,Sheet1!$A$2:$L$1643,9,FALSE)^2+VLOOKUP('3passComb'!$B85,Sheet1!$A$2:$L$1643,9,FALSE)^2)</f>
        <v>4.739725730461626E-5</v>
      </c>
      <c r="H85">
        <f>0.5*(VLOOKUP('3passComb'!$A85,Sheet1!$A$2:$L$1643,10,FALSE)+VLOOKUP('3passComb'!$B85,Sheet1!$A$2:$L$1643,10,FALSE))</f>
        <v>2.8670999999999998</v>
      </c>
      <c r="I85">
        <f>0.5*SQRT(VLOOKUP('3passComb'!$A85,Sheet1!$A$2:$L$1643,11,FALSE)^2+VLOOKUP('3passComb'!$B85,Sheet1!$A$2:$L$1643,11,FALSE)^2)</f>
        <v>4.9862310415783984E-5</v>
      </c>
      <c r="J85">
        <v>12.5</v>
      </c>
      <c r="K85">
        <f t="shared" si="9"/>
        <v>8.2239999999999469</v>
      </c>
    </row>
    <row r="86" spans="1:11">
      <c r="A86">
        <v>184183</v>
      </c>
      <c r="B86">
        <v>184218</v>
      </c>
      <c r="C86">
        <f>VLOOKUP('3passComb'!$A86,Sheet1!$A$2:$L$1643,4,FALSE)</f>
        <v>203.726</v>
      </c>
      <c r="D86">
        <f>VLOOKUP('3passComb'!$A86,Sheet1!$A$2:$L$1643,5,FALSE)</f>
        <v>-230.63550000000001</v>
      </c>
      <c r="E86">
        <f>VLOOKUP('3passComb'!$A86,Sheet1!$A$2:$L$1643,6,FALSE)</f>
        <v>361.71100000000001</v>
      </c>
      <c r="F86">
        <f>0.5*(VLOOKUP('3passComb'!$A86,Sheet1!$A$2:$L$1643,8,FALSE)+VLOOKUP('3passComb'!$B86,Sheet1!$A$2:$L$1643,8,FALSE))</f>
        <v>2.8673700000000002</v>
      </c>
      <c r="G86">
        <f>0.5*SQRT(VLOOKUP('3passComb'!$A86,Sheet1!$A$2:$L$1643,9,FALSE)^2+VLOOKUP('3passComb'!$B86,Sheet1!$A$2:$L$1643,9,FALSE)^2)</f>
        <v>4.4553338819890932E-5</v>
      </c>
      <c r="H86">
        <f>0.5*(VLOOKUP('3passComb'!$A86,Sheet1!$A$2:$L$1643,10,FALSE)+VLOOKUP('3passComb'!$B86,Sheet1!$A$2:$L$1643,10,FALSE))</f>
        <v>2.8671549999999999</v>
      </c>
      <c r="I86">
        <f>0.5*SQRT(VLOOKUP('3passComb'!$A86,Sheet1!$A$2:$L$1643,11,FALSE)^2+VLOOKUP('3passComb'!$B86,Sheet1!$A$2:$L$1643,11,FALSE)^2)</f>
        <v>4.6349217900629133E-5</v>
      </c>
      <c r="J86">
        <v>12.5</v>
      </c>
      <c r="K86">
        <f t="shared" si="9"/>
        <v>11.529999999999987</v>
      </c>
    </row>
    <row r="87" spans="1:11">
      <c r="A87" s="5">
        <v>184188</v>
      </c>
      <c r="B87" s="5">
        <v>184223</v>
      </c>
      <c r="C87">
        <f>VLOOKUP('3passComb'!$A87,Sheet1!$A$2:$L$1643,4,FALSE)</f>
        <v>203.739</v>
      </c>
      <c r="D87">
        <f>VLOOKUP('3passComb'!$A87,Sheet1!$A$2:$L$1643,5,FALSE)</f>
        <v>-230.5855</v>
      </c>
      <c r="E87">
        <f>VLOOKUP('3passComb'!$A87,Sheet1!$A$2:$L$1643,6,FALSE)</f>
        <v>364.99900000000002</v>
      </c>
      <c r="F87">
        <f>0.5*(VLOOKUP('3passComb'!$A87,Sheet1!$A$2:$L$1643,8,FALSE)+VLOOKUP('3passComb'!$B87,Sheet1!$A$2:$L$1643,8,FALSE))</f>
        <v>2.8672499999999999</v>
      </c>
      <c r="G87">
        <f>0.5*SQRT(VLOOKUP('3passComb'!$A87,Sheet1!$A$2:$L$1643,9,FALSE)^2+VLOOKUP('3passComb'!$B87,Sheet1!$A$2:$L$1643,9,FALSE)^2)</f>
        <v>6.7535176019612185E-5</v>
      </c>
      <c r="H87">
        <f>0.5*(VLOOKUP('3passComb'!$A87,Sheet1!$A$2:$L$1643,10,FALSE)+VLOOKUP('3passComb'!$B87,Sheet1!$A$2:$L$1643,10,FALSE))</f>
        <v>2.8670599999999999</v>
      </c>
      <c r="I87">
        <f>0.5*SQRT(VLOOKUP('3passComb'!$A87,Sheet1!$A$2:$L$1643,11,FALSE)^2+VLOOKUP('3passComb'!$B87,Sheet1!$A$2:$L$1643,11,FALSE)^2)</f>
        <v>5.0589030431507581E-5</v>
      </c>
      <c r="J87">
        <v>12.5</v>
      </c>
      <c r="K87">
        <f t="shared" si="9"/>
        <v>14.817999999999998</v>
      </c>
    </row>
    <row r="88" spans="1:11">
      <c r="A88">
        <v>184193</v>
      </c>
      <c r="B88">
        <v>184228</v>
      </c>
      <c r="C88">
        <f>VLOOKUP('3passComb'!$A88,Sheet1!$A$2:$L$1643,4,FALSE)</f>
        <v>203.791</v>
      </c>
      <c r="D88">
        <f>VLOOKUP('3passComb'!$A88,Sheet1!$A$2:$L$1643,5,FALSE)</f>
        <v>-230.952</v>
      </c>
      <c r="E88">
        <f>VLOOKUP('3passComb'!$A88,Sheet1!$A$2:$L$1643,6,FALSE)</f>
        <v>378.24299999999999</v>
      </c>
      <c r="F88">
        <f>0.5*(VLOOKUP('3passComb'!$A88,Sheet1!$A$2:$L$1643,8,FALSE)+VLOOKUP('3passComb'!$B88,Sheet1!$A$2:$L$1643,8,FALSE))</f>
        <v>2.8674150000000003</v>
      </c>
      <c r="G88">
        <f>0.5*SQRT(VLOOKUP('3passComb'!$A88,Sheet1!$A$2:$L$1643,9,FALSE)^2+VLOOKUP('3passComb'!$B88,Sheet1!$A$2:$L$1643,9,FALSE)^2)</f>
        <v>4.8499999999999993E-5</v>
      </c>
      <c r="H88">
        <f>0.5*(VLOOKUP('3passComb'!$A88,Sheet1!$A$2:$L$1643,10,FALSE)+VLOOKUP('3passComb'!$B88,Sheet1!$A$2:$L$1643,10,FALSE))</f>
        <v>2.8670799999999996</v>
      </c>
      <c r="I88">
        <f>0.5*SQRT(VLOOKUP('3passComb'!$A88,Sheet1!$A$2:$L$1643,11,FALSE)^2+VLOOKUP('3passComb'!$B88,Sheet1!$A$2:$L$1643,11,FALSE)^2)</f>
        <v>4.6349217900629133E-5</v>
      </c>
      <c r="J88">
        <v>12.5</v>
      </c>
      <c r="K88">
        <f t="shared" si="9"/>
        <v>28.061999999999969</v>
      </c>
    </row>
    <row r="89" spans="1:11">
      <c r="A89" s="5">
        <v>184198</v>
      </c>
      <c r="B89" s="5">
        <v>184233</v>
      </c>
      <c r="C89">
        <f>VLOOKUP('3passComb'!$A89,Sheet1!$A$2:$L$1643,4,FALSE)</f>
        <v>203.84200000000001</v>
      </c>
      <c r="D89">
        <f>VLOOKUP('3passComb'!$A89,Sheet1!$A$2:$L$1643,5,FALSE)</f>
        <v>-231.49299999999999</v>
      </c>
      <c r="E89">
        <f>VLOOKUP('3passComb'!$A89,Sheet1!$A$2:$L$1643,6,FALSE)</f>
        <v>391.36099999999999</v>
      </c>
      <c r="F89">
        <f>0.5*(VLOOKUP('3passComb'!$A89,Sheet1!$A$2:$L$1643,8,FALSE)+VLOOKUP('3passComb'!$B89,Sheet1!$A$2:$L$1643,8,FALSE))</f>
        <v>2.8675350000000002</v>
      </c>
      <c r="G89">
        <f>0.5*SQRT(VLOOKUP('3passComb'!$A89,Sheet1!$A$2:$L$1643,9,FALSE)^2+VLOOKUP('3passComb'!$B89,Sheet1!$A$2:$L$1643,9,FALSE)^2)</f>
        <v>5.5536024344563954E-5</v>
      </c>
      <c r="H89">
        <f>0.5*(VLOOKUP('3passComb'!$A89,Sheet1!$A$2:$L$1643,10,FALSE)+VLOOKUP('3passComb'!$B89,Sheet1!$A$2:$L$1643,10,FALSE))</f>
        <v>2.8669450000000003</v>
      </c>
      <c r="I89">
        <f>0.5*SQRT(VLOOKUP('3passComb'!$A89,Sheet1!$A$2:$L$1643,11,FALSE)^2+VLOOKUP('3passComb'!$B89,Sheet1!$A$2:$L$1643,11,FALSE)^2)</f>
        <v>4.6802777695346242E-5</v>
      </c>
      <c r="J89">
        <v>12.5</v>
      </c>
      <c r="K89">
        <f t="shared" si="9"/>
        <v>41.179999999999964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5"/>
  <sheetViews>
    <sheetView tabSelected="1" workbookViewId="0">
      <selection activeCell="C3" sqref="C3:C13"/>
    </sheetView>
  </sheetViews>
  <sheetFormatPr baseColWidth="10" defaultColWidth="8.83203125" defaultRowHeight="14" x14ac:dyDescent="0"/>
  <cols>
    <col min="1" max="1" width="12.83203125" bestFit="1" customWidth="1"/>
    <col min="2" max="2" width="8.1640625" bestFit="1" customWidth="1"/>
    <col min="3" max="3" width="5.6640625" bestFit="1" customWidth="1"/>
    <col min="6" max="6" width="8" bestFit="1" customWidth="1"/>
    <col min="9" max="9" width="9.1640625" bestFit="1" customWidth="1"/>
    <col min="13" max="13" width="9.1640625" bestFit="1" customWidth="1"/>
  </cols>
  <sheetData>
    <row r="1" spans="1:31">
      <c r="A1" t="s">
        <v>64</v>
      </c>
      <c r="B1" t="s">
        <v>51</v>
      </c>
      <c r="C1" t="s">
        <v>46</v>
      </c>
      <c r="D1" s="7" t="s">
        <v>65</v>
      </c>
      <c r="E1" t="s">
        <v>48</v>
      </c>
      <c r="F1" t="s">
        <v>49</v>
      </c>
      <c r="G1" t="s">
        <v>50</v>
      </c>
      <c r="H1" t="s">
        <v>52</v>
      </c>
      <c r="I1" t="s">
        <v>53</v>
      </c>
      <c r="J1" t="s">
        <v>56</v>
      </c>
      <c r="K1" t="s">
        <v>57</v>
      </c>
      <c r="L1" t="s">
        <v>54</v>
      </c>
      <c r="M1" t="s">
        <v>55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66</v>
      </c>
      <c r="U1" t="s">
        <v>67</v>
      </c>
      <c r="V1" t="s">
        <v>68</v>
      </c>
      <c r="W1" t="s">
        <v>69</v>
      </c>
      <c r="X1" t="s">
        <v>70</v>
      </c>
      <c r="Y1" t="s">
        <v>71</v>
      </c>
      <c r="Z1" t="s">
        <v>72</v>
      </c>
      <c r="AA1" t="s">
        <v>73</v>
      </c>
      <c r="AB1" t="s">
        <v>74</v>
      </c>
      <c r="AC1" t="s">
        <v>75</v>
      </c>
      <c r="AD1" t="s">
        <v>76</v>
      </c>
      <c r="AE1" t="s">
        <v>77</v>
      </c>
    </row>
    <row r="2" spans="1:31">
      <c r="A2">
        <v>184087</v>
      </c>
      <c r="B2">
        <f>A2+203</f>
        <v>184290</v>
      </c>
      <c r="C2">
        <v>2.5</v>
      </c>
      <c r="D2" s="7">
        <f t="shared" ref="D2:D14" si="0">E2+75.5</f>
        <v>-39.854606599999997</v>
      </c>
      <c r="E2">
        <f>VLOOKUP($A2,Sheet1!$A$2:$O$1641,13,FALSE)</f>
        <v>-115.3546066</v>
      </c>
      <c r="F2">
        <f>VLOOKUP($A2,Sheet1!$A$2:$O$1641,14,FALSE)</f>
        <v>225</v>
      </c>
      <c r="G2">
        <f>VLOOKUP($A2,Sheet1!$A$2:$O$1641,15,FALSE)</f>
        <v>-513.02166750000004</v>
      </c>
      <c r="H2">
        <f>VLOOKUP($A2,Sheet1!$A$2:$O$1641,8,FALSE)</f>
        <v>2.8681000000000001</v>
      </c>
      <c r="I2">
        <f>VLOOKUP($A2,Sheet1!$A$2:$O$1641,9,FALSE)</f>
        <v>4.3000000000000002E-5</v>
      </c>
      <c r="J2">
        <f>VLOOKUP($A2,Sheet1!$A$2:$O$1641,10,FALSE)</f>
        <v>2.8667899999999999</v>
      </c>
      <c r="K2">
        <f>VLOOKUP($A2,Sheet1!$A$2:$O$1641,11,FALSE)</f>
        <v>1.22E-4</v>
      </c>
      <c r="L2">
        <f>VLOOKUP($B2,Sheet1!$A$2:$O$1641,8,FALSE)</f>
        <v>2.86673</v>
      </c>
      <c r="M2">
        <f>VLOOKUP($B2,Sheet1!$A$2:$O$1641,9,FALSE)</f>
        <v>7.2000000000000002E-5</v>
      </c>
      <c r="N2">
        <f>'3passComb'!$V$8/2/'3passComb'!$V$4 * (ERF(0,(2*('3PassStrainStress'!$D2-'3passComb'!$V$6)+'3passComb'!$V$4)/(2*SQRT(2)*'3passComb'!$V$5))+ERF(0,(2*('3passComb'!$V$6-'3PassStrainStress'!$D2)+'3passComb'!$V$4)/(2*SQRT(2)*'3passComb'!$V$5)))+'3passComb'!$V$7</f>
        <v>2.8673799999999998</v>
      </c>
      <c r="O2">
        <v>2.0000000000000001E-4</v>
      </c>
      <c r="P2">
        <f>'3passComb'!$W$8/2/'3passComb'!$W$4 * (ERF(0,(2*('3PassStrainStress'!$D2-'3passComb'!$W$6)+'3passComb'!$W$4)/(2*SQRT(2)*'3passComb'!$W$5))+ERF(0,(2*('3passComb'!$W$6-'3PassStrainStress'!$D2)+'3passComb'!$W$4)/(2*SQRT(2)*'3passComb'!$W$5)))+'3passComb'!$W$7</f>
        <v>2.8671600000000002</v>
      </c>
      <c r="Q2">
        <v>2.0000000000000001E-4</v>
      </c>
      <c r="R2">
        <f>N2</f>
        <v>2.8673799999999998</v>
      </c>
      <c r="S2">
        <v>2.0000000000000001E-4</v>
      </c>
      <c r="T2">
        <f>1000000*(H2/N2 -1)</f>
        <v>251.10030759800674</v>
      </c>
      <c r="U2">
        <f>1000000*(SQRT((I2/N2)^2+(O2/N2)^2))</f>
        <v>71.343973007276162</v>
      </c>
      <c r="V2">
        <f>1000000*(J2/P2 -1)</f>
        <v>-129.04755925735589</v>
      </c>
      <c r="W2">
        <f>1000000*(SQRT((K2/P2)^2+(Q2/P2)^2))</f>
        <v>81.709198168638096</v>
      </c>
      <c r="X2">
        <f>1000000*(L2/R2 -1)</f>
        <v>-226.68777769241365</v>
      </c>
      <c r="Y2">
        <f>1000000*(SQRT((M2/R2)^2+(S2/R2)^2))</f>
        <v>74.132233638158453</v>
      </c>
      <c r="Z2">
        <f>0.001*(2*RefData!$B$5*'3PassStrainStress'!T2+RefData!$B$4*('3PassStrainStress'!$T2+'3PassStrainStress'!$V2+'3PassStrainStress'!$X2))</f>
        <v>27.885421132829823</v>
      </c>
      <c r="AA2">
        <f>0.001*(SQRT((2*RefData!$B$5+RefData!$B$4)^2 *'3PassStrainStress'!U2^2 + RefData!$B$4^2 *('3PassStrainStress'!$W2^2+'3PassStrainStress'!$Y2^2)))</f>
        <v>24.195608832948295</v>
      </c>
      <c r="AB2">
        <f>0.001*(2*RefData!$B$5*'3PassStrainStress'!V2+RefData!$B$4*('3PassStrainStress'!$T2+'3PassStrainStress'!$V2+'3PassStrainStress'!$X2))</f>
        <v>-33.523080436113361</v>
      </c>
      <c r="AC2">
        <f>0.001*(SQRT((2*RefData!$B$5+RefData!$B$4)^2 *'3PassStrainStress'!W2^2 + RefData!$B$4^2 *('3PassStrainStress'!$U2^2+'3PassStrainStress'!$Y2^2)))</f>
        <v>26.247303882179828</v>
      </c>
      <c r="AD2">
        <f>0.001*(2*RefData!$B$5*'3PassStrainStress'!X2+RefData!$B$4*('3PassStrainStress'!$T2+'3PassStrainStress'!$V2+'3PassStrainStress'!$X2))</f>
        <v>-49.295731106391919</v>
      </c>
      <c r="AE2">
        <f>0.001*(SQRT((2*RefData!$B$5+RefData!$B$4)^2 *'3PassStrainStress'!U2^2 + RefData!$B$4^2 *('3PassStrainStress'!$W2^2+'3PassStrainStress'!$Y2^2)))</f>
        <v>24.195608832948295</v>
      </c>
    </row>
    <row r="3" spans="1:31">
      <c r="A3">
        <v>184084</v>
      </c>
      <c r="B3">
        <f t="shared" ref="B3:B13" si="1">A3+203</f>
        <v>184287</v>
      </c>
      <c r="C3">
        <v>2.5</v>
      </c>
      <c r="D3" s="7">
        <f t="shared" si="0"/>
        <v>-23.851615899999999</v>
      </c>
      <c r="E3">
        <f>VLOOKUP($A3,Sheet1!$A$2:$O$1641,13,FALSE)</f>
        <v>-99.351615899999999</v>
      </c>
      <c r="F3">
        <f>VLOOKUP($A3,Sheet1!$A$2:$O$1641,14,FALSE)</f>
        <v>225</v>
      </c>
      <c r="G3">
        <f>VLOOKUP($A3,Sheet1!$A$2:$O$1641,15,FALSE)</f>
        <v>-512.29254149999997</v>
      </c>
      <c r="H3">
        <f>VLOOKUP($A3,Sheet1!$A$2:$O$1641,8,FALSE)</f>
        <v>2.86815</v>
      </c>
      <c r="I3">
        <f>VLOOKUP($A3,Sheet1!$A$2:$O$1641,9,FALSE)</f>
        <v>4.3000000000000002E-5</v>
      </c>
      <c r="J3">
        <f>VLOOKUP($A3,Sheet1!$A$2:$O$1641,10,FALSE)</f>
        <v>2.8668300000000002</v>
      </c>
      <c r="K3">
        <f>VLOOKUP($A3,Sheet1!$A$2:$O$1641,11,FALSE)</f>
        <v>1.25E-4</v>
      </c>
      <c r="L3">
        <f>VLOOKUP($B3,Sheet1!$A$2:$O$1641,8,FALSE)</f>
        <v>2.8669600000000002</v>
      </c>
      <c r="M3">
        <f>VLOOKUP($B3,Sheet1!$A$2:$O$1641,9,FALSE)</f>
        <v>7.2999999999999999E-5</v>
      </c>
      <c r="N3">
        <f>'3passComb'!$V$8/2/'3passComb'!$V$4 * (ERF(0,(2*('3PassStrainStress'!$D3-'3passComb'!$V$6)+'3passComb'!$V$4)/(2*SQRT(2)*'3passComb'!$V$5))+ERF(0,(2*('3passComb'!$V$6-'3PassStrainStress'!$D3)+'3passComb'!$V$4)/(2*SQRT(2)*'3passComb'!$V$5)))+'3passComb'!$V$7</f>
        <v>2.8673799999999998</v>
      </c>
      <c r="O3">
        <v>2.0000000000000001E-4</v>
      </c>
      <c r="P3">
        <f>'3passComb'!$W$8/2/'3passComb'!$W$4 * (ERF(0,(2*('3PassStrainStress'!$D3-'3passComb'!$W$6)+'3passComb'!$W$4)/(2*SQRT(2)*'3passComb'!$W$5))+ERF(0,(2*('3passComb'!$W$6-'3PassStrainStress'!$D3)+'3passComb'!$W$4)/(2*SQRT(2)*'3passComb'!$W$5)))+'3passComb'!$W$7</f>
        <v>2.8671600000000002</v>
      </c>
      <c r="Q3">
        <v>2.0000000000000001E-4</v>
      </c>
      <c r="R3">
        <f t="shared" ref="R3:R14" si="2">N3</f>
        <v>2.8673799999999998</v>
      </c>
      <c r="S3">
        <v>2.0000000000000001E-4</v>
      </c>
      <c r="T3">
        <f t="shared" ref="T3:T14" si="3">1000000*(H3/N3 -1)</f>
        <v>268.53782895885911</v>
      </c>
      <c r="U3">
        <f t="shared" ref="U3:Y14" si="4">1000000*(SQRT((I3/N3)^2+(O3/N3)^2))</f>
        <v>71.343973007276162</v>
      </c>
      <c r="V3">
        <f t="shared" ref="V3:V14" si="5">1000000*(J3/P3 -1)</f>
        <v>-115.09647176999316</v>
      </c>
      <c r="W3">
        <f t="shared" si="4"/>
        <v>82.258935079107928</v>
      </c>
      <c r="X3">
        <f t="shared" ref="X3:X14" si="6">1000000*(L3/R3 -1)</f>
        <v>-146.47517943200404</v>
      </c>
      <c r="Y3">
        <f t="shared" si="4"/>
        <v>74.251087257715795</v>
      </c>
      <c r="Z3">
        <f>0.001*(2*RefData!$B$5*'3PassStrainStress'!T3+RefData!$B$4*('3PassStrainStress'!$T3+'3PassStrainStress'!$V3+'3PassStrainStress'!$X3))</f>
        <v>44.223166983127811</v>
      </c>
      <c r="AA3">
        <f>0.001*(SQRT((2*RefData!$B$5+RefData!$B$4)^2 *'3PassStrainStress'!U3^2 + RefData!$B$4^2 *('3PassStrainStress'!$W3^2+'3PassStrainStress'!$Y3^2)))</f>
        <v>24.228277673857185</v>
      </c>
      <c r="AB3">
        <f>0.001*(2*RefData!$B$5*'3PassStrainStress'!V3+RefData!$B$4*('3PassStrainStress'!$T3+'3PassStrainStress'!$V3+'3PassStrainStress'!$X3))</f>
        <v>-17.748527749994473</v>
      </c>
      <c r="AC3">
        <f>0.001*(SQRT((2*RefData!$B$5+RefData!$B$4)^2 *'3PassStrainStress'!W3^2 + RefData!$B$4^2 *('3PassStrainStress'!$U3^2+'3PassStrainStress'!$Y3^2)))</f>
        <v>26.3890754831612</v>
      </c>
      <c r="AD3">
        <f>0.001*(2*RefData!$B$5*'3PassStrainStress'!X3+RefData!$B$4*('3PassStrainStress'!$T3+'3PassStrainStress'!$V3+'3PassStrainStress'!$X3))</f>
        <v>-22.817395910780846</v>
      </c>
      <c r="AE3">
        <f>0.001*(SQRT((2*RefData!$B$5+RefData!$B$4)^2 *'3PassStrainStress'!U3^2 + RefData!$B$4^2 *('3PassStrainStress'!$W3^2+'3PassStrainStress'!$Y3^2)))</f>
        <v>24.228277673857185</v>
      </c>
    </row>
    <row r="4" spans="1:31">
      <c r="A4">
        <v>184081</v>
      </c>
      <c r="B4">
        <f t="shared" si="1"/>
        <v>184284</v>
      </c>
      <c r="C4">
        <v>2.5</v>
      </c>
      <c r="D4" s="7">
        <f t="shared" si="0"/>
        <v>-15.801033000000004</v>
      </c>
      <c r="E4">
        <f>VLOOKUP($A4,Sheet1!$A$2:$O$1641,13,FALSE)</f>
        <v>-91.301033000000004</v>
      </c>
      <c r="F4">
        <f>VLOOKUP($A4,Sheet1!$A$2:$O$1641,14,FALSE)</f>
        <v>225</v>
      </c>
      <c r="G4">
        <f>VLOOKUP($A4,Sheet1!$A$2:$O$1641,15,FALSE)</f>
        <v>-511.92575069999998</v>
      </c>
      <c r="H4">
        <f>VLOOKUP($A4,Sheet1!$A$2:$O$1641,8,FALSE)</f>
        <v>2.8677800000000002</v>
      </c>
      <c r="I4">
        <f>VLOOKUP($A4,Sheet1!$A$2:$O$1641,9,FALSE)</f>
        <v>4.3999999999999999E-5</v>
      </c>
      <c r="J4">
        <f>VLOOKUP($A4,Sheet1!$A$2:$O$1641,10,FALSE)</f>
        <v>2.8664299999999998</v>
      </c>
      <c r="K4">
        <f>VLOOKUP($A4,Sheet1!$A$2:$O$1641,11,FALSE)</f>
        <v>1.3799999999999999E-4</v>
      </c>
      <c r="L4">
        <f>VLOOKUP($B4,Sheet1!$A$2:$O$1641,8,FALSE)</f>
        <v>2.8681399999999999</v>
      </c>
      <c r="M4">
        <f>VLOOKUP($B4,Sheet1!$A$2:$O$1641,9,FALSE)</f>
        <v>7.4999999999999993E-5</v>
      </c>
      <c r="N4">
        <f>'3passComb'!$V$8/2/'3passComb'!$V$4 * (ERF(0,(2*('3PassStrainStress'!$D4-'3passComb'!$V$6)+'3passComb'!$V$4)/(2*SQRT(2)*'3passComb'!$V$5))+ERF(0,(2*('3passComb'!$V$6-'3PassStrainStress'!$D4)+'3passComb'!$V$4)/(2*SQRT(2)*'3passComb'!$V$5)))+'3passComb'!$V$7</f>
        <v>2.8673799999999998</v>
      </c>
      <c r="O4">
        <v>2.0000000000000001E-4</v>
      </c>
      <c r="P4">
        <f>'3passComb'!$W$8/2/'3passComb'!$W$4 * (ERF(0,(2*('3PassStrainStress'!$D4-'3passComb'!$W$6)+'3passComb'!$W$4)/(2*SQRT(2)*'3passComb'!$W$5))+ERF(0,(2*('3passComb'!$W$6-'3PassStrainStress'!$D4)+'3passComb'!$W$4)/(2*SQRT(2)*'3passComb'!$W$5)))+'3passComb'!$W$7</f>
        <v>2.8671600000000002</v>
      </c>
      <c r="Q4">
        <v>2.0000000000000001E-4</v>
      </c>
      <c r="R4">
        <f t="shared" si="2"/>
        <v>2.8673799999999998</v>
      </c>
      <c r="S4">
        <v>2.0000000000000001E-4</v>
      </c>
      <c r="T4">
        <f t="shared" si="3"/>
        <v>139.50017088792953</v>
      </c>
      <c r="U4">
        <f t="shared" si="4"/>
        <v>71.418093094993779</v>
      </c>
      <c r="V4">
        <f t="shared" si="5"/>
        <v>-254.60734664284334</v>
      </c>
      <c r="W4">
        <f t="shared" si="4"/>
        <v>84.749268166534307</v>
      </c>
      <c r="X4">
        <f t="shared" si="6"/>
        <v>265.05032468659982</v>
      </c>
      <c r="Y4">
        <f t="shared" si="4"/>
        <v>74.493123908564016</v>
      </c>
      <c r="Z4">
        <f>0.001*(2*RefData!$B$5*'3PassStrainStress'!T4+RefData!$B$4*('3PassStrainStress'!$T4+'3PassStrainStress'!$V4+'3PassStrainStress'!$X4))</f>
        <v>40.700832187081339</v>
      </c>
      <c r="AA4">
        <f>0.001*(SQRT((2*RefData!$B$5+RefData!$B$4)^2 *'3PassStrainStress'!U4^2 + RefData!$B$4^2 *('3PassStrainStress'!$W4^2+'3PassStrainStress'!$Y4^2)))</f>
        <v>24.382130274938593</v>
      </c>
      <c r="AB4">
        <f>0.001*(2*RefData!$B$5*'3PassStrainStress'!V4+RefData!$B$4*('3PassStrainStress'!$T4+'3PassStrainStress'!$V4+'3PassStrainStress'!$X4))</f>
        <v>-22.962689875581965</v>
      </c>
      <c r="AC4">
        <f>0.001*(SQRT((2*RefData!$B$5+RefData!$B$4)^2 *'3PassStrainStress'!W4^2 + RefData!$B$4^2 *('3PassStrainStress'!$U4^2+'3PassStrainStress'!$Y4^2)))</f>
        <v>27.024140522807823</v>
      </c>
      <c r="AD4">
        <f>0.001*(2*RefData!$B$5*'3PassStrainStress'!X4+RefData!$B$4*('3PassStrainStress'!$T4+'3PassStrainStress'!$V4+'3PassStrainStress'!$X4))</f>
        <v>60.982010877635773</v>
      </c>
      <c r="AE4">
        <f>0.001*(SQRT((2*RefData!$B$5+RefData!$B$4)^2 *'3PassStrainStress'!U4^2 + RefData!$B$4^2 *('3PassStrainStress'!$W4^2+'3PassStrainStress'!$Y4^2)))</f>
        <v>24.382130274938593</v>
      </c>
    </row>
    <row r="5" spans="1:31">
      <c r="A5">
        <v>184076</v>
      </c>
      <c r="B5">
        <f t="shared" si="1"/>
        <v>184279</v>
      </c>
      <c r="C5">
        <v>2.5</v>
      </c>
      <c r="D5" s="7">
        <f t="shared" si="0"/>
        <v>-11.873924299999999</v>
      </c>
      <c r="E5">
        <f>VLOOKUP($A5,Sheet1!$A$2:$O$1641,13,FALSE)</f>
        <v>-87.373924299999999</v>
      </c>
      <c r="F5">
        <f>VLOOKUP($A5,Sheet1!$A$2:$O$1641,14,FALSE)</f>
        <v>225</v>
      </c>
      <c r="G5">
        <f>VLOOKUP($A5,Sheet1!$A$2:$O$1641,15,FALSE)</f>
        <v>-511.74682619999999</v>
      </c>
      <c r="H5">
        <f>VLOOKUP($A5,Sheet1!$A$2:$O$1641,8,FALSE)</f>
        <v>2.8668399999999998</v>
      </c>
      <c r="I5">
        <f>VLOOKUP($A5,Sheet1!$A$2:$O$1641,9,FALSE)</f>
        <v>4.5000000000000003E-5</v>
      </c>
      <c r="J5">
        <f>VLOOKUP($A5,Sheet1!$A$2:$O$1641,10,FALSE)</f>
        <v>2.8641100000000002</v>
      </c>
      <c r="K5">
        <f>VLOOKUP($A5,Sheet1!$A$2:$O$1641,11,FALSE)</f>
        <v>1.3200000000000001E-4</v>
      </c>
      <c r="L5">
        <f>VLOOKUP($B5,Sheet1!$A$2:$O$1641,8,FALSE)</f>
        <v>2.87344</v>
      </c>
      <c r="M5">
        <f>VLOOKUP($B5,Sheet1!$A$2:$O$1641,9,FALSE)</f>
        <v>8.7000000000000001E-5</v>
      </c>
      <c r="N5">
        <f>'3passComb'!$V$8/2/'3passComb'!$V$4 * (ERF(0,(2*('3PassStrainStress'!$D5-'3passComb'!$V$6)+'3passComb'!$V$4)/(2*SQRT(2)*'3passComb'!$V$5))+ERF(0,(2*('3passComb'!$V$6-'3PassStrainStress'!$D5)+'3passComb'!$V$4)/(2*SQRT(2)*'3passComb'!$V$5)))+'3passComb'!$V$7</f>
        <v>2.8673800000264529</v>
      </c>
      <c r="O5">
        <v>2.0000000000000001E-4</v>
      </c>
      <c r="P5">
        <f>'3passComb'!$W$8/2/'3passComb'!$W$4 * (ERF(0,(2*('3PassStrainStress'!$D5-'3passComb'!$W$6)+'3passComb'!$W$4)/(2*SQRT(2)*'3passComb'!$W$5))+ERF(0,(2*('3passComb'!$W$6-'3PassStrainStress'!$D5)+'3passComb'!$W$4)/(2*SQRT(2)*'3passComb'!$W$5)))+'3passComb'!$W$7</f>
        <v>2.8671600000000002</v>
      </c>
      <c r="Q5">
        <v>2.0000000000000001E-4</v>
      </c>
      <c r="R5">
        <f t="shared" si="2"/>
        <v>2.8673800000264529</v>
      </c>
      <c r="S5">
        <v>2.0000000000000001E-4</v>
      </c>
      <c r="T5">
        <f t="shared" si="3"/>
        <v>-188.32523992218242</v>
      </c>
      <c r="U5">
        <f t="shared" si="4"/>
        <v>71.49383757929148</v>
      </c>
      <c r="V5">
        <f t="shared" si="5"/>
        <v>-1063.7704209043309</v>
      </c>
      <c r="W5">
        <f t="shared" si="4"/>
        <v>83.578542115543783</v>
      </c>
      <c r="X5">
        <f t="shared" si="6"/>
        <v>2113.4275797038972</v>
      </c>
      <c r="Y5">
        <f t="shared" si="4"/>
        <v>76.063579499876141</v>
      </c>
      <c r="Z5">
        <f>0.001*(2*RefData!$B$5*'3PassStrainStress'!T5+RefData!$B$4*('3PassStrainStress'!$T5+'3PassStrainStress'!$V5+'3PassStrainStress'!$X5))</f>
        <v>73.931905261176666</v>
      </c>
      <c r="AA5">
        <f>0.001*(SQRT((2*RefData!$B$5+RefData!$B$4)^2 *'3PassStrainStress'!U5^2 + RefData!$B$4^2 *('3PassStrainStress'!$W5^2+'3PassStrainStress'!$Y5^2)))</f>
        <v>24.411704628422005</v>
      </c>
      <c r="AB5">
        <f>0.001*(2*RefData!$B$5*'3PassStrainStress'!V5+RefData!$B$4*('3PassStrainStress'!$T5+'3PassStrainStress'!$V5+'3PassStrainStress'!$X5))</f>
        <v>-67.486162435939619</v>
      </c>
      <c r="AC5">
        <f>0.001*(SQRT((2*RefData!$B$5+RefData!$B$4)^2 *'3PassStrainStress'!W5^2 + RefData!$B$4^2 *('3PassStrainStress'!$U5^2+'3PassStrainStress'!$Y5^2)))</f>
        <v>26.798976229595699</v>
      </c>
      <c r="AD5">
        <f>0.001*(2*RefData!$B$5*'3PassStrainStress'!X5+RefData!$B$4*('3PassStrainStress'!$T5+'3PassStrainStress'!$V5+'3PassStrainStress'!$X5))</f>
        <v>445.75351458538955</v>
      </c>
      <c r="AE5">
        <f>0.001*(SQRT((2*RefData!$B$5+RefData!$B$4)^2 *'3PassStrainStress'!U5^2 + RefData!$B$4^2 *('3PassStrainStress'!$W5^2+'3PassStrainStress'!$Y5^2)))</f>
        <v>24.411704628422005</v>
      </c>
    </row>
    <row r="6" spans="1:31">
      <c r="A6">
        <v>184071</v>
      </c>
      <c r="B6">
        <f t="shared" si="1"/>
        <v>184274</v>
      </c>
      <c r="C6">
        <v>2.5</v>
      </c>
      <c r="D6" s="7">
        <f t="shared" si="0"/>
        <v>-7.8486328000000043</v>
      </c>
      <c r="E6">
        <f>VLOOKUP($A6,Sheet1!$A$2:$O$1641,13,FALSE)</f>
        <v>-83.348632800000004</v>
      </c>
      <c r="F6">
        <f>VLOOKUP($A6,Sheet1!$A$2:$O$1641,14,FALSE)</f>
        <v>225</v>
      </c>
      <c r="G6">
        <f>VLOOKUP($A6,Sheet1!$A$2:$O$1641,15,FALSE)</f>
        <v>-511.563446</v>
      </c>
      <c r="H6">
        <f>VLOOKUP($A6,Sheet1!$A$2:$O$1641,8,FALSE)</f>
        <v>2.8668</v>
      </c>
      <c r="I6">
        <f>VLOOKUP($A6,Sheet1!$A$2:$O$1641,9,FALSE)</f>
        <v>6.9999999999999994E-5</v>
      </c>
      <c r="J6">
        <f>VLOOKUP($A6,Sheet1!$A$2:$O$1641,10,FALSE)</f>
        <v>2.86863</v>
      </c>
      <c r="K6">
        <f>VLOOKUP($A6,Sheet1!$A$2:$O$1641,11,FALSE)</f>
        <v>2.05E-4</v>
      </c>
      <c r="L6">
        <f>VLOOKUP($B6,Sheet1!$A$2:$O$1641,8,FALSE)</f>
        <v>2.8715199999999999</v>
      </c>
      <c r="M6">
        <f>VLOOKUP($B6,Sheet1!$A$2:$O$1641,9,FALSE)</f>
        <v>1.1900000000000001E-4</v>
      </c>
      <c r="N6">
        <f>'3passComb'!$V$8/2/'3passComb'!$V$4 * (ERF(0,(2*('3PassStrainStress'!$D6-'3passComb'!$V$6)+'3passComb'!$V$4)/(2*SQRT(2)*'3passComb'!$V$5))+ERF(0,(2*('3passComb'!$V$6-'3PassStrainStress'!$D6)+'3passComb'!$V$4)/(2*SQRT(2)*'3passComb'!$V$5)))+'3passComb'!$V$7</f>
        <v>2.8688179275727075</v>
      </c>
      <c r="O6">
        <v>2.0000000000000001E-4</v>
      </c>
      <c r="P6">
        <f>'3passComb'!$W$8/2/'3passComb'!$W$4 * (ERF(0,(2*('3PassStrainStress'!$D6-'3passComb'!$W$6)+'3passComb'!$W$4)/(2*SQRT(2)*'3passComb'!$W$5))+ERF(0,(2*('3passComb'!$W$6-'3PassStrainStress'!$D6)+'3passComb'!$W$4)/(2*SQRT(2)*'3passComb'!$W$5)))+'3passComb'!$W$7</f>
        <v>2.86716790680721</v>
      </c>
      <c r="Q6">
        <v>2.0000000000000001E-4</v>
      </c>
      <c r="R6">
        <f t="shared" si="2"/>
        <v>2.8688179275727075</v>
      </c>
      <c r="S6">
        <v>2.0000000000000001E-4</v>
      </c>
      <c r="T6">
        <f t="shared" si="3"/>
        <v>-703.4003633736852</v>
      </c>
      <c r="U6">
        <f t="shared" si="4"/>
        <v>73.861850543946929</v>
      </c>
      <c r="V6">
        <f t="shared" si="5"/>
        <v>509.94334490095383</v>
      </c>
      <c r="W6">
        <f t="shared" si="4"/>
        <v>99.889535298028662</v>
      </c>
      <c r="X6">
        <f t="shared" si="6"/>
        <v>941.87658314681676</v>
      </c>
      <c r="Y6">
        <f t="shared" si="4"/>
        <v>81.122317856000123</v>
      </c>
      <c r="Z6">
        <f>0.001*(2*RefData!$B$5*'3PassStrainStress'!T6+RefData!$B$4*('3PassStrainStress'!$T6+'3PassStrainStress'!$V6+'3PassStrainStress'!$X6))</f>
        <v>-22.952303747927246</v>
      </c>
      <c r="AA6">
        <f>0.001*(SQRT((2*RefData!$B$5+RefData!$B$4)^2 *'3PassStrainStress'!U6^2 + RefData!$B$4^2 *('3PassStrainStress'!$W6^2+'3PassStrainStress'!$Y6^2)))</f>
        <v>26.058306396524848</v>
      </c>
      <c r="AB6">
        <f>0.001*(2*RefData!$B$5*'3PassStrainStress'!V6+RefData!$B$4*('3PassStrainStress'!$T6+'3PassStrainStress'!$V6+'3PassStrainStress'!$X6))</f>
        <v>173.04937220412981</v>
      </c>
      <c r="AC6">
        <f>0.001*(SQRT((2*RefData!$B$5+RefData!$B$4)^2 *'3PassStrainStress'!W6^2 + RefData!$B$4^2 *('3PassStrainStress'!$U6^2+'3PassStrainStress'!$Y6^2)))</f>
        <v>31.209905788626742</v>
      </c>
      <c r="AD6">
        <f>0.001*(2*RefData!$B$5*'3PassStrainStress'!X6+RefData!$B$4*('3PassStrainStress'!$T6+'3PassStrainStress'!$V6+'3PassStrainStress'!$X6))</f>
        <v>242.82320299769228</v>
      </c>
      <c r="AE6">
        <f>0.001*(SQRT((2*RefData!$B$5+RefData!$B$4)^2 *'3PassStrainStress'!U6^2 + RefData!$B$4^2 *('3PassStrainStress'!$W6^2+'3PassStrainStress'!$Y6^2)))</f>
        <v>26.058306396524848</v>
      </c>
    </row>
    <row r="7" spans="1:31">
      <c r="A7">
        <v>184066</v>
      </c>
      <c r="B7">
        <f t="shared" si="1"/>
        <v>184269</v>
      </c>
      <c r="C7">
        <v>2.5</v>
      </c>
      <c r="D7" s="7">
        <f t="shared" si="0"/>
        <v>-3.8233414000000039</v>
      </c>
      <c r="E7">
        <f>VLOOKUP($A7,Sheet1!$A$2:$O$1641,13,FALSE)</f>
        <v>-79.323341400000004</v>
      </c>
      <c r="F7">
        <f>VLOOKUP($A7,Sheet1!$A$2:$O$1641,14,FALSE)</f>
        <v>225</v>
      </c>
      <c r="G7">
        <f>VLOOKUP($A7,Sheet1!$A$2:$O$1641,15,FALSE)</f>
        <v>-511.3800354</v>
      </c>
      <c r="H7">
        <f>VLOOKUP($A7,Sheet1!$A$2:$O$1641,8,FALSE)</f>
        <v>2.8718699999999999</v>
      </c>
      <c r="I7">
        <f>VLOOKUP($A7,Sheet1!$A$2:$O$1641,9,FALSE)</f>
        <v>9.7E-5</v>
      </c>
      <c r="J7">
        <f>VLOOKUP($A7,Sheet1!$A$2:$O$1641,10,FALSE)</f>
        <v>2.8723000000000001</v>
      </c>
      <c r="K7">
        <f>VLOOKUP($A7,Sheet1!$A$2:$O$1641,11,FALSE)</f>
        <v>2.6499999999999999E-4</v>
      </c>
      <c r="L7">
        <f>VLOOKUP($B7,Sheet1!$A$2:$O$1641,8,FALSE)</f>
        <v>2.86788</v>
      </c>
      <c r="M7">
        <f>VLOOKUP($B7,Sheet1!$A$2:$O$1641,9,FALSE)</f>
        <v>1.6000000000000001E-4</v>
      </c>
      <c r="N7">
        <f>'3passComb'!$V$8/2/'3passComb'!$V$4 * (ERF(0,(2*('3PassStrainStress'!$D7-'3passComb'!$V$6)+'3passComb'!$V$4)/(2*SQRT(2)*'3passComb'!$V$5))+ERF(0,(2*('3passComb'!$V$6-'3PassStrainStress'!$D7)+'3passComb'!$V$4)/(2*SQRT(2)*'3passComb'!$V$5)))+'3passComb'!$V$7</f>
        <v>2.8711689647793883</v>
      </c>
      <c r="O7">
        <v>2.0000000000000001E-4</v>
      </c>
      <c r="P7">
        <f>'3passComb'!$W$8/2/'3passComb'!$W$4 * (ERF(0,(2*('3PassStrainStress'!$D7-'3passComb'!$W$6)+'3passComb'!$W$4)/(2*SQRT(2)*'3passComb'!$W$5))+ERF(0,(2*('3passComb'!$W$6-'3PassStrainStress'!$D7)+'3passComb'!$W$4)/(2*SQRT(2)*'3passComb'!$W$5)))+'3passComb'!$W$7</f>
        <v>2.871259163420258</v>
      </c>
      <c r="Q7">
        <v>2.0000000000000001E-4</v>
      </c>
      <c r="R7">
        <f t="shared" si="2"/>
        <v>2.8711689647793883</v>
      </c>
      <c r="S7">
        <v>2.0000000000000001E-4</v>
      </c>
      <c r="T7">
        <f t="shared" si="3"/>
        <v>244.16369402535665</v>
      </c>
      <c r="U7">
        <f t="shared" si="4"/>
        <v>77.418415972992236</v>
      </c>
      <c r="V7">
        <f t="shared" si="5"/>
        <v>362.50178771823903</v>
      </c>
      <c r="W7">
        <f t="shared" si="4"/>
        <v>115.62923690427121</v>
      </c>
      <c r="X7">
        <f t="shared" si="6"/>
        <v>-1145.5141859409989</v>
      </c>
      <c r="Y7">
        <f t="shared" si="4"/>
        <v>89.205815693606809</v>
      </c>
      <c r="Z7">
        <f>0.001*(2*RefData!$B$5*'3PassStrainStress'!T7+RefData!$B$4*('3PassStrainStress'!$T7+'3PassStrainStress'!$V7+'3PassStrainStress'!$X7))</f>
        <v>-25.841765512127779</v>
      </c>
      <c r="AA7">
        <f>0.001*(SQRT((2*RefData!$B$5+RefData!$B$4)^2 *'3PassStrainStress'!U7^2 + RefData!$B$4^2 *('3PassStrainStress'!$W7^2+'3PassStrainStress'!$Y7^2)))</f>
        <v>28.14309727629044</v>
      </c>
      <c r="AB7">
        <f>0.001*(2*RefData!$B$5*'3PassStrainStress'!V7+RefData!$B$4*('3PassStrainStress'!$T7+'3PassStrainStress'!$V7+'3PassStrainStress'!$X7))</f>
        <v>-6.725611915585243</v>
      </c>
      <c r="AC7">
        <f>0.001*(SQRT((2*RefData!$B$5+RefData!$B$4)^2 *'3PassStrainStress'!W7^2 + RefData!$B$4^2 *('3PassStrainStress'!$U7^2+'3PassStrainStress'!$Y7^2)))</f>
        <v>35.682670133509802</v>
      </c>
      <c r="AD7">
        <f>0.001*(2*RefData!$B$5*'3PassStrainStress'!X7+RefData!$B$4*('3PassStrainStress'!$T7+'3PassStrainStress'!$V7+'3PassStrainStress'!$X7))</f>
        <v>-250.32819227592364</v>
      </c>
      <c r="AE7">
        <f>0.001*(SQRT((2*RefData!$B$5+RefData!$B$4)^2 *'3PassStrainStress'!U7^2 + RefData!$B$4^2 *('3PassStrainStress'!$W7^2+'3PassStrainStress'!$Y7^2)))</f>
        <v>28.14309727629044</v>
      </c>
    </row>
    <row r="8" spans="1:31">
      <c r="A8">
        <v>184035</v>
      </c>
      <c r="B8">
        <f t="shared" si="1"/>
        <v>184238</v>
      </c>
      <c r="C8">
        <v>2.5</v>
      </c>
      <c r="D8" s="7">
        <f t="shared" si="0"/>
        <v>-9.7511299999993639E-2</v>
      </c>
      <c r="E8">
        <f>VLOOKUP($A8,Sheet1!$A$2:$O$1641,13,FALSE)</f>
        <v>-75.597511299999994</v>
      </c>
      <c r="F8">
        <f>VLOOKUP($A8,Sheet1!$A$2:$O$1641,14,FALSE)</f>
        <v>225</v>
      </c>
      <c r="G8">
        <f>VLOOKUP($A8,Sheet1!$A$2:$O$1641,15,FALSE)</f>
        <v>-511.16430659999997</v>
      </c>
      <c r="H8">
        <f>VLOOKUP($A8,Sheet1!$A$2:$O$1641,8,FALSE)</f>
        <v>2.8715700000000002</v>
      </c>
      <c r="I8">
        <f>VLOOKUP($A8,Sheet1!$A$2:$O$1641,9,FALSE)</f>
        <v>1E-4</v>
      </c>
      <c r="J8">
        <f>VLOOKUP($A8,Sheet1!$A$2:$O$1641,10,FALSE)</f>
        <v>2.8727100000000001</v>
      </c>
      <c r="K8">
        <f>VLOOKUP($A8,Sheet1!$A$2:$O$1641,11,FALSE)</f>
        <v>2.72E-4</v>
      </c>
      <c r="L8">
        <f>VLOOKUP($B8,Sheet1!$A$2:$O$1641,8,FALSE)</f>
        <v>2.86741</v>
      </c>
      <c r="M8">
        <f>VLOOKUP($B8,Sheet1!$A$2:$O$1641,9,FALSE)</f>
        <v>1.5200000000000001E-4</v>
      </c>
      <c r="N8">
        <f>'3passComb'!$V$8/2/'3passComb'!$V$4 * (ERF(0,(2*('3PassStrainStress'!$D8-'3passComb'!$V$6)+'3passComb'!$V$4)/(2*SQRT(2)*'3passComb'!$V$5))+ERF(0,(2*('3passComb'!$V$6-'3PassStrainStress'!$D8)+'3passComb'!$V$4)/(2*SQRT(2)*'3passComb'!$V$5)))+'3passComb'!$V$7</f>
        <v>2.8711689655725325</v>
      </c>
      <c r="O8">
        <v>2.0000000000000001E-4</v>
      </c>
      <c r="P8">
        <f>'3passComb'!$W$8/2/'3passComb'!$W$4 * (ERF(0,(2*('3PassStrainStress'!$D8-'3passComb'!$W$6)+'3passComb'!$W$4)/(2*SQRT(2)*'3passComb'!$W$5))+ERF(0,(2*('3passComb'!$W$6-'3PassStrainStress'!$D8)+'3passComb'!$W$4)/(2*SQRT(2)*'3passComb'!$W$5)))+'3passComb'!$W$7</f>
        <v>2.8712866239795876</v>
      </c>
      <c r="Q8">
        <v>2.0000000000000001E-4</v>
      </c>
      <c r="R8">
        <f t="shared" si="2"/>
        <v>2.8711689655725325</v>
      </c>
      <c r="S8">
        <v>2.0000000000000001E-4</v>
      </c>
      <c r="T8">
        <f t="shared" si="3"/>
        <v>139.67635909839515</v>
      </c>
      <c r="U8">
        <f t="shared" si="4"/>
        <v>77.880055277551435</v>
      </c>
      <c r="V8">
        <f t="shared" si="5"/>
        <v>495.72759769955786</v>
      </c>
      <c r="W8">
        <f t="shared" si="4"/>
        <v>117.58323349419373</v>
      </c>
      <c r="X8">
        <f t="shared" si="6"/>
        <v>-1309.210853699394</v>
      </c>
      <c r="Y8">
        <f t="shared" si="4"/>
        <v>87.492271789594653</v>
      </c>
      <c r="Z8">
        <f>0.001*(2*RefData!$B$5*'3PassStrainStress'!T8+RefData!$B$4*('3PassStrainStress'!$T8+'3PassStrainStress'!$V8+'3PassStrainStress'!$X8))</f>
        <v>-59.071192962549205</v>
      </c>
      <c r="AA8">
        <f>0.001*(SQRT((2*RefData!$B$5+RefData!$B$4)^2 *'3PassStrainStress'!U8^2 + RefData!$B$4^2 *('3PassStrainStress'!$W8^2+'3PassStrainStress'!$Y8^2)))</f>
        <v>28.284407770791905</v>
      </c>
      <c r="AB8">
        <f>0.001*(2*RefData!$B$5*'3PassStrainStress'!V8+RefData!$B$4*('3PassStrainStress'!$T8+'3PassStrainStress'!$V8+'3PassStrainStress'!$X8))</f>
        <v>-1.5552236500536964</v>
      </c>
      <c r="AC8">
        <f>0.001*(SQRT((2*RefData!$B$5+RefData!$B$4)^2 *'3PassStrainStress'!W8^2 + RefData!$B$4^2 *('3PassStrainStress'!$U8^2+'3PassStrainStress'!$Y8^2)))</f>
        <v>36.142467088195922</v>
      </c>
      <c r="AD8">
        <f>0.001*(2*RefData!$B$5*'3PassStrainStress'!X8+RefData!$B$4*('3PassStrainStress'!$T8+'3PassStrainStress'!$V8+'3PassStrainStress'!$X8))</f>
        <v>-293.12220426065358</v>
      </c>
      <c r="AE8">
        <f>0.001*(SQRT((2*RefData!$B$5+RefData!$B$4)^2 *'3PassStrainStress'!U8^2 + RefData!$B$4^2 *('3PassStrainStress'!$W8^2+'3PassStrainStress'!$Y8^2)))</f>
        <v>28.284407770791905</v>
      </c>
    </row>
    <row r="9" spans="1:31">
      <c r="A9">
        <v>184040</v>
      </c>
      <c r="B9">
        <f t="shared" si="1"/>
        <v>184243</v>
      </c>
      <c r="C9">
        <v>2.5</v>
      </c>
      <c r="D9" s="7">
        <f t="shared" si="0"/>
        <v>3.8518219000000045</v>
      </c>
      <c r="E9">
        <f>VLOOKUP($A9,Sheet1!$A$2:$O$1641,13,FALSE)</f>
        <v>-71.648178099999996</v>
      </c>
      <c r="F9">
        <f>VLOOKUP($A9,Sheet1!$A$2:$O$1641,14,FALSE)</f>
        <v>225</v>
      </c>
      <c r="G9">
        <f>VLOOKUP($A9,Sheet1!$A$2:$O$1641,15,FALSE)</f>
        <v>-511.36895750000002</v>
      </c>
      <c r="H9">
        <f>VLOOKUP($A9,Sheet1!$A$2:$O$1641,8,FALSE)</f>
        <v>2.87215</v>
      </c>
      <c r="I9">
        <f>VLOOKUP($A9,Sheet1!$A$2:$O$1641,9,FALSE)</f>
        <v>1.02E-4</v>
      </c>
      <c r="J9">
        <f>VLOOKUP($A9,Sheet1!$A$2:$O$1641,10,FALSE)</f>
        <v>2.87209</v>
      </c>
      <c r="K9">
        <f>VLOOKUP($A9,Sheet1!$A$2:$O$1641,11,FALSE)</f>
        <v>2.7999999999999998E-4</v>
      </c>
      <c r="L9">
        <f>VLOOKUP($B9,Sheet1!$A$2:$O$1641,8,FALSE)</f>
        <v>2.8681399999999999</v>
      </c>
      <c r="M9">
        <f>VLOOKUP($B9,Sheet1!$A$2:$O$1641,9,FALSE)</f>
        <v>1.46E-4</v>
      </c>
      <c r="N9">
        <f>'3passComb'!$V$8/2/'3passComb'!$V$4 * (ERF(0,(2*('3PassStrainStress'!$D9-'3passComb'!$V$6)+'3passComb'!$V$4)/(2*SQRT(2)*'3passComb'!$V$5))+ERF(0,(2*('3passComb'!$V$6-'3PassStrainStress'!$D9)+'3passComb'!$V$4)/(2*SQRT(2)*'3passComb'!$V$5)))+'3passComb'!$V$7</f>
        <v>2.8711689596718828</v>
      </c>
      <c r="O9">
        <v>2.0000000000000001E-4</v>
      </c>
      <c r="P9">
        <f>'3passComb'!$W$8/2/'3passComb'!$W$4 * (ERF(0,(2*('3PassStrainStress'!$D9-'3passComb'!$W$6)+'3passComb'!$W$4)/(2*SQRT(2)*'3passComb'!$W$5))+ERF(0,(2*('3passComb'!$W$6-'3PassStrainStress'!$D9)+'3passComb'!$W$4)/(2*SQRT(2)*'3passComb'!$W$5)))+'3passComb'!$W$7</f>
        <v>2.8712863301964844</v>
      </c>
      <c r="Q9">
        <v>2.0000000000000001E-4</v>
      </c>
      <c r="R9">
        <f t="shared" si="2"/>
        <v>2.8711689596718828</v>
      </c>
      <c r="S9">
        <v>2.0000000000000001E-4</v>
      </c>
      <c r="T9">
        <f t="shared" si="3"/>
        <v>341.68672826173639</v>
      </c>
      <c r="U9">
        <f t="shared" si="4"/>
        <v>78.194057852800142</v>
      </c>
      <c r="V9">
        <f t="shared" si="5"/>
        <v>279.89887147916727</v>
      </c>
      <c r="W9">
        <f t="shared" si="4"/>
        <v>119.83932325486971</v>
      </c>
      <c r="X9">
        <f t="shared" si="6"/>
        <v>-1054.9569580987627</v>
      </c>
      <c r="Y9">
        <f t="shared" si="4"/>
        <v>86.243854377211804</v>
      </c>
      <c r="Z9">
        <f>0.001*(2*RefData!$B$5*'3PassStrainStress'!T9+RefData!$B$4*('3PassStrainStress'!$T9+'3PassStrainStress'!$V9+'3PassStrainStress'!$X9))</f>
        <v>2.6909415335398807</v>
      </c>
      <c r="AA9">
        <f>0.001*(SQRT((2*RefData!$B$5+RefData!$B$4)^2 *'3PassStrainStress'!U9^2 + RefData!$B$4^2 *('3PassStrainStress'!$W9^2+'3PassStrainStress'!$Y9^2)))</f>
        <v>28.43594349295563</v>
      </c>
      <c r="AB9">
        <f>0.001*(2*RefData!$B$5*'3PassStrainStress'!V9+RefData!$B$4*('3PassStrainStress'!$T9+'3PassStrainStress'!$V9+'3PassStrainStress'!$X9))</f>
        <v>-7.290173792875132</v>
      </c>
      <c r="AC9">
        <f>0.001*(SQRT((2*RefData!$B$5+RefData!$B$4)^2 *'3PassStrainStress'!W9^2 + RefData!$B$4^2 *('3PassStrainStress'!$U9^2+'3PassStrainStress'!$Y9^2)))</f>
        <v>36.69631858372383</v>
      </c>
      <c r="AD9">
        <f>0.001*(2*RefData!$B$5*'3PassStrainStress'!X9+RefData!$B$4*('3PassStrainStress'!$T9+'3PassStrainStress'!$V9+'3PassStrainStress'!$X9))</f>
        <v>-222.92073087854072</v>
      </c>
      <c r="AE9">
        <f>0.001*(SQRT((2*RefData!$B$5+RefData!$B$4)^2 *'3PassStrainStress'!U9^2 + RefData!$B$4^2 *('3PassStrainStress'!$W9^2+'3PassStrainStress'!$Y9^2)))</f>
        <v>28.43594349295563</v>
      </c>
    </row>
    <row r="10" spans="1:31">
      <c r="A10">
        <v>184045</v>
      </c>
      <c r="B10">
        <f t="shared" si="1"/>
        <v>184248</v>
      </c>
      <c r="C10">
        <v>2.5</v>
      </c>
      <c r="D10" s="7">
        <f t="shared" si="0"/>
        <v>7.8270873999999964</v>
      </c>
      <c r="E10">
        <f>VLOOKUP($A10,Sheet1!$A$2:$O$1641,13,FALSE)</f>
        <v>-67.672912600000004</v>
      </c>
      <c r="F10">
        <f>VLOOKUP($A10,Sheet1!$A$2:$O$1641,14,FALSE)</f>
        <v>225</v>
      </c>
      <c r="G10">
        <f>VLOOKUP($A10,Sheet1!$A$2:$O$1641,15,FALSE)</f>
        <v>-511.46844479999999</v>
      </c>
      <c r="H10">
        <f>VLOOKUP($A10,Sheet1!$A$2:$O$1641,8,FALSE)</f>
        <v>2.8662000000000001</v>
      </c>
      <c r="I10">
        <f>VLOOKUP($A10,Sheet1!$A$2:$O$1641,9,FALSE)</f>
        <v>6.2000000000000003E-5</v>
      </c>
      <c r="J10">
        <f>VLOOKUP($A10,Sheet1!$A$2:$O$1641,10,FALSE)</f>
        <v>2.8683100000000001</v>
      </c>
      <c r="K10">
        <f>VLOOKUP($A10,Sheet1!$A$2:$O$1641,11,FALSE)</f>
        <v>1.5899999999999999E-4</v>
      </c>
      <c r="L10">
        <f>VLOOKUP($B10,Sheet1!$A$2:$O$1641,8,FALSE)</f>
        <v>2.87269</v>
      </c>
      <c r="M10">
        <f>VLOOKUP($B10,Sheet1!$A$2:$O$1641,9,FALSE)</f>
        <v>1.02E-4</v>
      </c>
      <c r="N10">
        <f>'3passComb'!$V$8/2/'3passComb'!$V$4 * (ERF(0,(2*('3PassStrainStress'!$D10-'3passComb'!$V$6)+'3passComb'!$V$4)/(2*SQRT(2)*'3passComb'!$V$5))+ERF(0,(2*('3passComb'!$V$6-'3PassStrainStress'!$D10)+'3passComb'!$V$4)/(2*SQRT(2)*'3passComb'!$V$5)))+'3passComb'!$V$7</f>
        <v>2.8683726454057719</v>
      </c>
      <c r="O10">
        <v>2.0000000000000001E-4</v>
      </c>
      <c r="P10">
        <f>'3passComb'!$W$8/2/'3passComb'!$W$4 * (ERF(0,(2*('3PassStrainStress'!$D10-'3passComb'!$W$6)+'3passComb'!$W$4)/(2*SQRT(2)*'3passComb'!$W$5))+ERF(0,(2*('3passComb'!$W$6-'3PassStrainStress'!$D10)+'3passComb'!$W$4)/(2*SQRT(2)*'3passComb'!$W$5)))+'3passComb'!$W$7</f>
        <v>2.8674376365514114</v>
      </c>
      <c r="Q10">
        <v>2.0000000000000001E-4</v>
      </c>
      <c r="R10">
        <f t="shared" si="2"/>
        <v>2.8683726454057719</v>
      </c>
      <c r="S10">
        <v>2.0000000000000001E-4</v>
      </c>
      <c r="T10">
        <f t="shared" si="3"/>
        <v>-757.44879566175257</v>
      </c>
      <c r="U10">
        <f t="shared" si="4"/>
        <v>72.99943728697167</v>
      </c>
      <c r="V10">
        <f t="shared" si="5"/>
        <v>304.2310101075696</v>
      </c>
      <c r="W10">
        <f t="shared" si="4"/>
        <v>89.104454949346632</v>
      </c>
      <c r="X10">
        <f t="shared" si="6"/>
        <v>1505.1581952376657</v>
      </c>
      <c r="Y10">
        <f t="shared" si="4"/>
        <v>78.270287543474765</v>
      </c>
      <c r="Z10">
        <f>0.001*(2*RefData!$B$5*'3PassStrainStress'!T10+RefData!$B$4*('3PassStrainStress'!$T10+'3PassStrainStress'!$V10+'3PassStrainStress'!$X10))</f>
        <v>5.0895134124465553</v>
      </c>
      <c r="AA10">
        <f>0.001*(SQRT((2*RefData!$B$5+RefData!$B$4)^2 *'3PassStrainStress'!U10^2 + RefData!$B$4^2 *('3PassStrainStress'!$W10^2+'3PassStrainStress'!$Y10^2)))</f>
        <v>25.146016763717206</v>
      </c>
      <c r="AB10">
        <f>0.001*(2*RefData!$B$5*'3PassStrainStress'!V10+RefData!$B$4*('3PassStrainStress'!$T10+'3PassStrainStress'!$V10+'3PassStrainStress'!$X10))</f>
        <v>176.59163588287549</v>
      </c>
      <c r="AC10">
        <f>0.001*(SQRT((2*RefData!$B$5+RefData!$B$4)^2 *'3PassStrainStress'!W10^2 + RefData!$B$4^2 *('3PassStrainStress'!$U10^2+'3PassStrainStress'!$Y10^2)))</f>
        <v>28.330807719387995</v>
      </c>
      <c r="AD10">
        <f>0.001*(2*RefData!$B$5*'3PassStrainStress'!X10+RefData!$B$4*('3PassStrainStress'!$T10+'3PassStrainStress'!$V10+'3PassStrainStress'!$X10))</f>
        <v>370.58756578850642</v>
      </c>
      <c r="AE10">
        <f>0.001*(SQRT((2*RefData!$B$5+RefData!$B$4)^2 *'3PassStrainStress'!U10^2 + RefData!$B$4^2 *('3PassStrainStress'!$W10^2+'3PassStrainStress'!$Y10^2)))</f>
        <v>25.146016763717206</v>
      </c>
    </row>
    <row r="11" spans="1:31">
      <c r="A11">
        <v>184050</v>
      </c>
      <c r="B11">
        <f t="shared" si="1"/>
        <v>184253</v>
      </c>
      <c r="C11">
        <v>2.5</v>
      </c>
      <c r="D11" s="7">
        <f t="shared" si="0"/>
        <v>11.802352900000002</v>
      </c>
      <c r="E11">
        <f>VLOOKUP($A11,Sheet1!$A$2:$O$1641,13,FALSE)</f>
        <v>-63.697647099999998</v>
      </c>
      <c r="F11">
        <f>VLOOKUP($A11,Sheet1!$A$2:$O$1641,14,FALSE)</f>
        <v>225</v>
      </c>
      <c r="G11">
        <f>VLOOKUP($A11,Sheet1!$A$2:$O$1641,15,FALSE)</f>
        <v>-511.56790160000003</v>
      </c>
      <c r="H11">
        <f>VLOOKUP($A11,Sheet1!$A$2:$O$1641,8,FALSE)</f>
        <v>2.8673700000000002</v>
      </c>
      <c r="I11">
        <f>VLOOKUP($A11,Sheet1!$A$2:$O$1641,9,FALSE)</f>
        <v>4.6999999999999997E-5</v>
      </c>
      <c r="J11">
        <f>VLOOKUP($A11,Sheet1!$A$2:$O$1641,10,FALSE)</f>
        <v>2.8651399999999998</v>
      </c>
      <c r="K11">
        <f>VLOOKUP($A11,Sheet1!$A$2:$O$1641,11,FALSE)</f>
        <v>1.34E-4</v>
      </c>
      <c r="L11">
        <f>VLOOKUP($B11,Sheet1!$A$2:$O$1641,8,FALSE)</f>
        <v>2.87216</v>
      </c>
      <c r="M11">
        <f>VLOOKUP($B11,Sheet1!$A$2:$O$1641,9,FALSE)</f>
        <v>8.3999999999999995E-5</v>
      </c>
      <c r="N11">
        <f>'3passComb'!$V$8/2/'3passComb'!$V$4 * (ERF(0,(2*('3PassStrainStress'!$D11-'3passComb'!$V$6)+'3passComb'!$V$4)/(2*SQRT(2)*'3passComb'!$V$5))+ERF(0,(2*('3passComb'!$V$6-'3PassStrainStress'!$D11)+'3passComb'!$V$4)/(2*SQRT(2)*'3passComb'!$V$5)))+'3passComb'!$V$7</f>
        <v>2.8673800000054794</v>
      </c>
      <c r="O11">
        <v>2.0000000000000001E-4</v>
      </c>
      <c r="P11">
        <f>'3passComb'!$W$8/2/'3passComb'!$W$4 * (ERF(0,(2*('3PassStrainStress'!$D11-'3passComb'!$W$6)+'3passComb'!$W$4)/(2*SQRT(2)*'3passComb'!$W$5))+ERF(0,(2*('3passComb'!$W$6-'3PassStrainStress'!$D11)+'3passComb'!$W$4)/(2*SQRT(2)*'3passComb'!$W$5)))+'3passComb'!$W$7</f>
        <v>2.8671600000000224</v>
      </c>
      <c r="Q11">
        <v>2.0000000000000001E-4</v>
      </c>
      <c r="R11">
        <f t="shared" si="2"/>
        <v>2.8673800000054794</v>
      </c>
      <c r="S11">
        <v>2.0000000000000001E-4</v>
      </c>
      <c r="T11">
        <f t="shared" si="3"/>
        <v>-3.4875061830641485</v>
      </c>
      <c r="U11">
        <f t="shared" si="4"/>
        <v>71.650179024327315</v>
      </c>
      <c r="V11">
        <f t="shared" si="5"/>
        <v>-704.52991811498225</v>
      </c>
      <c r="W11">
        <f t="shared" si="4"/>
        <v>83.964802876862464</v>
      </c>
      <c r="X11">
        <f t="shared" si="6"/>
        <v>1667.027040193947</v>
      </c>
      <c r="Y11">
        <f t="shared" si="4"/>
        <v>75.652320169243509</v>
      </c>
      <c r="Z11">
        <f>0.001*(2*RefData!$B$5*'3PassStrainStress'!T11+RefData!$B$4*('3PassStrainStress'!$T11+'3PassStrainStress'!$V11+'3PassStrainStress'!$X11))</f>
        <v>115.62433708089297</v>
      </c>
      <c r="AA11">
        <f>0.001*(SQRT((2*RefData!$B$5+RefData!$B$4)^2 *'3PassStrainStress'!U11^2 + RefData!$B$4^2 *('3PassStrainStress'!$W11^2+'3PassStrainStress'!$Y11^2)))</f>
        <v>24.449004735956752</v>
      </c>
      <c r="AB11">
        <f>0.001*(2*RefData!$B$5*'3PassStrainStress'!V11+RefData!$B$4*('3PassStrainStress'!$T11+'3PassStrainStress'!$V11+'3PassStrainStress'!$X11))</f>
        <v>2.3790243841985212</v>
      </c>
      <c r="AC11">
        <f>0.001*(SQRT((2*RefData!$B$5+RefData!$B$4)^2 *'3PassStrainStress'!W11^2 + RefData!$B$4^2 *('3PassStrainStress'!$U11^2+'3PassStrainStress'!$Y11^2)))</f>
        <v>26.884372822970466</v>
      </c>
      <c r="AD11">
        <f>0.001*(2*RefData!$B$5*'3PassStrainStress'!X11+RefData!$B$4*('3PassStrainStress'!$T11+'3PassStrainStress'!$V11+'3PassStrainStress'!$X11))</f>
        <v>385.4766868802563</v>
      </c>
      <c r="AE11">
        <f>0.001*(SQRT((2*RefData!$B$5+RefData!$B$4)^2 *'3PassStrainStress'!U11^2 + RefData!$B$4^2 *('3PassStrainStress'!$W11^2+'3PassStrainStress'!$Y11^2)))</f>
        <v>24.449004735956752</v>
      </c>
    </row>
    <row r="12" spans="1:31">
      <c r="A12">
        <v>184055</v>
      </c>
      <c r="B12">
        <f t="shared" si="1"/>
        <v>184258</v>
      </c>
      <c r="C12">
        <v>2.5</v>
      </c>
      <c r="D12" s="7">
        <f t="shared" si="0"/>
        <v>15.777622200000003</v>
      </c>
      <c r="E12">
        <f>VLOOKUP($A12,Sheet1!$A$2:$O$1641,13,FALSE)</f>
        <v>-59.722377799999997</v>
      </c>
      <c r="F12">
        <f>VLOOKUP($A12,Sheet1!$A$2:$O$1641,14,FALSE)</f>
        <v>225</v>
      </c>
      <c r="G12">
        <f>VLOOKUP($A12,Sheet1!$A$2:$O$1641,15,FALSE)</f>
        <v>-511.66735840000001</v>
      </c>
      <c r="H12">
        <f>VLOOKUP($A12,Sheet1!$A$2:$O$1641,8,FALSE)</f>
        <v>2.8678699999999999</v>
      </c>
      <c r="I12">
        <f>VLOOKUP($A12,Sheet1!$A$2:$O$1641,9,FALSE)</f>
        <v>4.6E-5</v>
      </c>
      <c r="J12">
        <f>VLOOKUP($A12,Sheet1!$A$2:$O$1641,10,FALSE)</f>
        <v>2.8668900000000002</v>
      </c>
      <c r="K12">
        <f>VLOOKUP($A12,Sheet1!$A$2:$O$1641,11,FALSE)</f>
        <v>1.64E-4</v>
      </c>
      <c r="L12">
        <f>VLOOKUP($B12,Sheet1!$A$2:$O$1641,8,FALSE)</f>
        <v>2.8679000000000001</v>
      </c>
      <c r="M12">
        <f>VLOOKUP($B12,Sheet1!$A$2:$O$1641,9,FALSE)</f>
        <v>9.0000000000000006E-5</v>
      </c>
      <c r="N12">
        <f>'3passComb'!$V$8/2/'3passComb'!$V$4 * (ERF(0,(2*('3PassStrainStress'!$D12-'3passComb'!$V$6)+'3passComb'!$V$4)/(2*SQRT(2)*'3passComb'!$V$5))+ERF(0,(2*('3passComb'!$V$6-'3PassStrainStress'!$D12)+'3passComb'!$V$4)/(2*SQRT(2)*'3passComb'!$V$5)))+'3passComb'!$V$7</f>
        <v>2.8673799999999998</v>
      </c>
      <c r="O12">
        <v>2.0000000000000001E-4</v>
      </c>
      <c r="P12">
        <f>'3passComb'!$W$8/2/'3passComb'!$W$4 * (ERF(0,(2*('3PassStrainStress'!$D12-'3passComb'!$W$6)+'3passComb'!$W$4)/(2*SQRT(2)*'3passComb'!$W$5))+ERF(0,(2*('3passComb'!$W$6-'3PassStrainStress'!$D12)+'3passComb'!$W$4)/(2*SQRT(2)*'3passComb'!$W$5)))+'3passComb'!$W$7</f>
        <v>2.8671600000000002</v>
      </c>
      <c r="Q12">
        <v>2.0000000000000001E-4</v>
      </c>
      <c r="R12">
        <f t="shared" si="2"/>
        <v>2.8673799999999998</v>
      </c>
      <c r="S12">
        <v>2.0000000000000001E-4</v>
      </c>
      <c r="T12">
        <f t="shared" si="3"/>
        <v>170.88770933737507</v>
      </c>
      <c r="U12">
        <f t="shared" si="4"/>
        <v>71.571201304802827</v>
      </c>
      <c r="V12">
        <f t="shared" si="5"/>
        <v>-94.169840539115597</v>
      </c>
      <c r="W12">
        <f t="shared" si="4"/>
        <v>90.208642198285176</v>
      </c>
      <c r="X12">
        <f t="shared" si="6"/>
        <v>181.35022215415296</v>
      </c>
      <c r="Y12">
        <f t="shared" si="4"/>
        <v>76.486939992122814</v>
      </c>
      <c r="Z12">
        <f>0.001*(2*RefData!$B$5*'3PassStrainStress'!T12+RefData!$B$4*('3PassStrainStress'!$T12+'3PassStrainStress'!$V12+'3PassStrainStress'!$X12))</f>
        <v>58.870879450656709</v>
      </c>
      <c r="AA12">
        <f>0.001*(SQRT((2*RefData!$B$5+RefData!$B$4)^2 *'3PassStrainStress'!U12^2 + RefData!$B$4^2 *('3PassStrainStress'!$W12^2+'3PassStrainStress'!$Y12^2)))</f>
        <v>24.792669803597224</v>
      </c>
      <c r="AB12">
        <f>0.001*(2*RefData!$B$5*'3PassStrainStress'!V12+RefData!$B$4*('3PassStrainStress'!$T12+'3PassStrainStress'!$V12+'3PassStrainStress'!$X12))</f>
        <v>16.053890624454372</v>
      </c>
      <c r="AC12">
        <f>0.001*(SQRT((2*RefData!$B$5+RefData!$B$4)^2 *'3PassStrainStress'!W12^2 + RefData!$B$4^2 *('3PassStrainStress'!$U12^2+'3PassStrainStress'!$Y12^2)))</f>
        <v>28.484656773129124</v>
      </c>
      <c r="AD12">
        <f>0.001*(2*RefData!$B$5*'3PassStrainStress'!X12+RefData!$B$4*('3PassStrainStress'!$T12+'3PassStrainStress'!$V12+'3PassStrainStress'!$X12))</f>
        <v>60.560977674905445</v>
      </c>
      <c r="AE12">
        <f>0.001*(SQRT((2*RefData!$B$5+RefData!$B$4)^2 *'3PassStrainStress'!U12^2 + RefData!$B$4^2 *('3PassStrainStress'!$W12^2+'3PassStrainStress'!$Y12^2)))</f>
        <v>24.792669803597224</v>
      </c>
    </row>
    <row r="13" spans="1:31">
      <c r="A13">
        <v>184058</v>
      </c>
      <c r="B13">
        <f t="shared" si="1"/>
        <v>184261</v>
      </c>
      <c r="C13">
        <v>2.5</v>
      </c>
      <c r="D13" s="7">
        <f t="shared" si="0"/>
        <v>23.835594200000003</v>
      </c>
      <c r="E13">
        <f>VLOOKUP($A13,Sheet1!$A$2:$O$1641,13,FALSE)</f>
        <v>-51.664405799999997</v>
      </c>
      <c r="F13">
        <f>VLOOKUP($A13,Sheet1!$A$2:$O$1641,14,FALSE)</f>
        <v>225</v>
      </c>
      <c r="G13">
        <f>VLOOKUP($A13,Sheet1!$A$2:$O$1641,15,FALSE)</f>
        <v>-511.868988</v>
      </c>
      <c r="H13">
        <f>VLOOKUP($A13,Sheet1!$A$2:$O$1641,8,FALSE)</f>
        <v>2.8679999999999999</v>
      </c>
      <c r="I13">
        <f>VLOOKUP($A13,Sheet1!$A$2:$O$1641,9,FALSE)</f>
        <v>4.6999999999999997E-5</v>
      </c>
      <c r="J13">
        <f>VLOOKUP($A13,Sheet1!$A$2:$O$1641,10,FALSE)</f>
        <v>2.8665099999999999</v>
      </c>
      <c r="K13">
        <f>VLOOKUP($A13,Sheet1!$A$2:$O$1641,11,FALSE)</f>
        <v>1.34E-4</v>
      </c>
      <c r="L13">
        <f>VLOOKUP($B13,Sheet1!$A$2:$O$1641,8,FALSE)</f>
        <v>2.8673999999999999</v>
      </c>
      <c r="M13">
        <f>VLOOKUP($B13,Sheet1!$A$2:$O$1641,9,FALSE)</f>
        <v>7.2000000000000002E-5</v>
      </c>
      <c r="N13">
        <f>'3passComb'!$V$8/2/'3passComb'!$V$4 * (ERF(0,(2*('3PassStrainStress'!$D13-'3passComb'!$V$6)+'3passComb'!$V$4)/(2*SQRT(2)*'3passComb'!$V$5))+ERF(0,(2*('3passComb'!$V$6-'3PassStrainStress'!$D13)+'3passComb'!$V$4)/(2*SQRT(2)*'3passComb'!$V$5)))+'3passComb'!$V$7</f>
        <v>2.8673799999999998</v>
      </c>
      <c r="O13">
        <v>2.0000000000000001E-4</v>
      </c>
      <c r="P13">
        <f>'3passComb'!$W$8/2/'3passComb'!$W$4 * (ERF(0,(2*('3PassStrainStress'!$D13-'3passComb'!$W$6)+'3passComb'!$W$4)/(2*SQRT(2)*'3passComb'!$W$5))+ERF(0,(2*('3passComb'!$W$6-'3PassStrainStress'!$D13)+'3passComb'!$W$4)/(2*SQRT(2)*'3passComb'!$W$5)))+'3passComb'!$W$7</f>
        <v>2.8671600000000002</v>
      </c>
      <c r="Q13">
        <v>2.0000000000000001E-4</v>
      </c>
      <c r="R13">
        <f t="shared" si="2"/>
        <v>2.8673799999999998</v>
      </c>
      <c r="S13">
        <v>2.0000000000000001E-4</v>
      </c>
      <c r="T13">
        <f t="shared" si="3"/>
        <v>216.22526487607985</v>
      </c>
      <c r="U13">
        <f t="shared" si="4"/>
        <v>71.650179024464236</v>
      </c>
      <c r="V13">
        <f t="shared" si="5"/>
        <v>-226.7051716682289</v>
      </c>
      <c r="W13">
        <f t="shared" si="4"/>
        <v>83.964802876863104</v>
      </c>
      <c r="X13">
        <f t="shared" si="6"/>
        <v>6.9750085445186016</v>
      </c>
      <c r="Y13">
        <f t="shared" si="4"/>
        <v>74.132233638158453</v>
      </c>
      <c r="Z13">
        <f>0.001*(2*RefData!$B$5*'3PassStrainStress'!T13+RefData!$B$4*('3PassStrainStress'!$T13+'3PassStrainStress'!$V13+'3PassStrainStress'!$X13))</f>
        <v>34.504064730749974</v>
      </c>
      <c r="AA13">
        <f>0.001*(SQRT((2*RefData!$B$5+RefData!$B$4)^2 *'3PassStrainStress'!U13^2 + RefData!$B$4^2 *('3PassStrainStress'!$W13^2+'3PassStrainStress'!$Y13^2)))</f>
        <v>24.380562075800295</v>
      </c>
      <c r="AB13">
        <f>0.001*(2*RefData!$B$5*'3PassStrainStress'!V13+RefData!$B$4*('3PassStrainStress'!$T13+'3PassStrainStress'!$V13+'3PassStrainStress'!$X13))</f>
        <v>-37.046236557176819</v>
      </c>
      <c r="AC13">
        <f>0.001*(SQRT((2*RefData!$B$5+RefData!$B$4)^2 *'3PassStrainStress'!W13^2 + RefData!$B$4^2 *('3PassStrainStress'!$U13^2+'3PassStrainStress'!$Y13^2)))</f>
        <v>26.822145265364512</v>
      </c>
      <c r="AD13">
        <f>0.001*(2*RefData!$B$5*'3PassStrainStress'!X13+RefData!$B$4*('3PassStrainStress'!$T13+'3PassStrainStress'!$V13+'3PassStrainStress'!$X13))</f>
        <v>0.70210024642085411</v>
      </c>
      <c r="AE13">
        <f>0.001*(SQRT((2*RefData!$B$5+RefData!$B$4)^2 *'3PassStrainStress'!U13^2 + RefData!$B$4^2 *('3PassStrainStress'!$W13^2+'3PassStrainStress'!$Y13^2)))</f>
        <v>24.380562075800295</v>
      </c>
    </row>
    <row r="14" spans="1:31">
      <c r="A14">
        <v>184061</v>
      </c>
      <c r="B14">
        <f>A14+203</f>
        <v>184264</v>
      </c>
      <c r="C14">
        <v>2.5</v>
      </c>
      <c r="D14" s="7">
        <f t="shared" si="0"/>
        <v>39.844097099999999</v>
      </c>
      <c r="E14">
        <f>VLOOKUP($A14,Sheet1!$A$2:$O$1641,13,FALSE)</f>
        <v>-35.655902900000001</v>
      </c>
      <c r="F14">
        <f>VLOOKUP($A14,Sheet1!$A$2:$O$1641,14,FALSE)</f>
        <v>225</v>
      </c>
      <c r="G14">
        <f>VLOOKUP($A14,Sheet1!$A$2:$O$1641,15,FALSE)</f>
        <v>-512.26953130000004</v>
      </c>
      <c r="H14">
        <f>VLOOKUP($A14,Sheet1!$A$2:$O$1641,8,FALSE)</f>
        <v>2.8678499999999998</v>
      </c>
      <c r="I14">
        <f>VLOOKUP($A14,Sheet1!$A$2:$O$1641,9,FALSE)</f>
        <v>4.6999999999999997E-5</v>
      </c>
      <c r="J14">
        <f>VLOOKUP($A14,Sheet1!$A$2:$O$1641,10,FALSE)</f>
        <v>2.8666900000000002</v>
      </c>
      <c r="K14">
        <f>VLOOKUP($A14,Sheet1!$A$2:$O$1641,11,FALSE)</f>
        <v>1.4300000000000001E-4</v>
      </c>
      <c r="L14">
        <f>VLOOKUP($B14,Sheet1!$A$2:$O$1641,8,FALSE)</f>
        <v>2.8675999999999999</v>
      </c>
      <c r="M14">
        <f>VLOOKUP($B14,Sheet1!$A$2:$O$1641,9,FALSE)</f>
        <v>7.1000000000000005E-5</v>
      </c>
      <c r="N14">
        <f>'3passComb'!$V$8/2/'3passComb'!$V$4 * (ERF(0,(2*('3PassStrainStress'!$D14-'3passComb'!$V$6)+'3passComb'!$V$4)/(2*SQRT(2)*'3passComb'!$V$5))+ERF(0,(2*('3passComb'!$V$6-'3PassStrainStress'!$D14)+'3passComb'!$V$4)/(2*SQRT(2)*'3passComb'!$V$5)))+'3passComb'!$V$7</f>
        <v>2.8673799999999998</v>
      </c>
      <c r="O14">
        <v>2.0000000000000001E-4</v>
      </c>
      <c r="P14">
        <f>'3passComb'!$W$8/2/'3passComb'!$W$4 * (ERF(0,(2*('3PassStrainStress'!$D14-'3passComb'!$W$6)+'3passComb'!$W$4)/(2*SQRT(2)*'3passComb'!$W$5))+ERF(0,(2*('3passComb'!$W$6-'3PassStrainStress'!$D14)+'3passComb'!$W$4)/(2*SQRT(2)*'3passComb'!$W$5)))+'3passComb'!$W$7</f>
        <v>2.8671600000000002</v>
      </c>
      <c r="Q14">
        <v>2.0000000000000001E-4</v>
      </c>
      <c r="R14">
        <f t="shared" si="2"/>
        <v>2.8673799999999998</v>
      </c>
      <c r="S14">
        <v>2.0000000000000001E-4</v>
      </c>
      <c r="T14">
        <f t="shared" si="3"/>
        <v>163.9127007930785</v>
      </c>
      <c r="U14">
        <f t="shared" si="4"/>
        <v>71.650179024464236</v>
      </c>
      <c r="V14">
        <f t="shared" si="5"/>
        <v>-163.92527797537414</v>
      </c>
      <c r="W14">
        <f t="shared" si="4"/>
        <v>85.751678812792974</v>
      </c>
      <c r="X14">
        <f t="shared" si="6"/>
        <v>76.72509398837235</v>
      </c>
      <c r="Y14">
        <f t="shared" si="4"/>
        <v>74.014832453590444</v>
      </c>
      <c r="Z14">
        <f>0.001*(2*RefData!$B$5*'3PassStrainStress'!T14+RefData!$B$4*('3PassStrainStress'!$T14+'3PassStrainStress'!$V14+'3PassStrainStress'!$X14))</f>
        <v>35.772221971925816</v>
      </c>
      <c r="AA14">
        <f>0.001*(SQRT((2*RefData!$B$5+RefData!$B$4)^2 *'3PassStrainStress'!U14^2 + RefData!$B$4^2 *('3PassStrainStress'!$W14^2+'3PassStrainStress'!$Y14^2)))</f>
        <v>24.466464286426209</v>
      </c>
      <c r="AB14">
        <f>0.001*(2*RefData!$B$5*'3PassStrainStress'!V14+RefData!$B$4*('3PassStrainStress'!$T14+'3PassStrainStress'!$V14+'3PassStrainStress'!$X14))</f>
        <v>-17.186220752208836</v>
      </c>
      <c r="AC14">
        <f>0.001*(SQRT((2*RefData!$B$5+RefData!$B$4)^2 *'3PassStrainStress'!W14^2 + RefData!$B$4^2 *('3PassStrainStress'!$U14^2+'3PassStrainStress'!$Y14^2)))</f>
        <v>27.265497823271719</v>
      </c>
      <c r="AD14">
        <f>0.001*(2*RefData!$B$5*'3PassStrainStress'!X14+RefData!$B$4*('3PassStrainStress'!$T14+'3PassStrainStress'!$V14+'3PassStrainStress'!$X14))</f>
        <v>21.688070103473287</v>
      </c>
      <c r="AE14">
        <f>0.001*(SQRT((2*RefData!$B$5+RefData!$B$4)^2 *'3PassStrainStress'!U14^2 + RefData!$B$4^2 *('3PassStrainStress'!$W14^2+'3PassStrainStress'!$Y14^2)))</f>
        <v>24.466464286426209</v>
      </c>
    </row>
    <row r="15" spans="1:31">
      <c r="D15" s="7"/>
    </row>
    <row r="16" spans="1:31">
      <c r="A16">
        <v>184080</v>
      </c>
      <c r="B16">
        <f t="shared" ref="B16:B24" si="7">A16+203</f>
        <v>184283</v>
      </c>
      <c r="C16">
        <v>5</v>
      </c>
      <c r="D16" s="7">
        <f t="shared" ref="D16:D24" si="8">E16+75.5</f>
        <v>-15.915100100000004</v>
      </c>
      <c r="E16">
        <f>VLOOKUP($A16,Sheet1!$A$2:$O$1641,13,FALSE)</f>
        <v>-91.415100100000004</v>
      </c>
      <c r="F16">
        <f>VLOOKUP($A16,Sheet1!$A$2:$O$1641,14,FALSE)</f>
        <v>225</v>
      </c>
      <c r="G16">
        <f>VLOOKUP($A16,Sheet1!$A$2:$O$1641,15,FALSE)</f>
        <v>-509.42221069999999</v>
      </c>
      <c r="H16">
        <f>VLOOKUP($A16,Sheet1!$A$2:$O$1641,8,FALSE)</f>
        <v>2.8680400000000001</v>
      </c>
      <c r="I16">
        <f>VLOOKUP($A16,Sheet1!$A$2:$O$1641,9,FALSE)</f>
        <v>4.3999999999999999E-5</v>
      </c>
      <c r="J16">
        <f>VLOOKUP($A16,Sheet1!$A$2:$O$1641,10,FALSE)</f>
        <v>2.8666900000000002</v>
      </c>
      <c r="K16">
        <f>VLOOKUP($A16,Sheet1!$A$2:$O$1641,11,FALSE)</f>
        <v>7.7000000000000001E-5</v>
      </c>
      <c r="L16">
        <f>VLOOKUP($B16,Sheet1!$A$2:$O$1641,8,FALSE)</f>
        <v>2.8674599999999999</v>
      </c>
      <c r="M16">
        <f>VLOOKUP($B16,Sheet1!$A$2:$O$1641,9,FALSE)</f>
        <v>6.7000000000000002E-5</v>
      </c>
      <c r="N16">
        <f>'3passComb'!$V$26/2/'3passComb'!$V$22 * (ERF(0,(2*('3PassStrainStress'!$D16-'3passComb'!$V$24)+'3passComb'!$V$22)/(2*SQRT(2)*'3passComb'!$V$23))+ERF(0,(2*('3passComb'!$V$24-'3PassStrainStress'!$D16)+'3passComb'!$V$22)/(2*SQRT(2)*'3passComb'!$V$23)))+'3passComb'!$V$25</f>
        <v>2.8675600000000001</v>
      </c>
      <c r="O16">
        <v>2.0000000000000001E-4</v>
      </c>
      <c r="P16">
        <f>'3passComb'!$W$26/2/'3passComb'!$W$22 * (ERF(0,(2*('3PassStrainStress'!$D16-'3passComb'!$W$24)+'3passComb'!$W$22)/(2*SQRT(2)*'3passComb'!$W$23))+ERF(0,(2*('3passComb'!$W$24-'3PassStrainStress'!$D16)+'3passComb'!$W$22)/(2*SQRT(2)*'3passComb'!$W$23)))+'3passComb'!$W$25</f>
        <v>2.8671500000000001</v>
      </c>
      <c r="Q16">
        <v>2.0000000000000001E-4</v>
      </c>
      <c r="R16">
        <f>N16</f>
        <v>2.8675600000000001</v>
      </c>
      <c r="S16">
        <v>2.0000000000000001E-4</v>
      </c>
      <c r="T16">
        <f t="shared" ref="T16:T24" si="9">1000000*(H16/N16 -1)</f>
        <v>167.389697164122</v>
      </c>
      <c r="U16">
        <f t="shared" ref="U16:U24" si="10">1000000*(SQRT((I16/N16)^2+(O16/N16)^2))</f>
        <v>71.413610100128082</v>
      </c>
      <c r="V16">
        <f t="shared" ref="V16:V24" si="11">1000000*(J16/P16 -1)</f>
        <v>-160.43806567489494</v>
      </c>
      <c r="W16">
        <f t="shared" ref="W16:W24" si="12">1000000*(SQRT((K16/P16)^2+(Q16/P16)^2))</f>
        <v>74.74688187694899</v>
      </c>
      <c r="X16">
        <f t="shared" ref="X16:X24" si="13">1000000*(L16/R16 -1)</f>
        <v>-34.872853575951268</v>
      </c>
      <c r="Y16">
        <f t="shared" ref="Y16:Y24" si="14">1000000*(SQRT((M16/R16)^2+(S16/R16)^2))</f>
        <v>73.555272421639316</v>
      </c>
      <c r="Z16">
        <f>0.001*(2*RefData!$B$5*'3PassStrainStress'!T16+RefData!$B$4*('3PassStrainStress'!$T16+'3PassStrainStress'!$V16+'3PassStrainStress'!$X16))</f>
        <v>23.657110712158886</v>
      </c>
      <c r="AA16">
        <f>0.001*(SQRT((2*RefData!$B$5+RefData!$B$4)^2 *'3PassStrainStress'!U16^2 + RefData!$B$4^2 *('3PassStrainStress'!$W16^2+'3PassStrainStress'!$Y16^2)))</f>
        <v>23.853348427189832</v>
      </c>
      <c r="AB16">
        <f>0.001*(2*RefData!$B$5*'3PassStrainStress'!V16+RefData!$B$4*('3PassStrainStress'!$T16+'3PassStrainStress'!$V16+'3PassStrainStress'!$X16))</f>
        <v>-29.299681746451537</v>
      </c>
      <c r="AC16">
        <f>0.001*(SQRT((2*RefData!$B$5+RefData!$B$4)^2 *'3PassStrainStress'!W16^2 + RefData!$B$4^2 *('3PassStrainStress'!$U16^2+'3PassStrainStress'!$Y16^2)))</f>
        <v>24.510509273342542</v>
      </c>
      <c r="AD16">
        <f>0.001*(2*RefData!$B$5*'3PassStrainStress'!X16+RefData!$B$4*('3PassStrainStress'!$T16+'3PassStrainStress'!$V16+'3PassStrainStress'!$X16))</f>
        <v>-9.0160705612375605</v>
      </c>
      <c r="AE16">
        <f>0.001*(SQRT((2*RefData!$B$5+RefData!$B$4)^2 *'3PassStrainStress'!U16^2 + RefData!$B$4^2 *('3PassStrainStress'!$W16^2+'3PassStrainStress'!$Y16^2)))</f>
        <v>23.853348427189832</v>
      </c>
    </row>
    <row r="17" spans="1:31">
      <c r="A17">
        <v>184075</v>
      </c>
      <c r="B17">
        <f t="shared" si="7"/>
        <v>184278</v>
      </c>
      <c r="C17">
        <v>5</v>
      </c>
      <c r="D17" s="7">
        <f t="shared" si="8"/>
        <v>-11.987991300000004</v>
      </c>
      <c r="E17">
        <f>VLOOKUP($A17,Sheet1!$A$2:$O$1641,13,FALSE)</f>
        <v>-87.487991300000004</v>
      </c>
      <c r="F17">
        <f>VLOOKUP($A17,Sheet1!$A$2:$O$1641,14,FALSE)</f>
        <v>225</v>
      </c>
      <c r="G17">
        <f>VLOOKUP($A17,Sheet1!$A$2:$O$1641,15,FALSE)</f>
        <v>-509.24328609999998</v>
      </c>
      <c r="H17">
        <f>VLOOKUP($A17,Sheet1!$A$2:$O$1641,8,FALSE)</f>
        <v>2.8679299999999999</v>
      </c>
      <c r="I17">
        <f>VLOOKUP($A17,Sheet1!$A$2:$O$1641,9,FALSE)</f>
        <v>4.3999999999999999E-5</v>
      </c>
      <c r="J17">
        <f>VLOOKUP($A17,Sheet1!$A$2:$O$1641,10,FALSE)</f>
        <v>2.8649300000000002</v>
      </c>
      <c r="K17">
        <f>VLOOKUP($A17,Sheet1!$A$2:$O$1641,11,FALSE)</f>
        <v>7.4999999999999993E-5</v>
      </c>
      <c r="L17">
        <f>VLOOKUP($B17,Sheet1!$A$2:$O$1641,8,FALSE)</f>
        <v>2.8711000000000002</v>
      </c>
      <c r="M17">
        <f>VLOOKUP($B17,Sheet1!$A$2:$O$1641,9,FALSE)</f>
        <v>7.8999999999999996E-5</v>
      </c>
      <c r="N17">
        <f>'3passComb'!$V$26/2/'3passComb'!$V$22 * (ERF(0,(2*('3PassStrainStress'!$D17-'3passComb'!$V$24)+'3passComb'!$V$22)/(2*SQRT(2)*'3passComb'!$V$23))+ERF(0,(2*('3passComb'!$V$24-'3PassStrainStress'!$D17)+'3passComb'!$V$22)/(2*SQRT(2)*'3passComb'!$V$23)))+'3passComb'!$V$25</f>
        <v>2.8675600000000001</v>
      </c>
      <c r="O17">
        <v>2.0000000000000001E-4</v>
      </c>
      <c r="P17">
        <f>'3passComb'!$W$26/2/'3passComb'!$W$22 * (ERF(0,(2*('3PassStrainStress'!$D17-'3passComb'!$W$24)+'3passComb'!$W$22)/(2*SQRT(2)*'3passComb'!$W$23))+ERF(0,(2*('3passComb'!$W$24-'3PassStrainStress'!$D17)+'3passComb'!$W$22)/(2*SQRT(2)*'3passComb'!$W$23)))+'3passComb'!$W$25</f>
        <v>2.8671500000000001</v>
      </c>
      <c r="Q17">
        <v>2.0000000000000001E-4</v>
      </c>
      <c r="R17">
        <f t="shared" ref="R17:R24" si="15">N17</f>
        <v>2.8675600000000001</v>
      </c>
      <c r="S17">
        <v>2.0000000000000001E-4</v>
      </c>
      <c r="T17">
        <f t="shared" si="9"/>
        <v>129.02955823057562</v>
      </c>
      <c r="U17">
        <f t="shared" si="10"/>
        <v>71.413610100128082</v>
      </c>
      <c r="V17">
        <f t="shared" si="11"/>
        <v>-774.28805608348307</v>
      </c>
      <c r="W17">
        <f t="shared" si="12"/>
        <v>74.499099674916991</v>
      </c>
      <c r="X17">
        <f t="shared" si="13"/>
        <v>1234.4990165855663</v>
      </c>
      <c r="Y17">
        <f t="shared" si="14"/>
        <v>74.989610010964171</v>
      </c>
      <c r="Z17">
        <f>0.001*(2*RefData!$B$5*'3PassStrainStress'!T17+RefData!$B$4*('3PassStrainStress'!$T17+'3PassStrainStress'!$V17+'3PassStrainStress'!$X17))</f>
        <v>92.231991483703581</v>
      </c>
      <c r="AA17">
        <f>0.001*(SQRT((2*RefData!$B$5+RefData!$B$4)^2 *'3PassStrainStress'!U17^2 + RefData!$B$4^2 *('3PassStrainStress'!$W17^2+'3PassStrainStress'!$Y17^2)))</f>
        <v>23.907463738778507</v>
      </c>
      <c r="AB17">
        <f>0.001*(2*RefData!$B$5*'3PassStrainStress'!V17+RefData!$B$4*('3PassStrainStress'!$T17+'3PassStrainStress'!$V17+'3PassStrainStress'!$X17))</f>
        <v>-53.688546213182811</v>
      </c>
      <c r="AC17">
        <f>0.001*(SQRT((2*RefData!$B$5+RefData!$B$4)^2 *'3PassStrainStress'!W17^2 + RefData!$B$4^2 *('3PassStrainStress'!$U17^2+'3PassStrainStress'!$Y17^2)))</f>
        <v>24.514019885019916</v>
      </c>
      <c r="AD17">
        <f>0.001*(2*RefData!$B$5*'3PassStrainStress'!X17+RefData!$B$4*('3PassStrainStress'!$T17+'3PassStrainStress'!$V17+'3PassStrainStress'!$X17))</f>
        <v>270.80782706412509</v>
      </c>
      <c r="AE17">
        <f>0.001*(SQRT((2*RefData!$B$5+RefData!$B$4)^2 *'3PassStrainStress'!U17^2 + RefData!$B$4^2 *('3PassStrainStress'!$W17^2+'3PassStrainStress'!$Y17^2)))</f>
        <v>23.907463738778507</v>
      </c>
    </row>
    <row r="18" spans="1:31">
      <c r="A18">
        <v>184070</v>
      </c>
      <c r="B18">
        <f t="shared" si="7"/>
        <v>184273</v>
      </c>
      <c r="C18">
        <v>5</v>
      </c>
      <c r="D18" s="7">
        <f t="shared" si="8"/>
        <v>-7.9626923000000005</v>
      </c>
      <c r="E18">
        <f>VLOOKUP($A18,Sheet1!$A$2:$O$1641,13,FALSE)</f>
        <v>-83.462692300000001</v>
      </c>
      <c r="F18">
        <f>VLOOKUP($A18,Sheet1!$A$2:$O$1641,14,FALSE)</f>
        <v>225</v>
      </c>
      <c r="G18">
        <f>VLOOKUP($A18,Sheet1!$A$2:$O$1641,15,FALSE)</f>
        <v>-509.05990600000001</v>
      </c>
      <c r="H18">
        <f>VLOOKUP($A18,Sheet1!$A$2:$O$1641,8,FALSE)</f>
        <v>2.8668800000000001</v>
      </c>
      <c r="I18">
        <f>VLOOKUP($A18,Sheet1!$A$2:$O$1641,9,FALSE)</f>
        <v>5.0000000000000002E-5</v>
      </c>
      <c r="J18">
        <f>VLOOKUP($A18,Sheet1!$A$2:$O$1641,10,FALSE)</f>
        <v>2.8666800000000001</v>
      </c>
      <c r="K18">
        <f>VLOOKUP($A18,Sheet1!$A$2:$O$1641,11,FALSE)</f>
        <v>8.3999999999999995E-5</v>
      </c>
      <c r="L18">
        <f>VLOOKUP($B18,Sheet1!$A$2:$O$1641,8,FALSE)</f>
        <v>2.8742399999999999</v>
      </c>
      <c r="M18">
        <f>VLOOKUP($B18,Sheet1!$A$2:$O$1641,9,FALSE)</f>
        <v>8.6000000000000003E-5</v>
      </c>
      <c r="N18">
        <f>'3passComb'!$V$26/2/'3passComb'!$V$22 * (ERF(0,(2*('3PassStrainStress'!$D18-'3passComb'!$V$24)+'3passComb'!$V$22)/(2*SQRT(2)*'3passComb'!$V$23))+ERF(0,(2*('3passComb'!$V$24-'3PassStrainStress'!$D18)+'3passComb'!$V$22)/(2*SQRT(2)*'3passComb'!$V$23)))+'3passComb'!$V$25</f>
        <v>2.867560012086821</v>
      </c>
      <c r="O18">
        <v>2.0000000000000001E-4</v>
      </c>
      <c r="P18">
        <f>'3passComb'!$W$26/2/'3passComb'!$W$22 * (ERF(0,(2*('3PassStrainStress'!$D18-'3passComb'!$W$24)+'3passComb'!$W$22)/(2*SQRT(2)*'3passComb'!$W$23))+ERF(0,(2*('3passComb'!$W$24-'3PassStrainStress'!$D18)+'3passComb'!$W$22)/(2*SQRT(2)*'3passComb'!$W$23)))+'3passComb'!$W$25</f>
        <v>2.8671500132764596</v>
      </c>
      <c r="Q18">
        <v>2.0000000000000001E-4</v>
      </c>
      <c r="R18">
        <f t="shared" si="15"/>
        <v>2.867560012086821</v>
      </c>
      <c r="S18">
        <v>2.0000000000000001E-4</v>
      </c>
      <c r="T18">
        <f t="shared" si="9"/>
        <v>-237.13961833571329</v>
      </c>
      <c r="U18">
        <f t="shared" si="10"/>
        <v>71.892229076962479</v>
      </c>
      <c r="V18">
        <f t="shared" si="11"/>
        <v>-163.93047949458949</v>
      </c>
      <c r="W18">
        <f t="shared" si="12"/>
        <v>75.658388575004594</v>
      </c>
      <c r="X18">
        <f t="shared" si="13"/>
        <v>2329.5023940292926</v>
      </c>
      <c r="Y18">
        <f t="shared" si="14"/>
        <v>75.920372426411632</v>
      </c>
      <c r="Z18">
        <f>0.001*(2*RefData!$B$5*'3PassStrainStress'!T18+RefData!$B$4*('3PassStrainStress'!$T18+'3PassStrainStress'!$V18+'3PassStrainStress'!$X18))</f>
        <v>195.32982061603161</v>
      </c>
      <c r="AA18">
        <f>0.001*(SQRT((2*RefData!$B$5+RefData!$B$4)^2 *'3PassStrainStress'!U18^2 + RefData!$B$4^2 *('3PassStrainStress'!$W18^2+'3PassStrainStress'!$Y18^2)))</f>
        <v>24.117731187024713</v>
      </c>
      <c r="AB18">
        <f>0.001*(2*RefData!$B$5*'3PassStrainStress'!V18+RefData!$B$4*('3PassStrainStress'!$T18+'3PassStrainStress'!$V18+'3PassStrainStress'!$X18))</f>
        <v>207.15591227498237</v>
      </c>
      <c r="AC18">
        <f>0.001*(SQRT((2*RefData!$B$5+RefData!$B$4)^2 *'3PassStrainStress'!W18^2 + RefData!$B$4^2 *('3PassStrainStress'!$U18^2+'3PassStrainStress'!$Y18^2)))</f>
        <v>24.857934939276213</v>
      </c>
      <c r="AD18">
        <f>0.001*(2*RefData!$B$5*'3PassStrainStress'!X18+RefData!$B$4*('3PassStrainStress'!$T18+'3PassStrainStress'!$V18+'3PassStrainStress'!$X18))</f>
        <v>609.94122261345558</v>
      </c>
      <c r="AE18">
        <f>0.001*(SQRT((2*RefData!$B$5+RefData!$B$4)^2 *'3PassStrainStress'!U18^2 + RefData!$B$4^2 *('3PassStrainStress'!$W18^2+'3PassStrainStress'!$Y18^2)))</f>
        <v>24.117731187024713</v>
      </c>
    </row>
    <row r="19" spans="1:31">
      <c r="A19">
        <v>184065</v>
      </c>
      <c r="B19">
        <f t="shared" si="7"/>
        <v>184268</v>
      </c>
      <c r="C19">
        <v>5</v>
      </c>
      <c r="D19" s="7">
        <f t="shared" si="8"/>
        <v>-3.9374083999999954</v>
      </c>
      <c r="E19">
        <f>VLOOKUP($A19,Sheet1!$A$2:$O$1641,13,FALSE)</f>
        <v>-79.437408399999995</v>
      </c>
      <c r="F19">
        <f>VLOOKUP($A19,Sheet1!$A$2:$O$1641,14,FALSE)</f>
        <v>225</v>
      </c>
      <c r="G19">
        <f>VLOOKUP($A19,Sheet1!$A$2:$O$1641,15,FALSE)</f>
        <v>-508.87649540000001</v>
      </c>
      <c r="H19">
        <f>VLOOKUP($A19,Sheet1!$A$2:$O$1641,8,FALSE)</f>
        <v>2.8710800000000001</v>
      </c>
      <c r="I19">
        <f>VLOOKUP($A19,Sheet1!$A$2:$O$1641,9,FALSE)</f>
        <v>9.7E-5</v>
      </c>
      <c r="J19">
        <f>VLOOKUP($A19,Sheet1!$A$2:$O$1641,10,FALSE)</f>
        <v>2.8699499999999998</v>
      </c>
      <c r="K19">
        <f>VLOOKUP($A19,Sheet1!$A$2:$O$1641,11,FALSE)</f>
        <v>1.4799999999999999E-4</v>
      </c>
      <c r="L19">
        <f>VLOOKUP($B19,Sheet1!$A$2:$O$1641,8,FALSE)</f>
        <v>2.86808</v>
      </c>
      <c r="M19">
        <f>VLOOKUP($B19,Sheet1!$A$2:$O$1641,9,FALSE)</f>
        <v>1.55E-4</v>
      </c>
      <c r="N19">
        <f>'3passComb'!$V$26/2/'3passComb'!$V$22 * (ERF(0,(2*('3PassStrainStress'!$D19-'3passComb'!$V$24)+'3passComb'!$V$22)/(2*SQRT(2)*'3passComb'!$V$23))+ERF(0,(2*('3passComb'!$V$24-'3PassStrainStress'!$D19)+'3passComb'!$V$22)/(2*SQRT(2)*'3passComb'!$V$23)))+'3passComb'!$V$25</f>
        <v>2.8707505455450191</v>
      </c>
      <c r="O19">
        <v>2.0000000000000001E-4</v>
      </c>
      <c r="P19">
        <f>'3passComb'!$W$26/2/'3passComb'!$W$22 * (ERF(0,(2*('3PassStrainStress'!$D19-'3passComb'!$W$24)+'3passComb'!$W$22)/(2*SQRT(2)*'3passComb'!$W$23))+ERF(0,(2*('3passComb'!$W$24-'3PassStrainStress'!$D19)+'3passComb'!$W$22)/(2*SQRT(2)*'3passComb'!$W$23)))+'3passComb'!$W$25</f>
        <v>2.8704439673400075</v>
      </c>
      <c r="Q19">
        <v>2.0000000000000001E-4</v>
      </c>
      <c r="R19">
        <f t="shared" si="15"/>
        <v>2.8707505455450191</v>
      </c>
      <c r="S19">
        <v>2.0000000000000001E-4</v>
      </c>
      <c r="T19">
        <f t="shared" si="9"/>
        <v>114.76248101471853</v>
      </c>
      <c r="U19">
        <f t="shared" si="10"/>
        <v>77.429699905128999</v>
      </c>
      <c r="V19">
        <f t="shared" si="11"/>
        <v>-172.08743512431289</v>
      </c>
      <c r="W19">
        <f t="shared" si="12"/>
        <v>86.678279552660058</v>
      </c>
      <c r="X19">
        <f t="shared" si="13"/>
        <v>-930.26039798660418</v>
      </c>
      <c r="Y19">
        <f t="shared" si="14"/>
        <v>88.141276841440515</v>
      </c>
      <c r="Z19">
        <f>0.001*(2*RefData!$B$5*'3PassStrainStress'!T19+RefData!$B$4*('3PassStrainStress'!$T19+'3PassStrainStress'!$V19+'3PassStrainStress'!$X19))</f>
        <v>-101.11120918620028</v>
      </c>
      <c r="AA19">
        <f>0.001*(SQRT((2*RefData!$B$5+RefData!$B$4)^2 *'3PassStrainStress'!U19^2 + RefData!$B$4^2 *('3PassStrainStress'!$W19^2+'3PassStrainStress'!$Y19^2)))</f>
        <v>26.522291150860632</v>
      </c>
      <c r="AB19">
        <f>0.001*(2*RefData!$B$5*'3PassStrainStress'!V19+RefData!$B$4*('3PassStrainStress'!$T19+'3PassStrainStress'!$V19+'3PassStrainStress'!$X19))</f>
        <v>-147.44850333173613</v>
      </c>
      <c r="AC19">
        <f>0.001*(SQRT((2*RefData!$B$5+RefData!$B$4)^2 *'3PassStrainStress'!W19^2 + RefData!$B$4^2 *('3PassStrainStress'!$U19^2+'3PassStrainStress'!$Y19^2)))</f>
        <v>28.327476663186552</v>
      </c>
      <c r="AD19">
        <f>0.001*(2*RefData!$B$5*'3PassStrainStress'!X19+RefData!$B$4*('3PassStrainStress'!$T19+'3PassStrainStress'!$V19+'3PassStrainStress'!$X19))</f>
        <v>-269.92259733256782</v>
      </c>
      <c r="AE19">
        <f>0.001*(SQRT((2*RefData!$B$5+RefData!$B$4)^2 *'3PassStrainStress'!U19^2 + RefData!$B$4^2 *('3PassStrainStress'!$W19^2+'3PassStrainStress'!$Y19^2)))</f>
        <v>26.522291150860632</v>
      </c>
    </row>
    <row r="20" spans="1:31">
      <c r="A20">
        <v>184034</v>
      </c>
      <c r="B20">
        <f t="shared" si="7"/>
        <v>184237</v>
      </c>
      <c r="C20">
        <v>5</v>
      </c>
      <c r="D20" s="7">
        <f t="shared" si="8"/>
        <v>-0.11795039999999801</v>
      </c>
      <c r="E20">
        <f>VLOOKUP($A20,Sheet1!$A$2:$O$1641,13,FALSE)</f>
        <v>-75.617950399999998</v>
      </c>
      <c r="F20">
        <f>VLOOKUP($A20,Sheet1!$A$2:$O$1641,14,FALSE)</f>
        <v>225</v>
      </c>
      <c r="G20">
        <f>VLOOKUP($A20,Sheet1!$A$2:$O$1641,15,FALSE)</f>
        <v>-508.66958620000003</v>
      </c>
      <c r="H20">
        <f>VLOOKUP($A20,Sheet1!$A$2:$O$1641,8,FALSE)</f>
        <v>2.8710499999999999</v>
      </c>
      <c r="I20">
        <f>VLOOKUP($A20,Sheet1!$A$2:$O$1641,9,FALSE)</f>
        <v>1.05E-4</v>
      </c>
      <c r="J20">
        <f>VLOOKUP($A20,Sheet1!$A$2:$O$1641,10,FALSE)</f>
        <v>2.87242</v>
      </c>
      <c r="K20">
        <f>VLOOKUP($A20,Sheet1!$A$2:$O$1641,11,FALSE)</f>
        <v>1.73E-4</v>
      </c>
      <c r="L20">
        <f>VLOOKUP($B20,Sheet1!$A$2:$O$1641,8,FALSE)</f>
        <v>2.8671099999999998</v>
      </c>
      <c r="M20">
        <f>VLOOKUP($B20,Sheet1!$A$2:$O$1641,9,FALSE)</f>
        <v>1.63E-4</v>
      </c>
      <c r="N20">
        <f>'3passComb'!$V$26/2/'3passComb'!$V$22 * (ERF(0,(2*('3PassStrainStress'!$D20-'3passComb'!$V$24)+'3passComb'!$V$22)/(2*SQRT(2)*'3passComb'!$V$23))+ERF(0,(2*('3passComb'!$V$24-'3PassStrainStress'!$D20)+'3passComb'!$V$22)/(2*SQRT(2)*'3passComb'!$V$23)))+'3passComb'!$V$25</f>
        <v>2.8715463978215849</v>
      </c>
      <c r="O20">
        <v>2.0000000000000001E-4</v>
      </c>
      <c r="P20">
        <f>'3passComb'!$W$26/2/'3passComb'!$W$22 * (ERF(0,(2*('3PassStrainStress'!$D20-'3passComb'!$W$24)+'3passComb'!$W$22)/(2*SQRT(2)*'3passComb'!$W$23))+ERF(0,(2*('3passComb'!$W$24-'3PassStrainStress'!$D20)+'3passComb'!$W$22)/(2*SQRT(2)*'3passComb'!$W$23)))+'3passComb'!$W$25</f>
        <v>2.8712454630561788</v>
      </c>
      <c r="Q20">
        <v>2.0000000000000001E-4</v>
      </c>
      <c r="R20">
        <f t="shared" si="15"/>
        <v>2.8715463978215849</v>
      </c>
      <c r="S20">
        <v>2.0000000000000001E-4</v>
      </c>
      <c r="T20">
        <f t="shared" si="9"/>
        <v>-172.86776977087914</v>
      </c>
      <c r="U20">
        <f t="shared" si="10"/>
        <v>78.663935269474692</v>
      </c>
      <c r="V20">
        <f t="shared" si="11"/>
        <v>409.0688026967548</v>
      </c>
      <c r="W20">
        <f t="shared" si="12"/>
        <v>92.099725739313797</v>
      </c>
      <c r="X20">
        <f t="shared" si="13"/>
        <v>-1544.9507711073895</v>
      </c>
      <c r="Y20">
        <f t="shared" si="14"/>
        <v>89.850433876413334</v>
      </c>
      <c r="Z20">
        <f>0.001*(2*RefData!$B$5*'3PassStrainStress'!T20+RefData!$B$4*('3PassStrainStress'!$T20+'3PassStrainStress'!$V20+'3PassStrainStress'!$X20))</f>
        <v>-186.4848580119023</v>
      </c>
      <c r="AA20">
        <f>0.001*(SQRT((2*RefData!$B$5+RefData!$B$4)^2 *'3PassStrainStress'!U20^2 + RefData!$B$4^2 *('3PassStrainStress'!$W20^2+'3PassStrainStress'!$Y20^2)))</f>
        <v>27.157320984019883</v>
      </c>
      <c r="AB20">
        <f>0.001*(2*RefData!$B$5*'3PassStrainStress'!V20+RefData!$B$4*('3PassStrainStress'!$T20+'3PassStrainStress'!$V20+'3PassStrainStress'!$X20))</f>
        <v>-92.479719382515313</v>
      </c>
      <c r="AC20">
        <f>0.001*(SQRT((2*RefData!$B$5+RefData!$B$4)^2 *'3PassStrainStress'!W20^2 + RefData!$B$4^2 *('3PassStrainStress'!$U20^2+'3PassStrainStress'!$Y20^2)))</f>
        <v>29.785827724064124</v>
      </c>
      <c r="AD20">
        <f>0.001*(2*RefData!$B$5*'3PassStrainStress'!X20+RefData!$B$4*('3PassStrainStress'!$T20+'3PassStrainStress'!$V20+'3PassStrainStress'!$X20))</f>
        <v>-408.12903515087709</v>
      </c>
      <c r="AE20">
        <f>0.001*(SQRT((2*RefData!$B$5+RefData!$B$4)^2 *'3PassStrainStress'!U20^2 + RefData!$B$4^2 *('3PassStrainStress'!$W20^2+'3PassStrainStress'!$Y20^2)))</f>
        <v>27.157320984019883</v>
      </c>
    </row>
    <row r="21" spans="1:31">
      <c r="A21">
        <v>184039</v>
      </c>
      <c r="B21">
        <f t="shared" si="7"/>
        <v>184242</v>
      </c>
      <c r="C21">
        <v>5</v>
      </c>
      <c r="D21" s="7">
        <f t="shared" si="8"/>
        <v>3.9143219000000045</v>
      </c>
      <c r="E21">
        <f>VLOOKUP($A21,Sheet1!$A$2:$O$1641,13,FALSE)</f>
        <v>-71.585678099999996</v>
      </c>
      <c r="F21">
        <f>VLOOKUP($A21,Sheet1!$A$2:$O$1641,14,FALSE)</f>
        <v>225</v>
      </c>
      <c r="G21">
        <f>VLOOKUP($A21,Sheet1!$A$2:$O$1641,15,FALSE)</f>
        <v>-508.87097169999998</v>
      </c>
      <c r="H21">
        <f>VLOOKUP($A21,Sheet1!$A$2:$O$1641,8,FALSE)</f>
        <v>2.8711099999999998</v>
      </c>
      <c r="I21">
        <f>VLOOKUP($A21,Sheet1!$A$2:$O$1641,9,FALSE)</f>
        <v>9.2E-5</v>
      </c>
      <c r="J21">
        <f>VLOOKUP($A21,Sheet1!$A$2:$O$1641,10,FALSE)</f>
        <v>2.8701599999999998</v>
      </c>
      <c r="K21">
        <f>VLOOKUP($A21,Sheet1!$A$2:$O$1641,11,FALSE)</f>
        <v>1.4100000000000001E-4</v>
      </c>
      <c r="L21">
        <f>VLOOKUP($B21,Sheet1!$A$2:$O$1641,8,FALSE)</f>
        <v>2.8687900000000002</v>
      </c>
      <c r="M21">
        <f>VLOOKUP($B21,Sheet1!$A$2:$O$1641,9,FALSE)</f>
        <v>1.4100000000000001E-4</v>
      </c>
      <c r="N21">
        <f>'3passComb'!$V$26/2/'3passComb'!$V$22 * (ERF(0,(2*('3PassStrainStress'!$D21-'3passComb'!$V$24)+'3passComb'!$V$22)/(2*SQRT(2)*'3passComb'!$V$23))+ERF(0,(2*('3passComb'!$V$24-'3PassStrainStress'!$D21)+'3passComb'!$V$22)/(2*SQRT(2)*'3passComb'!$V$23)))+'3passComb'!$V$25</f>
        <v>2.8703681850931311</v>
      </c>
      <c r="O21">
        <v>2.0000000000000001E-4</v>
      </c>
      <c r="P21">
        <f>'3passComb'!$W$26/2/'3passComb'!$W$22 * (ERF(0,(2*('3PassStrainStress'!$D21-'3passComb'!$W$24)+'3passComb'!$W$22)/(2*SQRT(2)*'3passComb'!$W$23))+ERF(0,(2*('3passComb'!$W$24-'3PassStrainStress'!$D21)+'3passComb'!$W$22)/(2*SQRT(2)*'3passComb'!$W$23)))+'3passComb'!$W$25</f>
        <v>2.8706827000160646</v>
      </c>
      <c r="Q21">
        <v>2.0000000000000001E-4</v>
      </c>
      <c r="R21">
        <f t="shared" si="15"/>
        <v>2.8703681850931311</v>
      </c>
      <c r="S21">
        <v>2.0000000000000001E-4</v>
      </c>
      <c r="T21">
        <f t="shared" si="9"/>
        <v>258.43893850319154</v>
      </c>
      <c r="U21">
        <f t="shared" si="10"/>
        <v>76.695877426585071</v>
      </c>
      <c r="V21">
        <f t="shared" si="11"/>
        <v>-182.0821284295171</v>
      </c>
      <c r="W21">
        <f t="shared" si="12"/>
        <v>85.243118643096722</v>
      </c>
      <c r="X21">
        <f t="shared" si="13"/>
        <v>-549.81974135825953</v>
      </c>
      <c r="Y21">
        <f t="shared" si="14"/>
        <v>85.252458989408339</v>
      </c>
      <c r="Z21">
        <f>0.001*(2*RefData!$B$5*'3PassStrainStress'!T21+RefData!$B$4*('3PassStrainStress'!$T21+'3PassStrainStress'!$V21+'3PassStrainStress'!$X21))</f>
        <v>-15.614026608963025</v>
      </c>
      <c r="AA21">
        <f>0.001*(SQRT((2*RefData!$B$5+RefData!$B$4)^2 *'3PassStrainStress'!U21^2 + RefData!$B$4^2 *('3PassStrainStress'!$W21^2+'3PassStrainStress'!$Y21^2)))</f>
        <v>26.142292657581645</v>
      </c>
      <c r="AB21">
        <f>0.001*(2*RefData!$B$5*'3PassStrainStress'!V21+RefData!$B$4*('3PassStrainStress'!$T21+'3PassStrainStress'!$V21+'3PassStrainStress'!$X21))</f>
        <v>-86.775122036554421</v>
      </c>
      <c r="AC21">
        <f>0.001*(SQRT((2*RefData!$B$5+RefData!$B$4)^2 *'3PassStrainStress'!W21^2 + RefData!$B$4^2 *('3PassStrainStress'!$U21^2+'3PassStrainStress'!$Y21^2)))</f>
        <v>27.815744256384139</v>
      </c>
      <c r="AD21">
        <f>0.001*(2*RefData!$B$5*'3PassStrainStress'!X21+RefData!$B$4*('3PassStrainStress'!$T21+'3PassStrainStress'!$V21+'3PassStrainStress'!$X21))</f>
        <v>-146.17889027888972</v>
      </c>
      <c r="AE21">
        <f>0.001*(SQRT((2*RefData!$B$5+RefData!$B$4)^2 *'3PassStrainStress'!U21^2 + RefData!$B$4^2 *('3PassStrainStress'!$W21^2+'3PassStrainStress'!$Y21^2)))</f>
        <v>26.142292657581645</v>
      </c>
    </row>
    <row r="22" spans="1:31">
      <c r="A22">
        <v>184044</v>
      </c>
      <c r="B22">
        <f t="shared" si="7"/>
        <v>184247</v>
      </c>
      <c r="C22">
        <v>5</v>
      </c>
      <c r="D22" s="7">
        <f t="shared" si="8"/>
        <v>7.8895873999999964</v>
      </c>
      <c r="E22">
        <f>VLOOKUP($A22,Sheet1!$A$2:$O$1641,13,FALSE)</f>
        <v>-67.610412600000004</v>
      </c>
      <c r="F22">
        <f>VLOOKUP($A22,Sheet1!$A$2:$O$1641,14,FALSE)</f>
        <v>225</v>
      </c>
      <c r="G22">
        <f>VLOOKUP($A22,Sheet1!$A$2:$O$1641,15,FALSE)</f>
        <v>-508.97045900000001</v>
      </c>
      <c r="H22">
        <f>VLOOKUP($A22,Sheet1!$A$2:$O$1641,8,FALSE)</f>
        <v>2.8669199999999999</v>
      </c>
      <c r="I22">
        <f>VLOOKUP($A22,Sheet1!$A$2:$O$1641,9,FALSE)</f>
        <v>5.1E-5</v>
      </c>
      <c r="J22">
        <f>VLOOKUP($A22,Sheet1!$A$2:$O$1641,10,FALSE)</f>
        <v>2.8664399999999999</v>
      </c>
      <c r="K22">
        <f>VLOOKUP($A22,Sheet1!$A$2:$O$1641,11,FALSE)</f>
        <v>8.0000000000000007E-5</v>
      </c>
      <c r="L22">
        <f>VLOOKUP($B22,Sheet1!$A$2:$O$1641,8,FALSE)</f>
        <v>2.87473</v>
      </c>
      <c r="M22">
        <f>VLOOKUP($B22,Sheet1!$A$2:$O$1641,9,FALSE)</f>
        <v>8.3999999999999995E-5</v>
      </c>
      <c r="N22">
        <f>'3passComb'!$V$26/2/'3passComb'!$V$22 * (ERF(0,(2*('3PassStrainStress'!$D22-'3passComb'!$V$24)+'3passComb'!$V$22)/(2*SQRT(2)*'3passComb'!$V$23))+ERF(0,(2*('3passComb'!$V$24-'3PassStrainStress'!$D22)+'3passComb'!$V$22)/(2*SQRT(2)*'3passComb'!$V$23)))+'3passComb'!$V$25</f>
        <v>2.8675600037991975</v>
      </c>
      <c r="O22">
        <v>2.0000000000000001E-4</v>
      </c>
      <c r="P22">
        <f>'3passComb'!$W$26/2/'3passComb'!$W$22 * (ERF(0,(2*('3PassStrainStress'!$D22-'3passComb'!$W$24)+'3passComb'!$W$22)/(2*SQRT(2)*'3passComb'!$W$23))+ERF(0,(2*('3passComb'!$W$24-'3PassStrainStress'!$D22)+'3passComb'!$W$22)/(2*SQRT(2)*'3passComb'!$W$23)))+'3passComb'!$W$25</f>
        <v>2.8671500526808971</v>
      </c>
      <c r="Q22">
        <v>2.0000000000000001E-4</v>
      </c>
      <c r="R22">
        <f t="shared" si="15"/>
        <v>2.8675600037991975</v>
      </c>
      <c r="S22">
        <v>2.0000000000000001E-4</v>
      </c>
      <c r="T22">
        <f t="shared" si="9"/>
        <v>-223.18758747841284</v>
      </c>
      <c r="U22">
        <f t="shared" si="10"/>
        <v>71.977603476734544</v>
      </c>
      <c r="V22">
        <f t="shared" si="11"/>
        <v>-247.65103599422301</v>
      </c>
      <c r="W22">
        <f t="shared" si="12"/>
        <v>75.129166010675519</v>
      </c>
      <c r="X22">
        <f t="shared" si="13"/>
        <v>2500.38227318794</v>
      </c>
      <c r="Y22">
        <f t="shared" si="14"/>
        <v>75.647571287052372</v>
      </c>
      <c r="Z22">
        <f>0.001*(2*RefData!$B$5*'3PassStrainStress'!T22+RefData!$B$4*('3PassStrainStress'!$T22+'3PassStrainStress'!$V22+'3PassStrainStress'!$X22))</f>
        <v>209.83363958437977</v>
      </c>
      <c r="AA22">
        <f>0.001*(SQRT((2*RefData!$B$5+RefData!$B$4)^2 *'3PassStrainStress'!U22^2 + RefData!$B$4^2 *('3PassStrainStress'!$W22^2+'3PassStrainStress'!$Y22^2)))</f>
        <v>24.101209398917646</v>
      </c>
      <c r="AB22">
        <f>0.001*(2*RefData!$B$5*'3PassStrainStress'!V22+RefData!$B$4*('3PassStrainStress'!$T22+'3PassStrainStress'!$V22+'3PassStrainStress'!$X22))</f>
        <v>205.88185174721042</v>
      </c>
      <c r="AC22">
        <f>0.001*(SQRT((2*RefData!$B$5+RefData!$B$4)^2 *'3PassStrainStress'!W22^2 + RefData!$B$4^2 *('3PassStrainStress'!$U22^2+'3PassStrainStress'!$Y22^2)))</f>
        <v>24.720701406712479</v>
      </c>
      <c r="AD22">
        <f>0.001*(2*RefData!$B$5*'3PassStrainStress'!X22+RefData!$B$4*('3PassStrainStress'!$T22+'3PassStrainStress'!$V22+'3PassStrainStress'!$X22))</f>
        <v>649.79492476894438</v>
      </c>
      <c r="AE22">
        <f>0.001*(SQRT((2*RefData!$B$5+RefData!$B$4)^2 *'3PassStrainStress'!U22^2 + RefData!$B$4^2 *('3PassStrainStress'!$W22^2+'3PassStrainStress'!$Y22^2)))</f>
        <v>24.101209398917646</v>
      </c>
    </row>
    <row r="23" spans="1:31">
      <c r="A23">
        <v>184049</v>
      </c>
      <c r="B23">
        <f t="shared" si="7"/>
        <v>184252</v>
      </c>
      <c r="C23">
        <v>5</v>
      </c>
      <c r="D23" s="7">
        <f t="shared" si="8"/>
        <v>11.864856699999997</v>
      </c>
      <c r="E23">
        <f>VLOOKUP($A23,Sheet1!$A$2:$O$1641,13,FALSE)</f>
        <v>-63.635143300000003</v>
      </c>
      <c r="F23">
        <f>VLOOKUP($A23,Sheet1!$A$2:$O$1641,14,FALSE)</f>
        <v>225</v>
      </c>
      <c r="G23">
        <f>VLOOKUP($A23,Sheet1!$A$2:$O$1641,15,FALSE)</f>
        <v>-509.06994630000003</v>
      </c>
      <c r="H23">
        <f>VLOOKUP($A23,Sheet1!$A$2:$O$1641,8,FALSE)</f>
        <v>2.8681800000000002</v>
      </c>
      <c r="I23">
        <f>VLOOKUP($A23,Sheet1!$A$2:$O$1641,9,FALSE)</f>
        <v>4.8000000000000001E-5</v>
      </c>
      <c r="J23">
        <f>VLOOKUP($A23,Sheet1!$A$2:$O$1641,10,FALSE)</f>
        <v>2.86538</v>
      </c>
      <c r="K23">
        <f>VLOOKUP($A23,Sheet1!$A$2:$O$1641,11,FALSE)</f>
        <v>7.8999999999999996E-5</v>
      </c>
      <c r="L23">
        <f>VLOOKUP($B23,Sheet1!$A$2:$O$1641,8,FALSE)</f>
        <v>2.8700299999999999</v>
      </c>
      <c r="M23">
        <f>VLOOKUP($B23,Sheet1!$A$2:$O$1641,9,FALSE)</f>
        <v>7.7999999999999999E-5</v>
      </c>
      <c r="N23">
        <f>'3passComb'!$V$26/2/'3passComb'!$V$22 * (ERF(0,(2*('3PassStrainStress'!$D23-'3passComb'!$V$24)+'3passComb'!$V$22)/(2*SQRT(2)*'3passComb'!$V$23))+ERF(0,(2*('3passComb'!$V$24-'3PassStrainStress'!$D23)+'3passComb'!$V$22)/(2*SQRT(2)*'3passComb'!$V$23)))+'3passComb'!$V$25</f>
        <v>2.8675600000000001</v>
      </c>
      <c r="O23">
        <v>2.0000000000000001E-4</v>
      </c>
      <c r="P23">
        <f>'3passComb'!$W$26/2/'3passComb'!$W$22 * (ERF(0,(2*('3PassStrainStress'!$D23-'3passComb'!$W$24)+'3passComb'!$W$22)/(2*SQRT(2)*'3passComb'!$W$23))+ERF(0,(2*('3passComb'!$W$24-'3PassStrainStress'!$D23)+'3passComb'!$W$22)/(2*SQRT(2)*'3passComb'!$W$23)))+'3passComb'!$W$25</f>
        <v>2.8671500000000001</v>
      </c>
      <c r="Q23">
        <v>2.0000000000000001E-4</v>
      </c>
      <c r="R23">
        <f t="shared" si="15"/>
        <v>2.8675600000000001</v>
      </c>
      <c r="S23">
        <v>2.0000000000000001E-4</v>
      </c>
      <c r="T23">
        <f t="shared" si="9"/>
        <v>216.21169217045377</v>
      </c>
      <c r="U23">
        <f t="shared" si="10"/>
        <v>71.726262786103533</v>
      </c>
      <c r="V23">
        <f t="shared" si="11"/>
        <v>-617.33777444505927</v>
      </c>
      <c r="W23">
        <f t="shared" si="12"/>
        <v>75.000333461116597</v>
      </c>
      <c r="X23">
        <f t="shared" si="13"/>
        <v>861.35948332377586</v>
      </c>
      <c r="Y23">
        <f t="shared" si="14"/>
        <v>74.862197334215878</v>
      </c>
      <c r="Z23">
        <f>0.001*(2*RefData!$B$5*'3PassStrainStress'!T23+RefData!$B$4*('3PassStrainStress'!$T23+'3PassStrainStress'!$V23+'3PassStrainStress'!$X23))</f>
        <v>90.685550785415089</v>
      </c>
      <c r="AA23">
        <f>0.001*(SQRT((2*RefData!$B$5+RefData!$B$4)^2 *'3PassStrainStress'!U23^2 + RefData!$B$4^2 *('3PassStrainStress'!$W23^2+'3PassStrainStress'!$Y23^2)))</f>
        <v>23.999227312239892</v>
      </c>
      <c r="AB23">
        <f>0.001*(2*RefData!$B$5*'3PassStrainStress'!V23+RefData!$B$4*('3PassStrainStress'!$T23+'3PassStrainStress'!$V23+'3PassStrainStress'!$X23))</f>
        <v>-43.964747667860081</v>
      </c>
      <c r="AC23">
        <f>0.001*(SQRT((2*RefData!$B$5+RefData!$B$4)^2 *'3PassStrainStress'!W23^2 + RefData!$B$4^2 *('3PassStrainStress'!$U23^2+'3PassStrainStress'!$Y23^2)))</f>
        <v>24.643501681358824</v>
      </c>
      <c r="AD23">
        <f>0.001*(2*RefData!$B$5*'3PassStrainStress'!X23+RefData!$B$4*('3PassStrainStress'!$T23+'3PassStrainStress'!$V23+'3PassStrainStress'!$X23))</f>
        <v>194.90173243325944</v>
      </c>
      <c r="AE23">
        <f>0.001*(SQRT((2*RefData!$B$5+RefData!$B$4)^2 *'3PassStrainStress'!U23^2 + RefData!$B$4^2 *('3PassStrainStress'!$W23^2+'3PassStrainStress'!$Y23^2)))</f>
        <v>23.999227312239892</v>
      </c>
    </row>
    <row r="24" spans="1:31">
      <c r="A24">
        <v>184054</v>
      </c>
      <c r="B24">
        <f t="shared" si="7"/>
        <v>184257</v>
      </c>
      <c r="C24">
        <v>5</v>
      </c>
      <c r="D24" s="7">
        <f t="shared" si="8"/>
        <v>15.840125999999998</v>
      </c>
      <c r="E24">
        <f>VLOOKUP($A24,Sheet1!$A$2:$O$1641,13,FALSE)</f>
        <v>-59.659874000000002</v>
      </c>
      <c r="F24">
        <f>VLOOKUP($A24,Sheet1!$A$2:$O$1641,14,FALSE)</f>
        <v>225</v>
      </c>
      <c r="G24">
        <f>VLOOKUP($A24,Sheet1!$A$2:$O$1641,15,FALSE)</f>
        <v>-509.16937259999997</v>
      </c>
      <c r="H24">
        <f>VLOOKUP($A24,Sheet1!$A$2:$O$1641,8,FALSE)</f>
        <v>2.8680099999999999</v>
      </c>
      <c r="I24">
        <f>VLOOKUP($A24,Sheet1!$A$2:$O$1641,9,FALSE)</f>
        <v>4.6E-5</v>
      </c>
      <c r="J24">
        <f>VLOOKUP($A24,Sheet1!$A$2:$O$1641,10,FALSE)</f>
        <v>2.8669199999999999</v>
      </c>
      <c r="K24">
        <f>VLOOKUP($A24,Sheet1!$A$2:$O$1641,11,FALSE)</f>
        <v>8.1000000000000004E-5</v>
      </c>
      <c r="L24">
        <f>VLOOKUP($B24,Sheet1!$A$2:$O$1641,8,FALSE)</f>
        <v>2.8675199999999998</v>
      </c>
      <c r="M24">
        <f>VLOOKUP($B24,Sheet1!$A$2:$O$1641,9,FALSE)</f>
        <v>6.7999999999999999E-5</v>
      </c>
      <c r="N24">
        <f>'3passComb'!$V$26/2/'3passComb'!$V$22 * (ERF(0,(2*('3PassStrainStress'!$D24-'3passComb'!$V$24)+'3passComb'!$V$22)/(2*SQRT(2)*'3passComb'!$V$23))+ERF(0,(2*('3passComb'!$V$24-'3PassStrainStress'!$D24)+'3passComb'!$V$22)/(2*SQRT(2)*'3passComb'!$V$23)))+'3passComb'!$V$25</f>
        <v>2.8675600000000001</v>
      </c>
      <c r="O24">
        <v>2.0000000000000001E-4</v>
      </c>
      <c r="P24">
        <f>'3passComb'!$W$26/2/'3passComb'!$W$22 * (ERF(0,(2*('3PassStrainStress'!$D24-'3passComb'!$W$24)+'3passComb'!$W$22)/(2*SQRT(2)*'3passComb'!$W$23))+ERF(0,(2*('3passComb'!$W$24-'3PassStrainStress'!$D24)+'3passComb'!$W$22)/(2*SQRT(2)*'3passComb'!$W$23)))+'3passComb'!$W$25</f>
        <v>2.8671500000000001</v>
      </c>
      <c r="Q24">
        <v>2.0000000000000001E-4</v>
      </c>
      <c r="R24">
        <f t="shared" si="15"/>
        <v>2.8675600000000001</v>
      </c>
      <c r="S24">
        <v>2.0000000000000001E-4</v>
      </c>
      <c r="T24">
        <f t="shared" si="9"/>
        <v>156.92784109133663</v>
      </c>
      <c r="U24">
        <f t="shared" si="10"/>
        <v>71.566708699160799</v>
      </c>
      <c r="V24">
        <f t="shared" si="11"/>
        <v>-80.219032837502979</v>
      </c>
      <c r="W24">
        <f t="shared" si="12"/>
        <v>75.259397148991155</v>
      </c>
      <c r="X24">
        <f t="shared" si="13"/>
        <v>-13.94914143049153</v>
      </c>
      <c r="Y24">
        <f t="shared" si="14"/>
        <v>73.666788079124515</v>
      </c>
      <c r="Z24">
        <f>0.001*(2*RefData!$B$5*'3PassStrainStress'!T24+RefData!$B$4*('3PassStrainStress'!$T24+'3PassStrainStress'!$V24+'3PassStrainStress'!$X24))</f>
        <v>32.953457041428521</v>
      </c>
      <c r="AA24">
        <f>0.001*(SQRT((2*RefData!$B$5+RefData!$B$4)^2 *'3PassStrainStress'!U24^2 + RefData!$B$4^2 *('3PassStrainStress'!$W24^2+'3PassStrainStress'!$Y24^2)))</f>
        <v>23.918633510749274</v>
      </c>
      <c r="AB24">
        <f>0.001*(2*RefData!$B$5*'3PassStrainStress'!V24+RefData!$B$4*('3PassStrainStress'!$T24+'3PassStrainStress'!$V24+'3PassStrainStress'!$X24))</f>
        <v>-5.3548841316917226</v>
      </c>
      <c r="AC24">
        <f>0.001*(SQRT((2*RefData!$B$5+RefData!$B$4)^2 *'3PassStrainStress'!W24^2 + RefData!$B$4^2 *('3PassStrainStress'!$U24^2+'3PassStrainStress'!$Y24^2)))</f>
        <v>24.646931971590007</v>
      </c>
      <c r="AD24">
        <f>0.001*(2*RefData!$B$5*'3PassStrainStress'!X24+RefData!$B$4*('3PassStrainStress'!$T24+'3PassStrainStress'!$V24+'3PassStrainStress'!$X24))</f>
        <v>5.350252172517818</v>
      </c>
      <c r="AE24">
        <f>0.001*(SQRT((2*RefData!$B$5+RefData!$B$4)^2 *'3PassStrainStress'!U24^2 + RefData!$B$4^2 *('3PassStrainStress'!$W24^2+'3PassStrainStress'!$Y24^2)))</f>
        <v>23.918633510749274</v>
      </c>
    </row>
    <row r="25" spans="1:31">
      <c r="D25" s="7"/>
    </row>
    <row r="26" spans="1:31">
      <c r="A26">
        <v>184086</v>
      </c>
      <c r="B26">
        <f t="shared" ref="B26:B38" si="16">A26+203</f>
        <v>184289</v>
      </c>
      <c r="C26">
        <v>7.5</v>
      </c>
      <c r="D26" s="7">
        <f t="shared" ref="D26:D38" si="17">E26+75.5</f>
        <v>-40.082733200000007</v>
      </c>
      <c r="E26">
        <f>VLOOKUP($A26,Sheet1!$A$2:$O$1641,13,FALSE)</f>
        <v>-115.58273320000001</v>
      </c>
      <c r="F26">
        <f>VLOOKUP($A26,Sheet1!$A$2:$O$1641,14,FALSE)</f>
        <v>225</v>
      </c>
      <c r="G26">
        <f>VLOOKUP($A26,Sheet1!$A$2:$O$1641,15,FALSE)</f>
        <v>-508.01458739999998</v>
      </c>
      <c r="H26">
        <f>VLOOKUP($A26,Sheet1!$A$2:$O$1641,8,FALSE)</f>
        <v>2.8683999999999998</v>
      </c>
      <c r="I26">
        <f>VLOOKUP($A26,Sheet1!$A$2:$O$1641,9,FALSE)</f>
        <v>4.3999999999999999E-5</v>
      </c>
      <c r="J26">
        <f>VLOOKUP($A26,Sheet1!$A$2:$O$1641,10,FALSE)</f>
        <v>2.86713</v>
      </c>
      <c r="K26">
        <f>VLOOKUP($A26,Sheet1!$A$2:$O$1641,11,FALSE)</f>
        <v>4.6999999999999997E-5</v>
      </c>
      <c r="L26">
        <f>VLOOKUP($B26,Sheet1!$A$2:$O$1641,8,FALSE)</f>
        <v>2.8666100000000001</v>
      </c>
      <c r="M26">
        <f>VLOOKUP($B26,Sheet1!$A$2:$O$1641,9,FALSE)</f>
        <v>6.9999999999999994E-5</v>
      </c>
      <c r="N26">
        <f>'3passComb'!$V$44/2/'3passComb'!$V$40 * (ERF(0,(2*('3PassStrainStress'!$D26-'3passComb'!$V$42)+'3passComb'!$V$40)/(2*SQRT(2)*'3passComb'!$V$41))+ERF(0,(2*('3passComb'!$V$42-'3PassStrainStress'!$D26)+'3passComb'!$V$40)/(2*SQRT(2)*'3passComb'!$V$41)))+'3passComb'!$V$43</f>
        <v>2.8675000000000002</v>
      </c>
      <c r="O26">
        <v>2.0000000000000001E-4</v>
      </c>
      <c r="P26">
        <f>'3passComb'!$W$44/2/'3passComb'!$W$40 * (ERF(0,(2*('3PassStrainStress'!$D26-'3passComb'!$W$42)+'3passComb'!$W$40)/(2*SQRT(2)*'3passComb'!$W$41))+ERF(0,(2*('3passComb'!$W$42-'3PassStrainStress'!$D26)+'3passComb'!$W$40)/(2*SQRT(2)*'3passComb'!$W$41)))+'3passComb'!$W$43</f>
        <v>2.8671199999999999</v>
      </c>
      <c r="Q26">
        <v>2.0000000000000001E-4</v>
      </c>
      <c r="R26">
        <f>N26</f>
        <v>2.8675000000000002</v>
      </c>
      <c r="S26">
        <v>2.0000000000000001E-4</v>
      </c>
      <c r="T26">
        <f t="shared" ref="T26:T38" si="18">1000000*(H26/N26 -1)</f>
        <v>313.86224934593088</v>
      </c>
      <c r="U26">
        <f t="shared" ref="U26:U38" si="19">1000000*(SQRT((I26/N26)^2+(O26/N26)^2))</f>
        <v>71.415104369214731</v>
      </c>
      <c r="V26">
        <f t="shared" ref="V26:V38" si="20">1000000*(J26/P26 -1)</f>
        <v>3.4878205308341848</v>
      </c>
      <c r="W26">
        <f t="shared" ref="W26:W38" si="21">1000000*(SQRT((K26/P26)^2+(Q26/P26)^2))</f>
        <v>71.656676501565414</v>
      </c>
      <c r="X26">
        <f t="shared" ref="X26:X38" si="22">1000000*(L26/R26 -1)</f>
        <v>-310.37489102003769</v>
      </c>
      <c r="Y26">
        <f t="shared" ref="Y26:Y38" si="23">1000000*(SQRT((M26/R26)^2+(S26/R26)^2))</f>
        <v>73.895798083407442</v>
      </c>
      <c r="Z26">
        <f>0.001*(2*RefData!$B$5*'3PassStrainStress'!T26+RefData!$B$4*('3PassStrainStress'!$T26+'3PassStrainStress'!$V26+'3PassStrainStress'!$X26))</f>
        <v>51.545894640446186</v>
      </c>
      <c r="AA26">
        <f>0.001*(SQRT((2*RefData!$B$5+RefData!$B$4)^2 *'3PassStrainStress'!U26^2 + RefData!$B$4^2 *('3PassStrainStress'!$W26^2+'3PassStrainStress'!$Y26^2)))</f>
        <v>23.729635526250895</v>
      </c>
      <c r="AB26">
        <f>0.001*(2*RefData!$B$5*'3PassStrainStress'!V26+RefData!$B$4*('3PassStrainStress'!$T26+'3PassStrainStress'!$V26+'3PassStrainStress'!$X26))</f>
        <v>1.4084869087767242</v>
      </c>
      <c r="AC26">
        <f>0.001*(SQRT((2*RefData!$B$5+RefData!$B$4)^2 *'3PassStrainStress'!W26^2 + RefData!$B$4^2 *('3PassStrainStress'!$U26^2+'3PassStrainStress'!$Y26^2)))</f>
        <v>23.77709659919476</v>
      </c>
      <c r="AD26">
        <f>0.001*(2*RefData!$B$5*'3PassStrainStress'!X26+RefData!$B$4*('3PassStrainStress'!$T26+'3PassStrainStress'!$V26+'3PassStrainStress'!$X26))</f>
        <v>-49.29241264944104</v>
      </c>
      <c r="AE26">
        <f>0.001*(SQRT((2*RefData!$B$5+RefData!$B$4)^2 *'3PassStrainStress'!U26^2 + RefData!$B$4^2 *('3PassStrainStress'!$W26^2+'3PassStrainStress'!$Y26^2)))</f>
        <v>23.729635526250895</v>
      </c>
    </row>
    <row r="27" spans="1:31">
      <c r="A27">
        <v>184083</v>
      </c>
      <c r="B27">
        <f t="shared" si="16"/>
        <v>184286</v>
      </c>
      <c r="C27">
        <v>7.5</v>
      </c>
      <c r="D27" s="7">
        <f t="shared" si="17"/>
        <v>-24.079742400000001</v>
      </c>
      <c r="E27">
        <f>VLOOKUP($A27,Sheet1!$A$2:$O$1641,13,FALSE)</f>
        <v>-99.579742400000001</v>
      </c>
      <c r="F27">
        <f>VLOOKUP($A27,Sheet1!$A$2:$O$1641,14,FALSE)</f>
        <v>225</v>
      </c>
      <c r="G27">
        <f>VLOOKUP($A27,Sheet1!$A$2:$O$1641,15,FALSE)</f>
        <v>-507.28546139999997</v>
      </c>
      <c r="H27">
        <f>VLOOKUP($A27,Sheet1!$A$2:$O$1641,8,FALSE)</f>
        <v>2.8683100000000001</v>
      </c>
      <c r="I27">
        <f>VLOOKUP($A27,Sheet1!$A$2:$O$1641,9,FALSE)</f>
        <v>4.6E-5</v>
      </c>
      <c r="J27">
        <f>VLOOKUP($A27,Sheet1!$A$2:$O$1641,10,FALSE)</f>
        <v>2.8670800000000001</v>
      </c>
      <c r="K27">
        <f>VLOOKUP($A27,Sheet1!$A$2:$O$1641,11,FALSE)</f>
        <v>4.6999999999999997E-5</v>
      </c>
      <c r="L27">
        <f>VLOOKUP($B27,Sheet1!$A$2:$O$1641,8,FALSE)</f>
        <v>2.86686</v>
      </c>
      <c r="M27">
        <f>VLOOKUP($B27,Sheet1!$A$2:$O$1641,9,FALSE)</f>
        <v>6.6000000000000005E-5</v>
      </c>
      <c r="N27">
        <f>'3passComb'!$V$44/2/'3passComb'!$V$40 * (ERF(0,(2*('3PassStrainStress'!$D27-'3passComb'!$V$42)+'3passComb'!$V$40)/(2*SQRT(2)*'3passComb'!$V$41))+ERF(0,(2*('3passComb'!$V$42-'3PassStrainStress'!$D27)+'3passComb'!$V$40)/(2*SQRT(2)*'3passComb'!$V$41)))+'3passComb'!$V$43</f>
        <v>2.8675000000000002</v>
      </c>
      <c r="O27">
        <v>2.0000000000000001E-4</v>
      </c>
      <c r="P27">
        <f>'3passComb'!$W$44/2/'3passComb'!$W$40 * (ERF(0,(2*('3PassStrainStress'!$D27-'3passComb'!$W$42)+'3passComb'!$W$40)/(2*SQRT(2)*'3passComb'!$W$41))+ERF(0,(2*('3passComb'!$W$42-'3PassStrainStress'!$D27)+'3passComb'!$W$40)/(2*SQRT(2)*'3passComb'!$W$41)))+'3passComb'!$W$43</f>
        <v>2.8671199999999999</v>
      </c>
      <c r="Q27">
        <v>2.0000000000000001E-4</v>
      </c>
      <c r="R27">
        <f t="shared" ref="R27:R38" si="24">N27</f>
        <v>2.8675000000000002</v>
      </c>
      <c r="S27">
        <v>2.0000000000000001E-4</v>
      </c>
      <c r="T27">
        <f t="shared" si="18"/>
        <v>282.47602441155982</v>
      </c>
      <c r="U27">
        <f t="shared" si="19"/>
        <v>71.568206171705498</v>
      </c>
      <c r="V27">
        <f t="shared" si="20"/>
        <v>-13.951282122781627</v>
      </c>
      <c r="W27">
        <f t="shared" si="21"/>
        <v>71.656676501565414</v>
      </c>
      <c r="X27">
        <f t="shared" si="22"/>
        <v>-223.19093286837787</v>
      </c>
      <c r="Y27">
        <f t="shared" si="23"/>
        <v>73.446780051614326</v>
      </c>
      <c r="Z27">
        <f>0.001*(2*RefData!$B$5*'3PassStrainStress'!T27+RefData!$B$4*('3PassStrainStress'!$T27+'3PassStrainStress'!$V27+'3PassStrainStress'!$X27))</f>
        <v>51.123107777031237</v>
      </c>
      <c r="AA27">
        <f>0.001*(SQRT((2*RefData!$B$5+RefData!$B$4)^2 *'3PassStrainStress'!U27^2 + RefData!$B$4^2 *('3PassStrainStress'!$W27^2+'3PassStrainStress'!$Y27^2)))</f>
        <v>23.74602945303797</v>
      </c>
      <c r="AB27">
        <f>0.001*(2*RefData!$B$5*'3PassStrainStress'!V27+RefData!$B$4*('3PassStrainStress'!$T27+'3PassStrainStress'!$V27+'3PassStrainStress'!$X27))</f>
        <v>3.238696721483779</v>
      </c>
      <c r="AC27">
        <f>0.001*(SQRT((2*RefData!$B$5+RefData!$B$4)^2 *'3PassStrainStress'!W27^2 + RefData!$B$4^2 *('3PassStrainStress'!$U27^2+'3PassStrainStress'!$Y27^2)))</f>
        <v>23.763428599296216</v>
      </c>
      <c r="AD27">
        <f>0.001*(2*RefData!$B$5*'3PassStrainStress'!X27+RefData!$B$4*('3PassStrainStress'!$T27+'3PassStrainStress'!$V27+'3PassStrainStress'!$X27))</f>
        <v>-30.561554552804846</v>
      </c>
      <c r="AE27">
        <f>0.001*(SQRT((2*RefData!$B$5+RefData!$B$4)^2 *'3PassStrainStress'!U27^2 + RefData!$B$4^2 *('3PassStrainStress'!$W27^2+'3PassStrainStress'!$Y27^2)))</f>
        <v>23.74602945303797</v>
      </c>
    </row>
    <row r="28" spans="1:31">
      <c r="A28">
        <f>A16-1</f>
        <v>184079</v>
      </c>
      <c r="B28">
        <f t="shared" si="16"/>
        <v>184282</v>
      </c>
      <c r="C28">
        <v>7.5</v>
      </c>
      <c r="D28" s="7">
        <f t="shared" si="17"/>
        <v>-16.029159500000006</v>
      </c>
      <c r="E28">
        <f>VLOOKUP($A28,Sheet1!$A$2:$O$1641,13,FALSE)</f>
        <v>-91.529159500000006</v>
      </c>
      <c r="F28">
        <f>VLOOKUP($A28,Sheet1!$A$2:$O$1641,14,FALSE)</f>
        <v>225</v>
      </c>
      <c r="G28">
        <f>VLOOKUP($A28,Sheet1!$A$2:$O$1641,15,FALSE)</f>
        <v>-506.91870119999999</v>
      </c>
      <c r="H28">
        <f>VLOOKUP($A28,Sheet1!$A$2:$O$1641,8,FALSE)</f>
        <v>2.8680599999999998</v>
      </c>
      <c r="I28">
        <f>VLOOKUP($A28,Sheet1!$A$2:$O$1641,9,FALSE)</f>
        <v>4.3999999999999999E-5</v>
      </c>
      <c r="J28">
        <f>VLOOKUP($A28,Sheet1!$A$2:$O$1641,10,FALSE)</f>
        <v>2.8669500000000001</v>
      </c>
      <c r="K28">
        <f>VLOOKUP($A28,Sheet1!$A$2:$O$1641,11,FALSE)</f>
        <v>4.6E-5</v>
      </c>
      <c r="L28">
        <f>VLOOKUP($B28,Sheet1!$A$2:$O$1641,8,FALSE)</f>
        <v>2.8671199999999999</v>
      </c>
      <c r="M28">
        <f>VLOOKUP($B28,Sheet1!$A$2:$O$1641,9,FALSE)</f>
        <v>8.1000000000000004E-5</v>
      </c>
      <c r="N28">
        <f>'3passComb'!$V$44/2/'3passComb'!$V$40 * (ERF(0,(2*('3PassStrainStress'!$D28-'3passComb'!$V$42)+'3passComb'!$V$40)/(2*SQRT(2)*'3passComb'!$V$41))+ERF(0,(2*('3passComb'!$V$42-'3PassStrainStress'!$D28)+'3passComb'!$V$40)/(2*SQRT(2)*'3passComb'!$V$41)))+'3passComb'!$V$43</f>
        <v>2.8675000000000002</v>
      </c>
      <c r="O28">
        <v>2.0000000000000001E-4</v>
      </c>
      <c r="P28">
        <f>'3passComb'!$W$44/2/'3passComb'!$W$40 * (ERF(0,(2*('3PassStrainStress'!$D28-'3passComb'!$W$42)+'3passComb'!$W$40)/(2*SQRT(2)*'3passComb'!$W$41))+ERF(0,(2*('3passComb'!$W$42-'3PassStrainStress'!$D28)+'3passComb'!$W$40)/(2*SQRT(2)*'3passComb'!$W$41)))+'3passComb'!$W$43</f>
        <v>2.8671199999999999</v>
      </c>
      <c r="Q28">
        <v>2.0000000000000001E-4</v>
      </c>
      <c r="R28">
        <f t="shared" si="24"/>
        <v>2.8675000000000002</v>
      </c>
      <c r="S28">
        <v>2.0000000000000001E-4</v>
      </c>
      <c r="T28">
        <f t="shared" si="18"/>
        <v>195.29206625978901</v>
      </c>
      <c r="U28">
        <f t="shared" si="19"/>
        <v>71.415104369214731</v>
      </c>
      <c r="V28">
        <f t="shared" si="20"/>
        <v>-59.292949021960695</v>
      </c>
      <c r="W28">
        <f t="shared" si="21"/>
        <v>71.577691619941106</v>
      </c>
      <c r="X28">
        <f t="shared" si="22"/>
        <v>-132.51961639071385</v>
      </c>
      <c r="Y28">
        <f t="shared" si="23"/>
        <v>75.250211172006956</v>
      </c>
      <c r="Z28">
        <f>0.001*(2*RefData!$B$5*'3PassStrainStress'!T28+RefData!$B$4*('3PassStrainStress'!$T28+'3PassStrainStress'!$V28+'3PassStrainStress'!$X28))</f>
        <v>31.96873484459709</v>
      </c>
      <c r="AA28">
        <f>0.001*(SQRT((2*RefData!$B$5+RefData!$B$4)^2 *'3PassStrainStress'!U28^2 + RefData!$B$4^2 *('3PassStrainStress'!$W28^2+'3PassStrainStress'!$Y28^2)))</f>
        <v>23.788539830751045</v>
      </c>
      <c r="AB28">
        <f>0.001*(2*RefData!$B$5*'3PassStrainStress'!V28+RefData!$B$4*('3PassStrainStress'!$T28+'3PassStrainStress'!$V28+'3PassStrainStress'!$X28))</f>
        <v>-9.1565368547624733</v>
      </c>
      <c r="AC28">
        <f>0.001*(SQRT((2*RefData!$B$5+RefData!$B$4)^2 *'3PassStrainStress'!W28^2 + RefData!$B$4^2 *('3PassStrainStress'!$U28^2+'3PassStrainStress'!$Y28^2)))</f>
        <v>23.820396770779983</v>
      </c>
      <c r="AD28">
        <f>0.001*(2*RefData!$B$5*'3PassStrainStress'!X28+RefData!$B$4*('3PassStrainStress'!$T28+'3PassStrainStress'!$V28+'3PassStrainStress'!$X28))</f>
        <v>-20.985460045099522</v>
      </c>
      <c r="AE28">
        <f>0.001*(SQRT((2*RefData!$B$5+RefData!$B$4)^2 *'3PassStrainStress'!U28^2 + RefData!$B$4^2 *('3PassStrainStress'!$W28^2+'3PassStrainStress'!$Y28^2)))</f>
        <v>23.788539830751045</v>
      </c>
    </row>
    <row r="29" spans="1:31">
      <c r="A29">
        <f t="shared" ref="A29:A34" si="25">A17-1</f>
        <v>184074</v>
      </c>
      <c r="B29">
        <f t="shared" si="16"/>
        <v>184277</v>
      </c>
      <c r="C29">
        <v>7.5</v>
      </c>
      <c r="D29" s="7">
        <f t="shared" si="17"/>
        <v>-12.102050800000001</v>
      </c>
      <c r="E29">
        <f>VLOOKUP($A29,Sheet1!$A$2:$O$1641,13,FALSE)</f>
        <v>-87.602050800000001</v>
      </c>
      <c r="F29">
        <f>VLOOKUP($A29,Sheet1!$A$2:$O$1641,14,FALSE)</f>
        <v>225</v>
      </c>
      <c r="G29">
        <f>VLOOKUP($A29,Sheet1!$A$2:$O$1641,15,FALSE)</f>
        <v>-506.73974609999999</v>
      </c>
      <c r="H29">
        <f>VLOOKUP($A29,Sheet1!$A$2:$O$1641,8,FALSE)</f>
        <v>2.8677199999999998</v>
      </c>
      <c r="I29">
        <f>VLOOKUP($A29,Sheet1!$A$2:$O$1641,9,FALSE)</f>
        <v>4.6E-5</v>
      </c>
      <c r="J29">
        <f>VLOOKUP($A29,Sheet1!$A$2:$O$1641,10,FALSE)</f>
        <v>2.8660299999999999</v>
      </c>
      <c r="K29">
        <f>VLOOKUP($A29,Sheet1!$A$2:$O$1641,11,FALSE)</f>
        <v>4.6999999999999997E-5</v>
      </c>
      <c r="L29">
        <f>VLOOKUP($B29,Sheet1!$A$2:$O$1641,8,FALSE)</f>
        <v>2.8685900000000002</v>
      </c>
      <c r="M29">
        <f>VLOOKUP($B29,Sheet1!$A$2:$O$1641,9,FALSE)</f>
        <v>7.1000000000000005E-5</v>
      </c>
      <c r="N29">
        <f>'3passComb'!$V$44/2/'3passComb'!$V$40 * (ERF(0,(2*('3PassStrainStress'!$D29-'3passComb'!$V$42)+'3passComb'!$V$40)/(2*SQRT(2)*'3passComb'!$V$41))+ERF(0,(2*('3passComb'!$V$42-'3PassStrainStress'!$D29)+'3passComb'!$V$40)/(2*SQRT(2)*'3passComb'!$V$41)))+'3passComb'!$V$43</f>
        <v>2.8675000000000002</v>
      </c>
      <c r="O29">
        <v>2.0000000000000001E-4</v>
      </c>
      <c r="P29">
        <f>'3passComb'!$W$44/2/'3passComb'!$W$40 * (ERF(0,(2*('3PassStrainStress'!$D29-'3passComb'!$W$42)+'3passComb'!$W$40)/(2*SQRT(2)*'3passComb'!$W$41))+ERF(0,(2*('3passComb'!$W$42-'3PassStrainStress'!$D29)+'3passComb'!$W$40)/(2*SQRT(2)*'3passComb'!$W$41)))+'3passComb'!$W$43</f>
        <v>2.8671199999999999</v>
      </c>
      <c r="Q29">
        <v>2.0000000000000001E-4</v>
      </c>
      <c r="R29">
        <f t="shared" si="24"/>
        <v>2.8675000000000002</v>
      </c>
      <c r="S29">
        <v>2.0000000000000001E-4</v>
      </c>
      <c r="T29">
        <f t="shared" si="18"/>
        <v>76.721883173425098</v>
      </c>
      <c r="U29">
        <f t="shared" si="19"/>
        <v>71.568206171705498</v>
      </c>
      <c r="V29">
        <f t="shared" si="20"/>
        <v>-380.17243784704834</v>
      </c>
      <c r="W29">
        <f t="shared" si="21"/>
        <v>71.656676501565414</v>
      </c>
      <c r="X29">
        <f t="shared" si="22"/>
        <v>380.12205754145435</v>
      </c>
      <c r="Y29">
        <f t="shared" si="23"/>
        <v>74.011735058683925</v>
      </c>
      <c r="Z29">
        <f>0.001*(2*RefData!$B$5*'3PassStrainStress'!T29+RefData!$B$4*('3PassStrainStress'!$T29+'3PassStrainStress'!$V29+'3PassStrainStress'!$X29))</f>
        <v>21.682582437002054</v>
      </c>
      <c r="AA29">
        <f>0.001*(SQRT((2*RefData!$B$5+RefData!$B$4)^2 *'3PassStrainStress'!U29^2 + RefData!$B$4^2 *('3PassStrainStress'!$W29^2+'3PassStrainStress'!$Y29^2)))</f>
        <v>23.771763131633595</v>
      </c>
      <c r="AB29">
        <f>0.001*(2*RefData!$B$5*'3PassStrainStress'!V29+RefData!$B$4*('3PassStrainStress'!$T29+'3PassStrainStress'!$V29+'3PassStrainStress'!$X29))</f>
        <v>-52.123423266305188</v>
      </c>
      <c r="AC29">
        <f>0.001*(SQRT((2*RefData!$B$5+RefData!$B$4)^2 *'3PassStrainStress'!W29^2 + RefData!$B$4^2 *('3PassStrainStress'!$U29^2+'3PassStrainStress'!$Y29^2)))</f>
        <v>23.789143456539094</v>
      </c>
      <c r="AD29">
        <f>0.001*(2*RefData!$B$5*'3PassStrainStress'!X29+RefData!$B$4*('3PassStrainStress'!$T29+'3PassStrainStress'!$V29+'3PassStrainStress'!$X29))</f>
        <v>70.693379834914467</v>
      </c>
      <c r="AE29">
        <f>0.001*(SQRT((2*RefData!$B$5+RefData!$B$4)^2 *'3PassStrainStress'!U29^2 + RefData!$B$4^2 *('3PassStrainStress'!$W29^2+'3PassStrainStress'!$Y29^2)))</f>
        <v>23.771763131633595</v>
      </c>
    </row>
    <row r="30" spans="1:31">
      <c r="A30">
        <f t="shared" si="25"/>
        <v>184069</v>
      </c>
      <c r="B30">
        <f t="shared" si="16"/>
        <v>184272</v>
      </c>
      <c r="C30">
        <v>7.5</v>
      </c>
      <c r="D30" s="7">
        <f t="shared" si="17"/>
        <v>-8.0767593000000062</v>
      </c>
      <c r="E30">
        <f>VLOOKUP($A30,Sheet1!$A$2:$O$1641,13,FALSE)</f>
        <v>-83.576759300000006</v>
      </c>
      <c r="F30">
        <f>VLOOKUP($A30,Sheet1!$A$2:$O$1641,14,FALSE)</f>
        <v>225</v>
      </c>
      <c r="G30">
        <f>VLOOKUP($A30,Sheet1!$A$2:$O$1641,15,FALSE)</f>
        <v>-506.55639650000001</v>
      </c>
      <c r="H30">
        <f>VLOOKUP($A30,Sheet1!$A$2:$O$1641,8,FALSE)</f>
        <v>2.8669600000000002</v>
      </c>
      <c r="I30">
        <f>VLOOKUP($A30,Sheet1!$A$2:$O$1641,9,FALSE)</f>
        <v>4.8000000000000001E-5</v>
      </c>
      <c r="J30">
        <f>VLOOKUP($A30,Sheet1!$A$2:$O$1641,10,FALSE)</f>
        <v>2.8656600000000001</v>
      </c>
      <c r="K30">
        <f>VLOOKUP($A30,Sheet1!$A$2:$O$1641,11,FALSE)</f>
        <v>4.8999999999999998E-5</v>
      </c>
      <c r="L30">
        <f>VLOOKUP($B30,Sheet1!$A$2:$O$1641,8,FALSE)</f>
        <v>2.8742000000000001</v>
      </c>
      <c r="M30">
        <f>VLOOKUP($B30,Sheet1!$A$2:$O$1641,9,FALSE)</f>
        <v>8.1000000000000004E-5</v>
      </c>
      <c r="N30">
        <f>'3passComb'!$V$44/2/'3passComb'!$V$40 * (ERF(0,(2*('3PassStrainStress'!$D30-'3passComb'!$V$42)+'3passComb'!$V$40)/(2*SQRT(2)*'3passComb'!$V$41))+ERF(0,(2*('3passComb'!$V$42-'3PassStrainStress'!$D30)+'3passComb'!$V$40)/(2*SQRT(2)*'3passComb'!$V$41)))+'3passComb'!$V$43</f>
        <v>2.867500000185744</v>
      </c>
      <c r="O30">
        <v>2.0000000000000001E-4</v>
      </c>
      <c r="P30">
        <f>'3passComb'!$W$44/2/'3passComb'!$W$40 * (ERF(0,(2*('3PassStrainStress'!$D30-'3passComb'!$W$42)+'3passComb'!$W$40)/(2*SQRT(2)*'3passComb'!$W$41))+ERF(0,(2*('3passComb'!$W$42-'3PassStrainStress'!$D30)+'3passComb'!$W$40)/(2*SQRT(2)*'3passComb'!$W$41)))+'3passComb'!$W$43</f>
        <v>2.8671200000000021</v>
      </c>
      <c r="Q30">
        <v>2.0000000000000001E-4</v>
      </c>
      <c r="R30">
        <f t="shared" si="24"/>
        <v>2.867500000185744</v>
      </c>
      <c r="S30">
        <v>2.0000000000000001E-4</v>
      </c>
      <c r="T30">
        <f t="shared" si="18"/>
        <v>-188.31741437097537</v>
      </c>
      <c r="U30">
        <f t="shared" si="19"/>
        <v>71.72776359253568</v>
      </c>
      <c r="V30">
        <f t="shared" si="20"/>
        <v>-509.22179748391636</v>
      </c>
      <c r="W30">
        <f t="shared" si="21"/>
        <v>71.819467277295203</v>
      </c>
      <c r="X30">
        <f t="shared" si="22"/>
        <v>2336.5300135387292</v>
      </c>
      <c r="Y30">
        <f t="shared" si="23"/>
        <v>75.250211167132576</v>
      </c>
      <c r="Z30">
        <f>0.001*(2*RefData!$B$5*'3PassStrainStress'!T30+RefData!$B$4*('3PassStrainStress'!$T30+'3PassStrainStress'!$V30+'3PassStrainStress'!$X30))</f>
        <v>168.14953403638432</v>
      </c>
      <c r="AA30">
        <f>0.001*(SQRT((2*RefData!$B$5+RefData!$B$4)^2 *'3PassStrainStress'!U30^2 + RefData!$B$4^2 *('3PassStrainStress'!$W30^2+'3PassStrainStress'!$Y30^2)))</f>
        <v>23.874256212904712</v>
      </c>
      <c r="AB30">
        <f>0.001*(2*RefData!$B$5*'3PassStrainStress'!V30+RefData!$B$4*('3PassStrainStress'!$T30+'3PassStrainStress'!$V30+'3PassStrainStress'!$X30))</f>
        <v>116.31113368737077</v>
      </c>
      <c r="AC30">
        <f>0.001*(SQRT((2*RefData!$B$5+RefData!$B$4)^2 *'3PassStrainStress'!W30^2 + RefData!$B$4^2 *('3PassStrainStress'!$U30^2+'3PassStrainStress'!$Y30^2)))</f>
        <v>23.892234576627651</v>
      </c>
      <c r="AD30">
        <f>0.001*(2*RefData!$B$5*'3PassStrainStress'!X30+RefData!$B$4*('3PassStrainStress'!$T30+'3PassStrainStress'!$V30+'3PassStrainStress'!$X30))</f>
        <v>576.00950316025967</v>
      </c>
      <c r="AE30">
        <f>0.001*(SQRT((2*RefData!$B$5+RefData!$B$4)^2 *'3PassStrainStress'!U30^2 + RefData!$B$4^2 *('3PassStrainStress'!$W30^2+'3PassStrainStress'!$Y30^2)))</f>
        <v>23.874256212904712</v>
      </c>
    </row>
    <row r="31" spans="1:31">
      <c r="A31">
        <f t="shared" si="25"/>
        <v>184064</v>
      </c>
      <c r="B31">
        <f t="shared" si="16"/>
        <v>184267</v>
      </c>
      <c r="C31">
        <v>7.5</v>
      </c>
      <c r="D31" s="7">
        <f t="shared" si="17"/>
        <v>-4.0514679000000058</v>
      </c>
      <c r="E31">
        <f>VLOOKUP($A31,Sheet1!$A$2:$O$1641,13,FALSE)</f>
        <v>-79.551467900000006</v>
      </c>
      <c r="F31">
        <f>VLOOKUP($A31,Sheet1!$A$2:$O$1641,14,FALSE)</f>
        <v>225</v>
      </c>
      <c r="G31">
        <f>VLOOKUP($A31,Sheet1!$A$2:$O$1641,15,FALSE)</f>
        <v>-506.37298579999998</v>
      </c>
      <c r="H31">
        <f>VLOOKUP($A31,Sheet1!$A$2:$O$1641,8,FALSE)</f>
        <v>2.8707099999999999</v>
      </c>
      <c r="I31">
        <f>VLOOKUP($A31,Sheet1!$A$2:$O$1641,9,FALSE)</f>
        <v>6.9999999999999994E-5</v>
      </c>
      <c r="J31">
        <f>VLOOKUP($A31,Sheet1!$A$2:$O$1641,10,FALSE)</f>
        <v>2.86544</v>
      </c>
      <c r="K31">
        <f>VLOOKUP($A31,Sheet1!$A$2:$O$1641,11,FALSE)</f>
        <v>5.8999999999999998E-5</v>
      </c>
      <c r="L31">
        <f>VLOOKUP($B31,Sheet1!$A$2:$O$1641,8,FALSE)</f>
        <v>2.87243</v>
      </c>
      <c r="M31">
        <f>VLOOKUP($B31,Sheet1!$A$2:$O$1641,9,FALSE)</f>
        <v>9.8999999999999994E-5</v>
      </c>
      <c r="N31">
        <f>'3passComb'!$V$44/2/'3passComb'!$V$40 * (ERF(0,(2*('3PassStrainStress'!$D31-'3passComb'!$V$42)+'3passComb'!$V$40)/(2*SQRT(2)*'3passComb'!$V$41))+ERF(0,(2*('3passComb'!$V$42-'3PassStrainStress'!$D31)+'3passComb'!$V$40)/(2*SQRT(2)*'3passComb'!$V$41)))+'3passComb'!$V$43</f>
        <v>2.8693728325831471</v>
      </c>
      <c r="O31">
        <v>2.0000000000000001E-4</v>
      </c>
      <c r="P31">
        <f>'3passComb'!$W$44/2/'3passComb'!$W$40 * (ERF(0,(2*('3PassStrainStress'!$D31-'3passComb'!$W$42)+'3passComb'!$W$40)/(2*SQRT(2)*'3passComb'!$W$41))+ERF(0,(2*('3passComb'!$W$42-'3PassStrainStress'!$D31)+'3passComb'!$W$40)/(2*SQRT(2)*'3passComb'!$W$41)))+'3passComb'!$W$43</f>
        <v>2.8672719491430203</v>
      </c>
      <c r="Q31">
        <v>2.0000000000000001E-4</v>
      </c>
      <c r="R31">
        <f t="shared" si="24"/>
        <v>2.8693728325831471</v>
      </c>
      <c r="S31">
        <v>2.0000000000000001E-4</v>
      </c>
      <c r="T31">
        <f t="shared" si="18"/>
        <v>466.01382771482849</v>
      </c>
      <c r="U31">
        <f t="shared" si="19"/>
        <v>73.847566477937193</v>
      </c>
      <c r="V31">
        <f t="shared" si="20"/>
        <v>-638.91712244734663</v>
      </c>
      <c r="W31">
        <f t="shared" si="21"/>
        <v>72.724522074020584</v>
      </c>
      <c r="X31">
        <f t="shared" si="22"/>
        <v>1065.4479550853414</v>
      </c>
      <c r="Y31">
        <f t="shared" si="23"/>
        <v>77.773572695898309</v>
      </c>
      <c r="Z31">
        <f>0.001*(2*RefData!$B$5*'3PassStrainStress'!T31+RefData!$B$4*('3PassStrainStress'!$T31+'3PassStrainStress'!$V31+'3PassStrainStress'!$X31))</f>
        <v>183.41437525052586</v>
      </c>
      <c r="AA31">
        <f>0.001*(SQRT((2*RefData!$B$5+RefData!$B$4)^2 *'3PassStrainStress'!U31^2 + RefData!$B$4^2 *('3PassStrainStress'!$W31^2+'3PassStrainStress'!$Y31^2)))</f>
        <v>24.540357213538936</v>
      </c>
      <c r="AB31">
        <f>0.001*(2*RefData!$B$5*'3PassStrainStress'!V31+RefData!$B$4*('3PassStrainStress'!$T31+'3PassStrainStress'!$V31+'3PassStrainStress'!$X31))</f>
        <v>4.9255294550975961</v>
      </c>
      <c r="AC31">
        <f>0.001*(SQRT((2*RefData!$B$5+RefData!$B$4)^2 *'3PassStrainStress'!W31^2 + RefData!$B$4^2 *('3PassStrainStress'!$U31^2+'3PassStrainStress'!$Y31^2)))</f>
        <v>24.320582215312157</v>
      </c>
      <c r="AD31">
        <f>0.001*(2*RefData!$B$5*'3PassStrainStress'!X31+RefData!$B$4*('3PassStrainStress'!$T31+'3PassStrainStress'!$V31+'3PassStrainStress'!$X31))</f>
        <v>280.24604197960872</v>
      </c>
      <c r="AE31">
        <f>0.001*(SQRT((2*RefData!$B$5+RefData!$B$4)^2 *'3PassStrainStress'!U31^2 + RefData!$B$4^2 *('3PassStrainStress'!$W31^2+'3PassStrainStress'!$Y31^2)))</f>
        <v>24.540357213538936</v>
      </c>
    </row>
    <row r="32" spans="1:31">
      <c r="A32">
        <f t="shared" si="25"/>
        <v>184033</v>
      </c>
      <c r="B32">
        <f t="shared" si="16"/>
        <v>184236</v>
      </c>
      <c r="C32">
        <v>7.5</v>
      </c>
      <c r="D32" s="7">
        <f t="shared" si="17"/>
        <v>-0.1383972</v>
      </c>
      <c r="E32">
        <f>VLOOKUP($A32,Sheet1!$A$2:$O$1641,13,FALSE)</f>
        <v>-75.6383972</v>
      </c>
      <c r="F32">
        <f>VLOOKUP($A32,Sheet1!$A$2:$O$1641,14,FALSE)</f>
        <v>225</v>
      </c>
      <c r="G32">
        <f>VLOOKUP($A32,Sheet1!$A$2:$O$1641,15,FALSE)</f>
        <v>-506.1748657</v>
      </c>
      <c r="H32">
        <f>VLOOKUP($A32,Sheet1!$A$2:$O$1641,8,FALSE)</f>
        <v>2.8744499999999999</v>
      </c>
      <c r="I32">
        <f>VLOOKUP($A32,Sheet1!$A$2:$O$1641,9,FALSE)</f>
        <v>9.2999999999999997E-5</v>
      </c>
      <c r="J32">
        <f>VLOOKUP($A32,Sheet1!$A$2:$O$1641,10,FALSE)</f>
        <v>2.8680500000000002</v>
      </c>
      <c r="K32">
        <f>VLOOKUP($A32,Sheet1!$A$2:$O$1641,11,FALSE)</f>
        <v>8.5000000000000006E-5</v>
      </c>
      <c r="L32">
        <f>VLOOKUP($B32,Sheet1!$A$2:$O$1641,8,FALSE)</f>
        <v>2.8704900000000002</v>
      </c>
      <c r="M32">
        <f>VLOOKUP($B32,Sheet1!$A$2:$O$1641,9,FALSE)</f>
        <v>1.4899999999999999E-4</v>
      </c>
      <c r="N32">
        <f>'3passComb'!$V$44/2/'3passComb'!$V$40 * (ERF(0,(2*('3PassStrainStress'!$D32-'3passComb'!$V$42)+'3passComb'!$V$40)/(2*SQRT(2)*'3passComb'!$V$41))+ERF(0,(2*('3passComb'!$V$42-'3PassStrainStress'!$D32)+'3passComb'!$V$40)/(2*SQRT(2)*'3passComb'!$V$41)))+'3passComb'!$V$43</f>
        <v>2.8711150993035086</v>
      </c>
      <c r="O32">
        <v>2.0000000000000001E-4</v>
      </c>
      <c r="P32">
        <f>'3passComb'!$W$44/2/'3passComb'!$W$40 * (ERF(0,(2*('3PassStrainStress'!$D32-'3passComb'!$W$42)+'3passComb'!$W$40)/(2*SQRT(2)*'3passComb'!$W$41))+ERF(0,(2*('3passComb'!$W$42-'3PassStrainStress'!$D32)+'3passComb'!$W$40)/(2*SQRT(2)*'3passComb'!$W$41)))+'3passComb'!$W$43</f>
        <v>2.8707802750201816</v>
      </c>
      <c r="Q32">
        <v>2.0000000000000001E-4</v>
      </c>
      <c r="R32">
        <f t="shared" si="24"/>
        <v>2.8711150993035086</v>
      </c>
      <c r="S32">
        <v>2.0000000000000001E-4</v>
      </c>
      <c r="T32">
        <f t="shared" si="18"/>
        <v>1161.5350068341356</v>
      </c>
      <c r="U32">
        <f t="shared" si="19"/>
        <v>76.822131987225958</v>
      </c>
      <c r="V32">
        <f t="shared" si="20"/>
        <v>-951.05677154694308</v>
      </c>
      <c r="W32">
        <f t="shared" si="21"/>
        <v>75.698283150381343</v>
      </c>
      <c r="X32">
        <f t="shared" si="22"/>
        <v>-217.72004321940486</v>
      </c>
      <c r="Y32">
        <f t="shared" si="23"/>
        <v>86.865651306208946</v>
      </c>
      <c r="Z32">
        <f>0.001*(2*RefData!$B$5*'3PassStrainStress'!T32+RefData!$B$4*('3PassStrainStress'!$T32+'3PassStrainStress'!$V32+'3PassStrainStress'!$X32))</f>
        <v>186.75520514295772</v>
      </c>
      <c r="AA32">
        <f>0.001*(SQRT((2*RefData!$B$5+RefData!$B$4)^2 *'3PassStrainStress'!U32^2 + RefData!$B$4^2 *('3PassStrainStress'!$W32^2+'3PassStrainStress'!$Y32^2)))</f>
        <v>25.816580475503564</v>
      </c>
      <c r="AB32">
        <f>0.001*(2*RefData!$B$5*'3PassStrainStress'!V32+RefData!$B$4*('3PassStrainStress'!$T32+'3PassStrainStress'!$V32+'3PassStrainStress'!$X32))</f>
        <v>-154.50962059552421</v>
      </c>
      <c r="AC32">
        <f>0.001*(SQRT((2*RefData!$B$5+RefData!$B$4)^2 *'3PassStrainStress'!W32^2 + RefData!$B$4^2 *('3PassStrainStress'!$U32^2+'3PassStrainStress'!$Y32^2)))</f>
        <v>25.599094010045157</v>
      </c>
      <c r="AD32">
        <f>0.001*(2*RefData!$B$5*'3PassStrainStress'!X32+RefData!$B$4*('3PassStrainStress'!$T32+'3PassStrainStress'!$V32+'3PassStrainStress'!$X32))</f>
        <v>-36.04753371184497</v>
      </c>
      <c r="AE32">
        <f>0.001*(SQRT((2*RefData!$B$5+RefData!$B$4)^2 *'3PassStrainStress'!U32^2 + RefData!$B$4^2 *('3PassStrainStress'!$W32^2+'3PassStrainStress'!$Y32^2)))</f>
        <v>25.816580475503564</v>
      </c>
    </row>
    <row r="33" spans="1:31">
      <c r="A33">
        <f t="shared" si="25"/>
        <v>184038</v>
      </c>
      <c r="B33">
        <f t="shared" si="16"/>
        <v>184241</v>
      </c>
      <c r="C33">
        <v>7.5</v>
      </c>
      <c r="D33" s="7">
        <f t="shared" si="17"/>
        <v>3.9768294999999938</v>
      </c>
      <c r="E33">
        <f>VLOOKUP($A33,Sheet1!$A$2:$O$1641,13,FALSE)</f>
        <v>-71.523170500000006</v>
      </c>
      <c r="F33">
        <f>VLOOKUP($A33,Sheet1!$A$2:$O$1641,14,FALSE)</f>
        <v>225</v>
      </c>
      <c r="G33">
        <f>VLOOKUP($A33,Sheet1!$A$2:$O$1641,15,FALSE)</f>
        <v>-506.37301639999998</v>
      </c>
      <c r="H33">
        <f>VLOOKUP($A33,Sheet1!$A$2:$O$1641,8,FALSE)</f>
        <v>2.8701699999999999</v>
      </c>
      <c r="I33">
        <f>VLOOKUP($A33,Sheet1!$A$2:$O$1641,9,FALSE)</f>
        <v>5.8E-5</v>
      </c>
      <c r="J33">
        <f>VLOOKUP($A33,Sheet1!$A$2:$O$1641,10,FALSE)</f>
        <v>2.8660700000000001</v>
      </c>
      <c r="K33">
        <f>VLOOKUP($A33,Sheet1!$A$2:$O$1641,11,FALSE)</f>
        <v>5.3999999999999998E-5</v>
      </c>
      <c r="L33">
        <f>VLOOKUP($B33,Sheet1!$A$2:$O$1641,8,FALSE)</f>
        <v>2.8728699999999998</v>
      </c>
      <c r="M33">
        <f>VLOOKUP($B33,Sheet1!$A$2:$O$1641,9,FALSE)</f>
        <v>9.2E-5</v>
      </c>
      <c r="N33">
        <f>'3passComb'!$V$44/2/'3passComb'!$V$40 * (ERF(0,(2*('3PassStrainStress'!$D33-'3passComb'!$V$42)+'3passComb'!$V$40)/(2*SQRT(2)*'3passComb'!$V$41))+ERF(0,(2*('3passComb'!$V$42-'3PassStrainStress'!$D33)+'3passComb'!$V$40)/(2*SQRT(2)*'3passComb'!$V$41)))+'3passComb'!$V$43</f>
        <v>2.869359365750312</v>
      </c>
      <c r="O33">
        <v>2.0000000000000001E-4</v>
      </c>
      <c r="P33">
        <f>'3passComb'!$W$44/2/'3passComb'!$W$40 * (ERF(0,(2*('3PassStrainStress'!$D33-'3passComb'!$W$42)+'3passComb'!$W$40)/(2*SQRT(2)*'3passComb'!$W$41))+ERF(0,(2*('3passComb'!$W$42-'3PassStrainStress'!$D33)+'3passComb'!$W$40)/(2*SQRT(2)*'3passComb'!$W$41)))+'3passComb'!$W$43</f>
        <v>2.8671539488209676</v>
      </c>
      <c r="Q33">
        <v>2.0000000000000001E-4</v>
      </c>
      <c r="R33">
        <f t="shared" si="24"/>
        <v>2.869359365750312</v>
      </c>
      <c r="S33">
        <v>2.0000000000000001E-4</v>
      </c>
      <c r="T33">
        <f t="shared" si="18"/>
        <v>282.51402015522228</v>
      </c>
      <c r="U33">
        <f t="shared" si="19"/>
        <v>72.573776695813677</v>
      </c>
      <c r="V33">
        <f t="shared" si="20"/>
        <v>-378.05741872121155</v>
      </c>
      <c r="W33">
        <f t="shared" si="21"/>
        <v>72.253452808339063</v>
      </c>
      <c r="X33">
        <f t="shared" si="22"/>
        <v>1223.4906131285418</v>
      </c>
      <c r="Y33">
        <f t="shared" si="23"/>
        <v>76.722842429848853</v>
      </c>
      <c r="Z33">
        <f>0.001*(2*RefData!$B$5*'3PassStrainStress'!T33+RefData!$B$4*('3PassStrainStress'!$T33+'3PassStrainStress'!$V33+'3PassStrainStress'!$X33))</f>
        <v>182.2920234816913</v>
      </c>
      <c r="AA33">
        <f>0.001*(SQRT((2*RefData!$B$5+RefData!$B$4)^2 *'3PassStrainStress'!U33^2 + RefData!$B$4^2 *('3PassStrainStress'!$W33^2+'3PassStrainStress'!$Y33^2)))</f>
        <v>24.164829164429893</v>
      </c>
      <c r="AB33">
        <f>0.001*(2*RefData!$B$5*'3PassStrainStress'!V33+RefData!$B$4*('3PassStrainStress'!$T33+'3PassStrainStress'!$V33+'3PassStrainStress'!$X33))</f>
        <v>75.5843295093443</v>
      </c>
      <c r="AC33">
        <f>0.001*(SQRT((2*RefData!$B$5+RefData!$B$4)^2 *'3PassStrainStress'!W33^2 + RefData!$B$4^2 *('3PassStrainStress'!$U33^2+'3PassStrainStress'!$Y33^2)))</f>
        <v>24.102127144815761</v>
      </c>
      <c r="AD33">
        <f>0.001*(2*RefData!$B$5*'3PassStrainStress'!X33+RefData!$B$4*('3PassStrainStress'!$T33+'3PassStrainStress'!$V33+'3PassStrainStress'!$X33))</f>
        <v>334.2959346543044</v>
      </c>
      <c r="AE33">
        <f>0.001*(SQRT((2*RefData!$B$5+RefData!$B$4)^2 *'3PassStrainStress'!U33^2 + RefData!$B$4^2 *('3PassStrainStress'!$W33^2+'3PassStrainStress'!$Y33^2)))</f>
        <v>24.164829164429893</v>
      </c>
    </row>
    <row r="34" spans="1:31">
      <c r="A34">
        <f t="shared" si="25"/>
        <v>184043</v>
      </c>
      <c r="B34">
        <f t="shared" si="16"/>
        <v>184246</v>
      </c>
      <c r="C34">
        <v>7.5</v>
      </c>
      <c r="D34" s="7">
        <f t="shared" si="17"/>
        <v>7.9520949999999999</v>
      </c>
      <c r="E34">
        <f>VLOOKUP($A34,Sheet1!$A$2:$O$1641,13,FALSE)</f>
        <v>-67.547905</v>
      </c>
      <c r="F34">
        <f>VLOOKUP($A34,Sheet1!$A$2:$O$1641,14,FALSE)</f>
        <v>225</v>
      </c>
      <c r="G34">
        <f>VLOOKUP($A34,Sheet1!$A$2:$O$1641,15,FALSE)</f>
        <v>-506.4725037</v>
      </c>
      <c r="H34">
        <f>VLOOKUP($A34,Sheet1!$A$2:$O$1641,8,FALSE)</f>
        <v>2.8666900000000002</v>
      </c>
      <c r="I34">
        <f>VLOOKUP($A34,Sheet1!$A$2:$O$1641,9,FALSE)</f>
        <v>5.3999999999999998E-5</v>
      </c>
      <c r="J34">
        <f>VLOOKUP($A34,Sheet1!$A$2:$O$1641,10,FALSE)</f>
        <v>2.8650500000000001</v>
      </c>
      <c r="K34">
        <f>VLOOKUP($A34,Sheet1!$A$2:$O$1641,11,FALSE)</f>
        <v>5.1E-5</v>
      </c>
      <c r="L34">
        <f>VLOOKUP($B34,Sheet1!$A$2:$O$1641,8,FALSE)</f>
        <v>2.8744200000000002</v>
      </c>
      <c r="M34">
        <f>VLOOKUP($B34,Sheet1!$A$2:$O$1641,9,FALSE)</f>
        <v>8.2000000000000001E-5</v>
      </c>
      <c r="N34">
        <f>'3passComb'!$V$44/2/'3passComb'!$V$40 * (ERF(0,(2*('3PassStrainStress'!$D34-'3passComb'!$V$42)+'3passComb'!$V$40)/(2*SQRT(2)*'3passComb'!$V$41))+ERF(0,(2*('3passComb'!$V$42-'3PassStrainStress'!$D34)+'3passComb'!$V$40)/(2*SQRT(2)*'3passComb'!$V$41)))+'3passComb'!$V$43</f>
        <v>2.867500000254203</v>
      </c>
      <c r="O34">
        <v>2.0000000000000001E-4</v>
      </c>
      <c r="P34">
        <f>'3passComb'!$W$44/2/'3passComb'!$W$40 * (ERF(0,(2*('3PassStrainStress'!$D34-'3passComb'!$W$42)+'3passComb'!$W$40)/(2*SQRT(2)*'3passComb'!$W$41))+ERF(0,(2*('3passComb'!$W$42-'3PassStrainStress'!$D34)+'3passComb'!$W$40)/(2*SQRT(2)*'3passComb'!$W$41)))+'3passComb'!$W$43</f>
        <v>2.8671199999999999</v>
      </c>
      <c r="Q34">
        <v>2.0000000000000001E-4</v>
      </c>
      <c r="R34">
        <f t="shared" si="24"/>
        <v>2.867500000254203</v>
      </c>
      <c r="S34">
        <v>2.0000000000000001E-4</v>
      </c>
      <c r="T34">
        <f t="shared" si="18"/>
        <v>-282.476113036112</v>
      </c>
      <c r="U34">
        <f t="shared" si="19"/>
        <v>72.244733223021413</v>
      </c>
      <c r="V34">
        <f t="shared" si="20"/>
        <v>-721.97884985625296</v>
      </c>
      <c r="W34">
        <f t="shared" si="21"/>
        <v>71.988649550490408</v>
      </c>
      <c r="X34">
        <f t="shared" si="22"/>
        <v>2413.2518727755237</v>
      </c>
      <c r="Y34">
        <f t="shared" si="23"/>
        <v>75.381813452702346</v>
      </c>
      <c r="Z34">
        <f>0.001*(2*RefData!$B$5*'3PassStrainStress'!T34+RefData!$B$4*('3PassStrainStress'!$T34+'3PassStrainStress'!$V34+'3PassStrainStress'!$X34))</f>
        <v>125.05040736077997</v>
      </c>
      <c r="AA34">
        <f>0.001*(SQRT((2*RefData!$B$5+RefData!$B$4)^2 *'3PassStrainStress'!U34^2 + RefData!$B$4^2 *('3PassStrainStress'!$W34^2+'3PassStrainStress'!$Y34^2)))</f>
        <v>24.012001684722019</v>
      </c>
      <c r="AB34">
        <f>0.001*(2*RefData!$B$5*'3PassStrainStress'!V34+RefData!$B$4*('3PassStrainStress'!$T34+'3PassStrainStress'!$V34+'3PassStrainStress'!$X34))</f>
        <v>54.053811412911045</v>
      </c>
      <c r="AC34">
        <f>0.001*(SQRT((2*RefData!$B$5+RefData!$B$4)^2 *'3PassStrainStress'!W34^2 + RefData!$B$4^2 *('3PassStrainStress'!$U34^2+'3PassStrainStress'!$Y34^2)))</f>
        <v>23.961774866836688</v>
      </c>
      <c r="AD34">
        <f>0.001*(2*RefData!$B$5*'3PassStrainStress'!X34+RefData!$B$4*('3PassStrainStress'!$T34+'3PassStrainStress'!$V34+'3PassStrainStress'!$X34))</f>
        <v>560.5141589149672</v>
      </c>
      <c r="AE34">
        <f>0.001*(SQRT((2*RefData!$B$5+RefData!$B$4)^2 *'3PassStrainStress'!U34^2 + RefData!$B$4^2 *('3PassStrainStress'!$W34^2+'3PassStrainStress'!$Y34^2)))</f>
        <v>24.012001684722019</v>
      </c>
    </row>
    <row r="35" spans="1:31">
      <c r="A35">
        <f>A23-1</f>
        <v>184048</v>
      </c>
      <c r="B35">
        <f t="shared" si="16"/>
        <v>184251</v>
      </c>
      <c r="C35">
        <v>7.5</v>
      </c>
      <c r="D35" s="7">
        <f t="shared" si="17"/>
        <v>11.927360499999999</v>
      </c>
      <c r="E35">
        <f>VLOOKUP($A35,Sheet1!$A$2:$O$1641,13,FALSE)</f>
        <v>-63.572639500000001</v>
      </c>
      <c r="F35">
        <f>VLOOKUP($A35,Sheet1!$A$2:$O$1641,14,FALSE)</f>
        <v>225</v>
      </c>
      <c r="G35">
        <f>VLOOKUP($A35,Sheet1!$A$2:$O$1641,15,FALSE)</f>
        <v>-506.57196040000002</v>
      </c>
      <c r="H35">
        <f>VLOOKUP($A35,Sheet1!$A$2:$O$1641,8,FALSE)</f>
        <v>2.8680699999999999</v>
      </c>
      <c r="I35">
        <f>VLOOKUP($A35,Sheet1!$A$2:$O$1641,9,FALSE)</f>
        <v>4.8999999999999998E-5</v>
      </c>
      <c r="J35">
        <f>VLOOKUP($A35,Sheet1!$A$2:$O$1641,10,FALSE)</f>
        <v>2.86639</v>
      </c>
      <c r="K35">
        <f>VLOOKUP($A35,Sheet1!$A$2:$O$1641,11,FALSE)</f>
        <v>4.8000000000000001E-5</v>
      </c>
      <c r="L35">
        <f>VLOOKUP($B35,Sheet1!$A$2:$O$1641,8,FALSE)</f>
        <v>2.86842</v>
      </c>
      <c r="M35">
        <f>VLOOKUP($B35,Sheet1!$A$2:$O$1641,9,FALSE)</f>
        <v>6.9999999999999994E-5</v>
      </c>
      <c r="N35">
        <f>'3passComb'!$V$44/2/'3passComb'!$V$40 * (ERF(0,(2*('3PassStrainStress'!$D35-'3passComb'!$V$42)+'3passComb'!$V$40)/(2*SQRT(2)*'3passComb'!$V$41))+ERF(0,(2*('3passComb'!$V$42-'3PassStrainStress'!$D35)+'3passComb'!$V$40)/(2*SQRT(2)*'3passComb'!$V$41)))+'3passComb'!$V$43</f>
        <v>2.8675000000000002</v>
      </c>
      <c r="O35">
        <v>2.0000000000000001E-4</v>
      </c>
      <c r="P35">
        <f>'3passComb'!$W$44/2/'3passComb'!$W$40 * (ERF(0,(2*('3PassStrainStress'!$D35-'3passComb'!$W$42)+'3passComb'!$W$40)/(2*SQRT(2)*'3passComb'!$W$41))+ERF(0,(2*('3passComb'!$W$42-'3PassStrainStress'!$D35)+'3passComb'!$W$40)/(2*SQRT(2)*'3passComb'!$W$41)))+'3passComb'!$W$43</f>
        <v>2.8671199999999999</v>
      </c>
      <c r="Q35">
        <v>2.0000000000000001E-4</v>
      </c>
      <c r="R35">
        <f t="shared" si="24"/>
        <v>2.8675000000000002</v>
      </c>
      <c r="S35">
        <v>2.0000000000000001E-4</v>
      </c>
      <c r="T35">
        <f t="shared" si="18"/>
        <v>198.77942458568219</v>
      </c>
      <c r="U35">
        <f t="shared" si="19"/>
        <v>71.809949789042292</v>
      </c>
      <c r="V35">
        <f t="shared" si="20"/>
        <v>-254.6108987415696</v>
      </c>
      <c r="W35">
        <f t="shared" si="21"/>
        <v>71.737270192708735</v>
      </c>
      <c r="X35">
        <f t="shared" si="22"/>
        <v>320.83696599816136</v>
      </c>
      <c r="Y35">
        <f t="shared" si="23"/>
        <v>73.895798083407442</v>
      </c>
      <c r="Z35">
        <f>0.001*(2*RefData!$B$5*'3PassStrainStress'!T35+RefData!$B$4*('3PassStrainStress'!$T35+'3PassStrainStress'!$V35+'3PassStrainStress'!$X35))</f>
        <v>64.21695702165492</v>
      </c>
      <c r="AA35">
        <f>0.001*(SQRT((2*RefData!$B$5+RefData!$B$4)^2 *'3PassStrainStress'!U35^2 + RefData!$B$4^2 *('3PassStrainStress'!$W35^2+'3PassStrainStress'!$Y35^2)))</f>
        <v>23.828230398122241</v>
      </c>
      <c r="AB35">
        <f>0.001*(2*RefData!$B$5*'3PassStrainStress'!V35+RefData!$B$4*('3PassStrainStress'!$T35+'3PassStrainStress'!$V35+'3PassStrainStress'!$X35))</f>
        <v>-9.0230182850549721</v>
      </c>
      <c r="AC35">
        <f>0.001*(SQRT((2*RefData!$B$5+RefData!$B$4)^2 *'3PassStrainStress'!W35^2 + RefData!$B$4^2 *('3PassStrainStress'!$U35^2+'3PassStrainStress'!$Y35^2)))</f>
        <v>23.813944498078666</v>
      </c>
      <c r="AD35">
        <f>0.001*(2*RefData!$B$5*'3PassStrainStress'!X35+RefData!$B$4*('3PassStrainStress'!$T35+'3PassStrainStress'!$V35+'3PassStrainStress'!$X35))</f>
        <v>83.933944480593865</v>
      </c>
      <c r="AE35">
        <f>0.001*(SQRT((2*RefData!$B$5+RefData!$B$4)^2 *'3PassStrainStress'!U35^2 + RefData!$B$4^2 *('3PassStrainStress'!$W35^2+'3PassStrainStress'!$Y35^2)))</f>
        <v>23.828230398122241</v>
      </c>
    </row>
    <row r="36" spans="1:31">
      <c r="A36">
        <f>A24-1</f>
        <v>184053</v>
      </c>
      <c r="B36">
        <f t="shared" si="16"/>
        <v>184256</v>
      </c>
      <c r="C36">
        <v>7.5</v>
      </c>
      <c r="D36" s="7">
        <f t="shared" si="17"/>
        <v>15.902625999999998</v>
      </c>
      <c r="E36">
        <f>VLOOKUP($A36,Sheet1!$A$2:$O$1641,13,FALSE)</f>
        <v>-59.597374000000002</v>
      </c>
      <c r="F36">
        <f>VLOOKUP($A36,Sheet1!$A$2:$O$1641,14,FALSE)</f>
        <v>225</v>
      </c>
      <c r="G36">
        <f>VLOOKUP($A36,Sheet1!$A$2:$O$1641,15,FALSE)</f>
        <v>-506.67141720000001</v>
      </c>
      <c r="H36">
        <f>VLOOKUP($A36,Sheet1!$A$2:$O$1641,8,FALSE)</f>
        <v>2.8680099999999999</v>
      </c>
      <c r="I36">
        <f>VLOOKUP($A36,Sheet1!$A$2:$O$1641,9,FALSE)</f>
        <v>4.6999999999999997E-5</v>
      </c>
      <c r="J36">
        <f>VLOOKUP($A36,Sheet1!$A$2:$O$1641,10,FALSE)</f>
        <v>2.8671099999999998</v>
      </c>
      <c r="K36">
        <f>VLOOKUP($A36,Sheet1!$A$2:$O$1641,11,FALSE)</f>
        <v>4.6999999999999997E-5</v>
      </c>
      <c r="L36">
        <f>VLOOKUP($B36,Sheet1!$A$2:$O$1641,8,FALSE)</f>
        <v>2.8673099999999998</v>
      </c>
      <c r="M36">
        <f>VLOOKUP($B36,Sheet1!$A$2:$O$1641,9,FALSE)</f>
        <v>6.4999999999999994E-5</v>
      </c>
      <c r="N36">
        <f>'3passComb'!$V$44/2/'3passComb'!$V$40 * (ERF(0,(2*('3PassStrainStress'!$D36-'3passComb'!$V$42)+'3passComb'!$V$40)/(2*SQRT(2)*'3passComb'!$V$41))+ERF(0,(2*('3passComb'!$V$42-'3PassStrainStress'!$D36)+'3passComb'!$V$40)/(2*SQRT(2)*'3passComb'!$V$41)))+'3passComb'!$V$43</f>
        <v>2.8675000000000002</v>
      </c>
      <c r="O36">
        <v>2.0000000000000001E-4</v>
      </c>
      <c r="P36">
        <f>'3passComb'!$W$44/2/'3passComb'!$W$40 * (ERF(0,(2*('3PassStrainStress'!$D36-'3passComb'!$W$42)+'3passComb'!$W$40)/(2*SQRT(2)*'3passComb'!$W$41))+ERF(0,(2*('3passComb'!$W$42-'3PassStrainStress'!$D36)+'3passComb'!$W$40)/(2*SQRT(2)*'3passComb'!$W$41)))+'3passComb'!$W$43</f>
        <v>2.8671199999999999</v>
      </c>
      <c r="Q36">
        <v>2.0000000000000001E-4</v>
      </c>
      <c r="R36">
        <f t="shared" si="24"/>
        <v>2.8675000000000002</v>
      </c>
      <c r="S36">
        <v>2.0000000000000001E-4</v>
      </c>
      <c r="T36">
        <f t="shared" si="18"/>
        <v>177.85527462943486</v>
      </c>
      <c r="U36">
        <f t="shared" si="19"/>
        <v>71.647180586283596</v>
      </c>
      <c r="V36">
        <f t="shared" si="20"/>
        <v>-3.4878205307231624</v>
      </c>
      <c r="W36">
        <f t="shared" si="21"/>
        <v>71.656676501565414</v>
      </c>
      <c r="X36">
        <f t="shared" si="22"/>
        <v>-66.259808195412432</v>
      </c>
      <c r="Y36">
        <f t="shared" si="23"/>
        <v>73.338241830211288</v>
      </c>
      <c r="Z36">
        <f>0.001*(2*RefData!$B$5*'3PassStrainStress'!T36+RefData!$B$4*('3PassStrainStress'!$T36+'3PassStrainStress'!$V36+'3PassStrainStress'!$X36))</f>
        <v>41.828124539962275</v>
      </c>
      <c r="AA36">
        <f>0.001*(SQRT((2*RefData!$B$5+RefData!$B$4)^2 *'3PassStrainStress'!U36^2 + RefData!$B$4^2 *('3PassStrainStress'!$W36^2+'3PassStrainStress'!$Y36^2)))</f>
        <v>23.760133207639779</v>
      </c>
      <c r="AB36">
        <f>0.001*(2*RefData!$B$5*'3PassStrainStress'!V36+RefData!$B$4*('3PassStrainStress'!$T36+'3PassStrainStress'!$V36+'3PassStrainStress'!$X36))</f>
        <v>12.534239937167516</v>
      </c>
      <c r="AC36">
        <f>0.001*(SQRT((2*RefData!$B$5+RefData!$B$4)^2 *'3PassStrainStress'!W36^2 + RefData!$B$4^2 *('3PassStrainStress'!$U36^2+'3PassStrainStress'!$Y36^2)))</f>
        <v>23.762001266971421</v>
      </c>
      <c r="AD36">
        <f>0.001*(2*RefData!$B$5*'3PassStrainStress'!X36+RefData!$B$4*('3PassStrainStress'!$T36+'3PassStrainStress'!$V36+'3PassStrainStress'!$X36))</f>
        <v>2.394149622102328</v>
      </c>
      <c r="AE36">
        <f>0.001*(SQRT((2*RefData!$B$5+RefData!$B$4)^2 *'3PassStrainStress'!U36^2 + RefData!$B$4^2 *('3PassStrainStress'!$W36^2+'3PassStrainStress'!$Y36^2)))</f>
        <v>23.760133207639779</v>
      </c>
    </row>
    <row r="37" spans="1:31">
      <c r="A37">
        <v>184057</v>
      </c>
      <c r="B37">
        <f t="shared" si="16"/>
        <v>184260</v>
      </c>
      <c r="C37">
        <v>7.5</v>
      </c>
      <c r="D37" s="7">
        <f t="shared" si="17"/>
        <v>23.960601799999999</v>
      </c>
      <c r="E37">
        <f>VLOOKUP($A37,Sheet1!$A$2:$O$1641,13,FALSE)</f>
        <v>-51.539398200000001</v>
      </c>
      <c r="F37">
        <f>VLOOKUP($A37,Sheet1!$A$2:$O$1641,14,FALSE)</f>
        <v>225</v>
      </c>
      <c r="G37">
        <f>VLOOKUP($A37,Sheet1!$A$2:$O$1641,15,FALSE)</f>
        <v>-506.87304690000002</v>
      </c>
      <c r="H37">
        <f>VLOOKUP($A37,Sheet1!$A$2:$O$1641,8,FALSE)</f>
        <v>2.8680599999999998</v>
      </c>
      <c r="I37">
        <f>VLOOKUP($A37,Sheet1!$A$2:$O$1641,9,FALSE)</f>
        <v>4.5000000000000003E-5</v>
      </c>
      <c r="J37">
        <f>VLOOKUP($A37,Sheet1!$A$2:$O$1641,10,FALSE)</f>
        <v>2.867</v>
      </c>
      <c r="K37">
        <f>VLOOKUP($A37,Sheet1!$A$2:$O$1641,11,FALSE)</f>
        <v>4.8000000000000001E-5</v>
      </c>
      <c r="L37">
        <f>VLOOKUP($B37,Sheet1!$A$2:$O$1641,8,FALSE)</f>
        <v>2.8672</v>
      </c>
      <c r="M37">
        <f>VLOOKUP($B37,Sheet1!$A$2:$O$1641,9,FALSE)</f>
        <v>6.8999999999999997E-5</v>
      </c>
      <c r="N37">
        <f>'3passComb'!$V$44/2/'3passComb'!$V$40 * (ERF(0,(2*('3PassStrainStress'!$D37-'3passComb'!$V$42)+'3passComb'!$V$40)/(2*SQRT(2)*'3passComb'!$V$41))+ERF(0,(2*('3passComb'!$V$42-'3PassStrainStress'!$D37)+'3passComb'!$V$40)/(2*SQRT(2)*'3passComb'!$V$41)))+'3passComb'!$V$43</f>
        <v>2.8675000000000002</v>
      </c>
      <c r="O37">
        <v>2.0000000000000001E-4</v>
      </c>
      <c r="P37">
        <f>'3passComb'!$W$44/2/'3passComb'!$W$40 * (ERF(0,(2*('3PassStrainStress'!$D37-'3passComb'!$W$42)+'3passComb'!$W$40)/(2*SQRT(2)*'3passComb'!$W$41))+ERF(0,(2*('3passComb'!$W$42-'3PassStrainStress'!$D37)+'3passComb'!$W$40)/(2*SQRT(2)*'3passComb'!$W$41)))+'3passComb'!$W$43</f>
        <v>2.8671199999999999</v>
      </c>
      <c r="Q37">
        <v>2.0000000000000001E-4</v>
      </c>
      <c r="R37">
        <f t="shared" si="24"/>
        <v>2.8675000000000002</v>
      </c>
      <c r="S37">
        <v>2.0000000000000001E-4</v>
      </c>
      <c r="T37">
        <f t="shared" si="18"/>
        <v>195.29206625978901</v>
      </c>
      <c r="U37">
        <f t="shared" si="19"/>
        <v>71.49084568439406</v>
      </c>
      <c r="V37">
        <f t="shared" si="20"/>
        <v>-41.853846368455905</v>
      </c>
      <c r="W37">
        <f t="shared" si="21"/>
        <v>71.737270192708735</v>
      </c>
      <c r="X37">
        <f t="shared" si="22"/>
        <v>-104.62074978212499</v>
      </c>
      <c r="Y37">
        <f t="shared" si="23"/>
        <v>73.781327283619092</v>
      </c>
      <c r="Z37">
        <f>0.001*(2*RefData!$B$5*'3PassStrainStress'!T37+RefData!$B$4*('3PassStrainStress'!$T37+'3PassStrainStress'!$V37+'3PassStrainStress'!$X37))</f>
        <v>37.461604197504592</v>
      </c>
      <c r="AA37">
        <f>0.001*(SQRT((2*RefData!$B$5+RefData!$B$4)^2 *'3PassStrainStress'!U37^2 + RefData!$B$4^2 *('3PassStrainStress'!$W37^2+'3PassStrainStress'!$Y37^2)))</f>
        <v>23.746201632188534</v>
      </c>
      <c r="AB37">
        <f>0.001*(2*RefData!$B$5*'3PassStrainStress'!V37+RefData!$B$4*('3PassStrainStress'!$T37+'3PassStrainStress'!$V37+'3PassStrainStress'!$X37))</f>
        <v>-0.84658168859650684</v>
      </c>
      <c r="AC37">
        <f>0.001*(SQRT((2*RefData!$B$5+RefData!$B$4)^2 *'3PassStrainStress'!W37^2 + RefData!$B$4^2 *('3PassStrainStress'!$U37^2+'3PassStrainStress'!$Y37^2)))</f>
        <v>23.794634173598403</v>
      </c>
      <c r="AD37">
        <f>0.001*(2*RefData!$B$5*'3PassStrainStress'!X37+RefData!$B$4*('3PassStrainStress'!$T37+'3PassStrainStress'!$V37+'3PassStrainStress'!$X37))</f>
        <v>-10.985850701573822</v>
      </c>
      <c r="AE37">
        <f>0.001*(SQRT((2*RefData!$B$5+RefData!$B$4)^2 *'3PassStrainStress'!U37^2 + RefData!$B$4^2 *('3PassStrainStress'!$W37^2+'3PassStrainStress'!$Y37^2)))</f>
        <v>23.746201632188534</v>
      </c>
    </row>
    <row r="38" spans="1:31">
      <c r="A38">
        <v>184060</v>
      </c>
      <c r="B38">
        <f t="shared" si="16"/>
        <v>184263</v>
      </c>
      <c r="C38">
        <v>7.5</v>
      </c>
      <c r="D38" s="7">
        <f t="shared" si="17"/>
        <v>39.969104799999997</v>
      </c>
      <c r="E38">
        <f>VLOOKUP($A38,Sheet1!$A$2:$O$1641,13,FALSE)</f>
        <v>-35.530895200000003</v>
      </c>
      <c r="F38">
        <f>VLOOKUP($A38,Sheet1!$A$2:$O$1641,14,FALSE)</f>
        <v>225</v>
      </c>
      <c r="G38">
        <f>VLOOKUP($A38,Sheet1!$A$2:$O$1641,15,FALSE)</f>
        <v>-507.27362060000002</v>
      </c>
      <c r="H38">
        <f>VLOOKUP($A38,Sheet1!$A$2:$O$1641,8,FALSE)</f>
        <v>2.8681899999999998</v>
      </c>
      <c r="I38">
        <f>VLOOKUP($A38,Sheet1!$A$2:$O$1641,9,FALSE)</f>
        <v>4.6E-5</v>
      </c>
      <c r="J38">
        <f>VLOOKUP($A38,Sheet1!$A$2:$O$1641,10,FALSE)</f>
        <v>2.8669899999999999</v>
      </c>
      <c r="K38">
        <f>VLOOKUP($A38,Sheet1!$A$2:$O$1641,11,FALSE)</f>
        <v>4.8000000000000001E-5</v>
      </c>
      <c r="L38">
        <f>VLOOKUP($B38,Sheet1!$A$2:$O$1641,8,FALSE)</f>
        <v>2.86741</v>
      </c>
      <c r="M38">
        <f>VLOOKUP($B38,Sheet1!$A$2:$O$1641,9,FALSE)</f>
        <v>6.4999999999999994E-5</v>
      </c>
      <c r="N38">
        <f>'3passComb'!$V$44/2/'3passComb'!$V$40 * (ERF(0,(2*('3PassStrainStress'!$D38-'3passComb'!$V$42)+'3passComb'!$V$40)/(2*SQRT(2)*'3passComb'!$V$41))+ERF(0,(2*('3passComb'!$V$42-'3PassStrainStress'!$D38)+'3passComb'!$V$40)/(2*SQRT(2)*'3passComb'!$V$41)))+'3passComb'!$V$43</f>
        <v>2.8675000000000002</v>
      </c>
      <c r="O38">
        <v>2.0000000000000001E-4</v>
      </c>
      <c r="P38">
        <f>'3passComb'!$W$44/2/'3passComb'!$W$40 * (ERF(0,(2*('3PassStrainStress'!$D38-'3passComb'!$W$42)+'3passComb'!$W$40)/(2*SQRT(2)*'3passComb'!$W$41))+ERF(0,(2*('3passComb'!$W$42-'3PassStrainStress'!$D38)+'3passComb'!$W$40)/(2*SQRT(2)*'3passComb'!$W$41)))+'3passComb'!$W$43</f>
        <v>2.8671199999999999</v>
      </c>
      <c r="Q38">
        <v>2.0000000000000001E-4</v>
      </c>
      <c r="R38">
        <f t="shared" si="24"/>
        <v>2.8675000000000002</v>
      </c>
      <c r="S38">
        <v>2.0000000000000001E-4</v>
      </c>
      <c r="T38">
        <f t="shared" si="18"/>
        <v>240.62772449862103</v>
      </c>
      <c r="U38">
        <f t="shared" si="19"/>
        <v>71.568206171705498</v>
      </c>
      <c r="V38">
        <f t="shared" si="20"/>
        <v>-45.341666899179067</v>
      </c>
      <c r="W38">
        <f t="shared" si="21"/>
        <v>71.737270192708735</v>
      </c>
      <c r="X38">
        <f t="shared" si="22"/>
        <v>-31.38622493470411</v>
      </c>
      <c r="Y38">
        <f t="shared" si="23"/>
        <v>73.338241830211288</v>
      </c>
      <c r="Z38">
        <f>0.001*(2*RefData!$B$5*'3PassStrainStress'!T38+RefData!$B$4*('3PassStrainStress'!$T38+'3PassStrainStress'!$V38+'3PassStrainStress'!$X38))</f>
        <v>58.727727530312791</v>
      </c>
      <c r="AA38">
        <f>0.001*(SQRT((2*RefData!$B$5+RefData!$B$4)^2 *'3PassStrainStress'!U38^2 + RefData!$B$4^2 *('3PassStrainStress'!$W38^2+'3PassStrainStress'!$Y38^2)))</f>
        <v>23.744677201415538</v>
      </c>
      <c r="AB38">
        <f>0.001*(2*RefData!$B$5*'3PassStrainStress'!V38+RefData!$B$4*('3PassStrainStress'!$T38+'3PassStrainStress'!$V38+'3PassStrainStress'!$X38))</f>
        <v>12.532671996822007</v>
      </c>
      <c r="AC38">
        <f>0.001*(SQRT((2*RefData!$B$5+RefData!$B$4)^2 *'3PassStrainStress'!W38^2 + RefData!$B$4^2 *('3PassStrainStress'!$U38^2+'3PassStrainStress'!$Y38^2)))</f>
        <v>23.777935923756246</v>
      </c>
      <c r="AD38">
        <f>0.001*(2*RefData!$B$5*'3PassStrainStress'!X38+RefData!$B$4*('3PassStrainStress'!$T38+'3PassStrainStress'!$V38+'3PassStrainStress'!$X38))</f>
        <v>14.787012621852577</v>
      </c>
      <c r="AE38">
        <f>0.001*(SQRT((2*RefData!$B$5+RefData!$B$4)^2 *'3PassStrainStress'!U38^2 + RefData!$B$4^2 *('3PassStrainStress'!$W38^2+'3PassStrainStress'!$Y38^2)))</f>
        <v>23.744677201415538</v>
      </c>
    </row>
    <row r="39" spans="1:31">
      <c r="D39" s="7"/>
    </row>
    <row r="40" spans="1:31">
      <c r="A40">
        <f>A16-2</f>
        <v>184078</v>
      </c>
      <c r="B40">
        <f t="shared" ref="B40:B48" si="26">A40+203</f>
        <v>184281</v>
      </c>
      <c r="C40">
        <v>10</v>
      </c>
      <c r="D40" s="7">
        <f t="shared" ref="D40:D48" si="27">E40+75.5</f>
        <v>-16.143219000000002</v>
      </c>
      <c r="E40">
        <f>VLOOKUP($A40,Sheet1!$A$2:$O$1641,13,FALSE)</f>
        <v>-91.643219000000002</v>
      </c>
      <c r="F40">
        <f>VLOOKUP($A40,Sheet1!$A$2:$O$1641,14,FALSE)</f>
        <v>225</v>
      </c>
      <c r="G40">
        <f>VLOOKUP($A40,Sheet1!$A$2:$O$1641,15,FALSE)</f>
        <v>-504.41516109999998</v>
      </c>
      <c r="H40">
        <f>VLOOKUP($A40,Sheet1!$A$2:$O$1641,8,FALSE)</f>
        <v>2.8681999999999999</v>
      </c>
      <c r="I40">
        <f>VLOOKUP($A40,Sheet1!$A$2:$O$1641,9,FALSE)</f>
        <v>4.8999999999999998E-5</v>
      </c>
      <c r="J40">
        <f>VLOOKUP($A40,Sheet1!$A$2:$O$1641,10,FALSE)</f>
        <v>2.86721</v>
      </c>
      <c r="K40">
        <f>VLOOKUP($A40,Sheet1!$A$2:$O$1641,11,FALSE)</f>
        <v>3.1000000000000001E-5</v>
      </c>
      <c r="L40">
        <f>VLOOKUP($B40,Sheet1!$A$2:$O$1641,8,FALSE)</f>
        <v>2.8666999999999998</v>
      </c>
      <c r="M40">
        <f>VLOOKUP($B40,Sheet1!$A$2:$O$1641,9,FALSE)</f>
        <v>6.6000000000000005E-5</v>
      </c>
      <c r="N40">
        <f>'3passComb'!$V$62/2/'3passComb'!$V$58 * (ERF(0,(2*('3PassStrainStress'!$D40-'3passComb'!$V$60)+'3passComb'!$V$58)/(2*SQRT(2)*'3passComb'!$V$59))+ERF(0,(2*('3passComb'!$V$60-'3PassStrainStress'!$D40)+'3passComb'!$V$58)/(2*SQRT(2)*'3passComb'!$V$59)))+'3passComb'!$V$61</f>
        <v>2.8675899999999999</v>
      </c>
      <c r="O40">
        <v>2.0000000000000001E-4</v>
      </c>
      <c r="P40">
        <f>'3passComb'!$W$62/2/'3passComb'!$W$58 * (ERF(0,(2*('3PassStrainStress'!$D40-'3passComb'!$W$60)+'3passComb'!$W$58)/(2*SQRT(2)*'3passComb'!$W$59))+ERF(0,(2*('3passComb'!$W$60-'3PassStrainStress'!$D40)+'3passComb'!$W$58)/(2*SQRT(2)*'3passComb'!$W$59)))+'3passComb'!$W$61</f>
        <v>2.8670900000000001</v>
      </c>
      <c r="Q40">
        <v>2.0000000000000001E-4</v>
      </c>
      <c r="R40">
        <f>N40</f>
        <v>2.8675899999999999</v>
      </c>
      <c r="S40">
        <v>2.0000000000000001E-4</v>
      </c>
      <c r="T40">
        <f t="shared" ref="T40:T48" si="28">1000000*(H40/N40 -1)</f>
        <v>212.72218134393839</v>
      </c>
      <c r="U40">
        <f t="shared" ref="U40:U48" si="29">1000000*(SQRT((I40/N40)^2+(O40/N40)^2))</f>
        <v>71.807696016543076</v>
      </c>
      <c r="V40">
        <f t="shared" ref="V40:V48" si="30">1000000*(J40/P40 -1)</f>
        <v>41.854284309250644</v>
      </c>
      <c r="W40">
        <f t="shared" ref="W40:W48" si="31">1000000*(SQRT((K40/P40)^2+(Q40/P40)^2))</f>
        <v>70.590124748480022</v>
      </c>
      <c r="X40">
        <f t="shared" ref="X40:X48" si="32">1000000*(L40/R40 -1)</f>
        <v>-310.3651498296278</v>
      </c>
      <c r="Y40">
        <f t="shared" ref="Y40:Y48" si="33">1000000*(SQRT((M40/R40)^2+(S40/R40)^2))</f>
        <v>73.444474906804714</v>
      </c>
      <c r="Z40">
        <f>0.001*(2*RefData!$B$5*'3PassStrainStress'!T40+RefData!$B$4*('3PassStrainStress'!$T40+'3PassStrainStress'!$V40+'3PassStrainStress'!$X40))</f>
        <v>27.603800249567652</v>
      </c>
      <c r="AA40">
        <f>0.001*(SQRT((2*RefData!$B$5+RefData!$B$4)^2 *'3PassStrainStress'!U40^2 + RefData!$B$4^2 *('3PassStrainStress'!$W40^2+'3PassStrainStress'!$Y40^2)))</f>
        <v>23.756811640214131</v>
      </c>
      <c r="AB40">
        <f>0.001*(2*RefData!$B$5*'3PassStrainStress'!V40+RefData!$B$4*('3PassStrainStress'!$T40+'3PassStrainStress'!$V40+'3PassStrainStress'!$X40))</f>
        <v>2.063036271943929E-3</v>
      </c>
      <c r="AC40">
        <f>0.001*(SQRT((2*RefData!$B$5+RefData!$B$4)^2 *'3PassStrainStress'!W40^2 + RefData!$B$4^2 *('3PassStrainStress'!$U40^2+'3PassStrainStress'!$Y40^2)))</f>
        <v>23.517555050510971</v>
      </c>
      <c r="AD40">
        <f>0.001*(2*RefData!$B$5*'3PassStrainStress'!X40+RefData!$B$4*('3PassStrainStress'!$T40+'3PassStrainStress'!$V40+'3PassStrainStress'!$X40))</f>
        <v>-56.894922478469951</v>
      </c>
      <c r="AE40">
        <f>0.001*(SQRT((2*RefData!$B$5+RefData!$B$4)^2 *'3PassStrainStress'!U40^2 + RefData!$B$4^2 *('3PassStrainStress'!$W40^2+'3PassStrainStress'!$Y40^2)))</f>
        <v>23.756811640214131</v>
      </c>
    </row>
    <row r="41" spans="1:31">
      <c r="A41">
        <f t="shared" ref="A41:A60" si="34">A17-2</f>
        <v>184073</v>
      </c>
      <c r="B41">
        <f t="shared" si="26"/>
        <v>184276</v>
      </c>
      <c r="C41">
        <v>10</v>
      </c>
      <c r="D41" s="7">
        <f t="shared" si="27"/>
        <v>-12.216110200000003</v>
      </c>
      <c r="E41">
        <f>VLOOKUP($A41,Sheet1!$A$2:$O$1641,13,FALSE)</f>
        <v>-87.716110200000003</v>
      </c>
      <c r="F41">
        <f>VLOOKUP($A41,Sheet1!$A$2:$O$1641,14,FALSE)</f>
        <v>225</v>
      </c>
      <c r="G41">
        <f>VLOOKUP($A41,Sheet1!$A$2:$O$1641,15,FALSE)</f>
        <v>-504.23623659999998</v>
      </c>
      <c r="H41">
        <f>VLOOKUP($A41,Sheet1!$A$2:$O$1641,8,FALSE)</f>
        <v>2.8677899999999998</v>
      </c>
      <c r="I41">
        <f>VLOOKUP($A41,Sheet1!$A$2:$O$1641,9,FALSE)</f>
        <v>4.5000000000000003E-5</v>
      </c>
      <c r="J41">
        <f>VLOOKUP($A41,Sheet1!$A$2:$O$1641,10,FALSE)</f>
        <v>2.86693</v>
      </c>
      <c r="K41">
        <f>VLOOKUP($A41,Sheet1!$A$2:$O$1641,11,FALSE)</f>
        <v>2.9E-5</v>
      </c>
      <c r="L41">
        <f>VLOOKUP($B41,Sheet1!$A$2:$O$1641,8,FALSE)</f>
        <v>2.8673600000000001</v>
      </c>
      <c r="M41">
        <f>VLOOKUP($B41,Sheet1!$A$2:$O$1641,9,FALSE)</f>
        <v>7.2000000000000002E-5</v>
      </c>
      <c r="N41">
        <f>'3passComb'!$V$62/2/'3passComb'!$V$58 * (ERF(0,(2*('3PassStrainStress'!$D41-'3passComb'!$V$60)+'3passComb'!$V$58)/(2*SQRT(2)*'3passComb'!$V$59))+ERF(0,(2*('3passComb'!$V$60-'3PassStrainStress'!$D41)+'3passComb'!$V$58)/(2*SQRT(2)*'3passComb'!$V$59)))+'3passComb'!$V$61</f>
        <v>2.8675899999999999</v>
      </c>
      <c r="O41">
        <v>2.0000000000000001E-4</v>
      </c>
      <c r="P41">
        <f>'3passComb'!$W$62/2/'3passComb'!$W$58 * (ERF(0,(2*('3PassStrainStress'!$D41-'3passComb'!$W$60)+'3passComb'!$W$58)/(2*SQRT(2)*'3passComb'!$W$59))+ERF(0,(2*('3passComb'!$W$60-'3PassStrainStress'!$D41)+'3passComb'!$W$58)/(2*SQRT(2)*'3passComb'!$W$59)))+'3passComb'!$W$61</f>
        <v>2.8670900000000001</v>
      </c>
      <c r="Q41">
        <v>2.0000000000000001E-4</v>
      </c>
      <c r="R41">
        <f t="shared" ref="R41:R48" si="35">N41</f>
        <v>2.8675899999999999</v>
      </c>
      <c r="S41">
        <v>2.0000000000000001E-4</v>
      </c>
      <c r="T41">
        <f t="shared" si="28"/>
        <v>69.744977489794024</v>
      </c>
      <c r="U41">
        <f t="shared" si="29"/>
        <v>71.488601927053736</v>
      </c>
      <c r="V41">
        <f t="shared" si="30"/>
        <v>-55.805712412260178</v>
      </c>
      <c r="W41">
        <f t="shared" si="31"/>
        <v>70.486647927443386</v>
      </c>
      <c r="X41">
        <f t="shared" si="32"/>
        <v>-80.206724113240924</v>
      </c>
      <c r="Y41">
        <f t="shared" si="33"/>
        <v>74.126804769643769</v>
      </c>
      <c r="Z41">
        <f>0.001*(2*RefData!$B$5*'3PassStrainStress'!T41+RefData!$B$4*('3PassStrainStress'!$T41+'3PassStrainStress'!$V41+'3PassStrainStress'!$X41))</f>
        <v>3.237938826717599</v>
      </c>
      <c r="AA41">
        <f>0.001*(SQRT((2*RefData!$B$5+RefData!$B$4)^2 *'3PassStrainStress'!U41^2 + RefData!$B$4^2 *('3PassStrainStress'!$W41^2+'3PassStrainStress'!$Y41^2)))</f>
        <v>23.706448486188393</v>
      </c>
      <c r="AB41">
        <f>0.001*(2*RefData!$B$5*'3PassStrainStress'!V41+RefData!$B$4*('3PassStrainStress'!$T41+'3PassStrainStress'!$V41+'3PassStrainStress'!$X41))</f>
        <v>-17.043326465152692</v>
      </c>
      <c r="AC41">
        <f>0.001*(SQRT((2*RefData!$B$5+RefData!$B$4)^2 *'3PassStrainStress'!W41^2 + RefData!$B$4^2 *('3PassStrainStress'!$U41^2+'3PassStrainStress'!$Y41^2)))</f>
        <v>23.509904445658659</v>
      </c>
      <c r="AD41">
        <f>0.001*(2*RefData!$B$5*'3PassStrainStress'!X41+RefData!$B$4*('3PassStrainStress'!$T41+'3PassStrainStress'!$V41+'3PassStrainStress'!$X41))</f>
        <v>-20.985028355311119</v>
      </c>
      <c r="AE41">
        <f>0.001*(SQRT((2*RefData!$B$5+RefData!$B$4)^2 *'3PassStrainStress'!U41^2 + RefData!$B$4^2 *('3PassStrainStress'!$W41^2+'3PassStrainStress'!$Y41^2)))</f>
        <v>23.706448486188393</v>
      </c>
    </row>
    <row r="42" spans="1:31">
      <c r="A42">
        <f t="shared" si="34"/>
        <v>184068</v>
      </c>
      <c r="B42">
        <f t="shared" si="26"/>
        <v>184271</v>
      </c>
      <c r="C42">
        <v>10</v>
      </c>
      <c r="D42" s="7">
        <f t="shared" si="27"/>
        <v>-8.1908264000000059</v>
      </c>
      <c r="E42">
        <f>VLOOKUP($A42,Sheet1!$A$2:$O$1641,13,FALSE)</f>
        <v>-83.690826400000006</v>
      </c>
      <c r="F42">
        <f>VLOOKUP($A42,Sheet1!$A$2:$O$1641,14,FALSE)</f>
        <v>225</v>
      </c>
      <c r="G42">
        <f>VLOOKUP($A42,Sheet1!$A$2:$O$1641,15,FALSE)</f>
        <v>-504.0528564</v>
      </c>
      <c r="H42">
        <f>VLOOKUP($A42,Sheet1!$A$2:$O$1641,8,FALSE)</f>
        <v>2.8663400000000001</v>
      </c>
      <c r="I42">
        <f>VLOOKUP($A42,Sheet1!$A$2:$O$1641,9,FALSE)</f>
        <v>4.6999999999999997E-5</v>
      </c>
      <c r="J42">
        <f>VLOOKUP($A42,Sheet1!$A$2:$O$1641,10,FALSE)</f>
        <v>2.8661699999999999</v>
      </c>
      <c r="K42">
        <f>VLOOKUP($A42,Sheet1!$A$2:$O$1641,11,FALSE)</f>
        <v>3.0000000000000001E-5</v>
      </c>
      <c r="L42">
        <f>VLOOKUP($B42,Sheet1!$A$2:$O$1641,8,FALSE)</f>
        <v>2.8716900000000001</v>
      </c>
      <c r="M42">
        <f>VLOOKUP($B42,Sheet1!$A$2:$O$1641,9,FALSE)</f>
        <v>8.2999999999999998E-5</v>
      </c>
      <c r="N42">
        <f>'3passComb'!$V$62/2/'3passComb'!$V$58 * (ERF(0,(2*('3PassStrainStress'!$D42-'3passComb'!$V$60)+'3passComb'!$V$58)/(2*SQRT(2)*'3passComb'!$V$59))+ERF(0,(2*('3passComb'!$V$60-'3PassStrainStress'!$D42)+'3passComb'!$V$58)/(2*SQRT(2)*'3passComb'!$V$59)))+'3passComb'!$V$61</f>
        <v>2.8675900033146831</v>
      </c>
      <c r="O42">
        <v>2.0000000000000001E-4</v>
      </c>
      <c r="P42">
        <f>'3passComb'!$W$62/2/'3passComb'!$W$58 * (ERF(0,(2*('3PassStrainStress'!$D42-'3passComb'!$W$60)+'3passComb'!$W$58)/(2*SQRT(2)*'3passComb'!$W$59))+ERF(0,(2*('3passComb'!$W$60-'3PassStrainStress'!$D42)+'3passComb'!$W$58)/(2*SQRT(2)*'3passComb'!$W$59)))+'3passComb'!$W$61</f>
        <v>2.8670900000000006</v>
      </c>
      <c r="Q42">
        <v>2.0000000000000001E-4</v>
      </c>
      <c r="R42">
        <f t="shared" si="35"/>
        <v>2.8675900033146831</v>
      </c>
      <c r="S42">
        <v>2.0000000000000001E-4</v>
      </c>
      <c r="T42">
        <f t="shared" si="28"/>
        <v>-435.90726471987028</v>
      </c>
      <c r="U42">
        <f t="shared" si="29"/>
        <v>71.6449318395196</v>
      </c>
      <c r="V42">
        <f t="shared" si="30"/>
        <v>-320.88284637055153</v>
      </c>
      <c r="W42">
        <f t="shared" si="31"/>
        <v>70.537543000591825</v>
      </c>
      <c r="X42">
        <f t="shared" si="32"/>
        <v>1429.7708809758446</v>
      </c>
      <c r="Y42">
        <f t="shared" si="33"/>
        <v>75.512426775498255</v>
      </c>
      <c r="Z42">
        <f>0.001*(2*RefData!$B$5*'3PassStrainStress'!T42+RefData!$B$4*('3PassStrainStress'!$T42+'3PassStrainStress'!$V42+'3PassStrainStress'!$X42))</f>
        <v>11.118419742908722</v>
      </c>
      <c r="AA42">
        <f>0.001*(SQRT((2*RefData!$B$5+RefData!$B$4)^2 *'3PassStrainStress'!U42^2 + RefData!$B$4^2 *('3PassStrainStress'!$W42^2+'3PassStrainStress'!$Y42^2)))</f>
        <v>23.810348010126404</v>
      </c>
      <c r="AB42">
        <f>0.001*(2*RefData!$B$5*'3PassStrainStress'!V42+RefData!$B$4*('3PassStrainStress'!$T42+'3PassStrainStress'!$V42+'3PassStrainStress'!$X42))</f>
        <v>29.699287322414065</v>
      </c>
      <c r="AC42">
        <f>0.001*(SQRT((2*RefData!$B$5+RefData!$B$4)^2 *'3PassStrainStress'!W42^2 + RefData!$B$4^2 *('3PassStrainStress'!$U42^2+'3PassStrainStress'!$Y42^2)))</f>
        <v>23.593665934195919</v>
      </c>
      <c r="AD42">
        <f>0.001*(2*RefData!$B$5*'3PassStrainStress'!X42+RefData!$B$4*('3PassStrainStress'!$T42+'3PassStrainStress'!$V42+'3PassStrainStress'!$X42))</f>
        <v>312.49719712452418</v>
      </c>
      <c r="AE42">
        <f>0.001*(SQRT((2*RefData!$B$5+RefData!$B$4)^2 *'3PassStrainStress'!U42^2 + RefData!$B$4^2 *('3PassStrainStress'!$W42^2+'3PassStrainStress'!$Y42^2)))</f>
        <v>23.810348010126404</v>
      </c>
    </row>
    <row r="43" spans="1:31">
      <c r="A43">
        <f t="shared" si="34"/>
        <v>184063</v>
      </c>
      <c r="B43">
        <f t="shared" si="26"/>
        <v>184266</v>
      </c>
      <c r="C43">
        <v>10</v>
      </c>
      <c r="D43" s="7">
        <f t="shared" si="27"/>
        <v>-4.1655272999999937</v>
      </c>
      <c r="E43">
        <f>VLOOKUP($A43,Sheet1!$A$2:$O$1641,13,FALSE)</f>
        <v>-79.665527299999994</v>
      </c>
      <c r="F43">
        <f>VLOOKUP($A43,Sheet1!$A$2:$O$1641,14,FALSE)</f>
        <v>225</v>
      </c>
      <c r="G43">
        <f>VLOOKUP($A43,Sheet1!$A$2:$O$1641,15,FALSE)</f>
        <v>-503.86944579999999</v>
      </c>
      <c r="H43">
        <f>VLOOKUP($A43,Sheet1!$A$2:$O$1641,8,FALSE)</f>
        <v>2.8673299999999999</v>
      </c>
      <c r="I43">
        <f>VLOOKUP($A43,Sheet1!$A$2:$O$1641,9,FALSE)</f>
        <v>5.8E-5</v>
      </c>
      <c r="J43">
        <f>VLOOKUP($A43,Sheet1!$A$2:$O$1641,10,FALSE)</f>
        <v>2.8653300000000002</v>
      </c>
      <c r="K43">
        <f>VLOOKUP($A43,Sheet1!$A$2:$O$1641,11,FALSE)</f>
        <v>3.1000000000000001E-5</v>
      </c>
      <c r="L43">
        <f>VLOOKUP($B43,Sheet1!$A$2:$O$1641,8,FALSE)</f>
        <v>2.8747799999999999</v>
      </c>
      <c r="M43">
        <f>VLOOKUP($B43,Sheet1!$A$2:$O$1641,9,FALSE)</f>
        <v>7.6000000000000004E-5</v>
      </c>
      <c r="N43">
        <f>'3passComb'!$V$62/2/'3passComb'!$V$58 * (ERF(0,(2*('3PassStrainStress'!$D43-'3passComb'!$V$60)+'3passComb'!$V$58)/(2*SQRT(2)*'3passComb'!$V$59))+ERF(0,(2*('3passComb'!$V$60-'3PassStrainStress'!$D43)+'3passComb'!$V$58)/(2*SQRT(2)*'3passComb'!$V$59)))+'3passComb'!$V$61</f>
        <v>2.8684857786788904</v>
      </c>
      <c r="O43">
        <v>2.0000000000000001E-4</v>
      </c>
      <c r="P43">
        <f>'3passComb'!$W$62/2/'3passComb'!$W$58 * (ERF(0,(2*('3PassStrainStress'!$D43-'3passComb'!$W$60)+'3passComb'!$W$58)/(2*SQRT(2)*'3passComb'!$W$59))+ERF(0,(2*('3passComb'!$W$60-'3PassStrainStress'!$D43)+'3passComb'!$W$58)/(2*SQRT(2)*'3passComb'!$W$59)))+'3passComb'!$W$61</f>
        <v>2.8671227113523208</v>
      </c>
      <c r="Q43">
        <v>2.0000000000000001E-4</v>
      </c>
      <c r="R43">
        <f t="shared" si="35"/>
        <v>2.8684857786788904</v>
      </c>
      <c r="S43">
        <v>2.0000000000000001E-4</v>
      </c>
      <c r="T43">
        <f t="shared" si="28"/>
        <v>-402.92292452037691</v>
      </c>
      <c r="U43">
        <f t="shared" si="29"/>
        <v>72.595878779608881</v>
      </c>
      <c r="V43">
        <f t="shared" si="30"/>
        <v>-625.26495473058662</v>
      </c>
      <c r="W43">
        <f t="shared" si="31"/>
        <v>70.589319377146623</v>
      </c>
      <c r="X43">
        <f t="shared" si="32"/>
        <v>2194.2661762153202</v>
      </c>
      <c r="Y43">
        <f t="shared" si="33"/>
        <v>74.587528903001783</v>
      </c>
      <c r="Z43">
        <f>0.001*(2*RefData!$B$5*'3PassStrainStress'!T43+RefData!$B$4*('3PassStrainStress'!$T43+'3PassStrainStress'!$V43+'3PassStrainStress'!$X43))</f>
        <v>76.18732124815925</v>
      </c>
      <c r="AA43">
        <f>0.001*(SQRT((2*RefData!$B$5+RefData!$B$4)^2 *'3PassStrainStress'!U43^2 + RefData!$B$4^2 *('3PassStrainStress'!$W43^2+'3PassStrainStress'!$Y43^2)))</f>
        <v>23.999244746775865</v>
      </c>
      <c r="AB43">
        <f>0.001*(2*RefData!$B$5*'3PassStrainStress'!V43+RefData!$B$4*('3PassStrainStress'!$T43+'3PassStrainStress'!$V43+'3PassStrainStress'!$X43))</f>
        <v>40.270531752663842</v>
      </c>
      <c r="AC43">
        <f>0.001*(SQRT((2*RefData!$B$5+RefData!$B$4)^2 *'3PassStrainStress'!W43^2 + RefData!$B$4^2 *('3PassStrainStress'!$U43^2+'3PassStrainStress'!$Y43^2)))</f>
        <v>23.605521001972299</v>
      </c>
      <c r="AD43">
        <f>0.001*(2*RefData!$B$5*'3PassStrainStress'!X43+RefData!$B$4*('3PassStrainStress'!$T43+'3PassStrainStress'!$V43+'3PassStrainStress'!$X43))</f>
        <v>495.73325290546416</v>
      </c>
      <c r="AE43">
        <f>0.001*(SQRT((2*RefData!$B$5+RefData!$B$4)^2 *'3PassStrainStress'!U43^2 + RefData!$B$4^2 *('3PassStrainStress'!$W43^2+'3PassStrainStress'!$Y43^2)))</f>
        <v>23.999244746775865</v>
      </c>
    </row>
    <row r="44" spans="1:31">
      <c r="A44">
        <f t="shared" si="34"/>
        <v>184032</v>
      </c>
      <c r="B44">
        <f t="shared" si="26"/>
        <v>184235</v>
      </c>
      <c r="C44">
        <v>10</v>
      </c>
      <c r="D44" s="7">
        <f t="shared" si="27"/>
        <v>-0.15883639999999843</v>
      </c>
      <c r="E44">
        <f>VLOOKUP($A44,Sheet1!$A$2:$O$1641,13,FALSE)</f>
        <v>-75.658836399999998</v>
      </c>
      <c r="F44">
        <f>VLOOKUP($A44,Sheet1!$A$2:$O$1641,14,FALSE)</f>
        <v>225</v>
      </c>
      <c r="G44">
        <f>VLOOKUP($A44,Sheet1!$A$2:$O$1641,15,FALSE)</f>
        <v>-503.68017579999997</v>
      </c>
      <c r="H44">
        <f>VLOOKUP($A44,Sheet1!$A$2:$O$1641,8,FALSE)</f>
        <v>2.8698299999999999</v>
      </c>
      <c r="I44">
        <f>VLOOKUP($A44,Sheet1!$A$2:$O$1641,9,FALSE)</f>
        <v>6.7999999999999999E-5</v>
      </c>
      <c r="J44">
        <f>VLOOKUP($A44,Sheet1!$A$2:$O$1641,10,FALSE)</f>
        <v>2.8656199999999998</v>
      </c>
      <c r="K44">
        <f>VLOOKUP($A44,Sheet1!$A$2:$O$1641,11,FALSE)</f>
        <v>3.3000000000000003E-5</v>
      </c>
      <c r="L44">
        <f>VLOOKUP($B44,Sheet1!$A$2:$O$1641,8,FALSE)</f>
        <v>2.8746100000000001</v>
      </c>
      <c r="M44">
        <f>VLOOKUP($B44,Sheet1!$A$2:$O$1641,9,FALSE)</f>
        <v>1.05E-4</v>
      </c>
      <c r="N44">
        <f>'3passComb'!$V$62/2/'3passComb'!$V$58 * (ERF(0,(2*('3PassStrainStress'!$D44-'3passComb'!$V$60)+'3passComb'!$V$58)/(2*SQRT(2)*'3passComb'!$V$59))+ERF(0,(2*('3passComb'!$V$60-'3PassStrainStress'!$D44)+'3passComb'!$V$58)/(2*SQRT(2)*'3passComb'!$V$59)))+'3passComb'!$V$61</f>
        <v>2.8687101892943025</v>
      </c>
      <c r="O44">
        <v>2.0000000000000001E-4</v>
      </c>
      <c r="P44">
        <f>'3passComb'!$W$62/2/'3passComb'!$W$58 * (ERF(0,(2*('3PassStrainStress'!$D44-'3passComb'!$W$60)+'3passComb'!$W$58)/(2*SQRT(2)*'3passComb'!$W$59))+ERF(0,(2*('3passComb'!$W$60-'3PassStrainStress'!$D44)+'3passComb'!$W$58)/(2*SQRT(2)*'3passComb'!$W$59)))+'3passComb'!$W$61</f>
        <v>2.8679671848489439</v>
      </c>
      <c r="Q44">
        <v>2.0000000000000001E-4</v>
      </c>
      <c r="R44">
        <f t="shared" si="35"/>
        <v>2.8687101892943025</v>
      </c>
      <c r="S44">
        <v>2.0000000000000001E-4</v>
      </c>
      <c r="T44">
        <f t="shared" si="28"/>
        <v>390.35337549120362</v>
      </c>
      <c r="U44">
        <f t="shared" si="29"/>
        <v>73.6372518954729</v>
      </c>
      <c r="V44">
        <f t="shared" si="30"/>
        <v>-818.4141231963871</v>
      </c>
      <c r="W44">
        <f t="shared" si="31"/>
        <v>70.678708976591935</v>
      </c>
      <c r="X44">
        <f t="shared" si="32"/>
        <v>2056.6074355350406</v>
      </c>
      <c r="Y44">
        <f t="shared" si="33"/>
        <v>78.741707964964633</v>
      </c>
      <c r="Z44">
        <f>0.001*(2*RefData!$B$5*'3PassStrainStress'!T44+RefData!$B$4*('3PassStrainStress'!$T44+'3PassStrainStress'!$V44+'3PassStrainStress'!$X44))</f>
        <v>260.36177860488863</v>
      </c>
      <c r="AA44">
        <f>0.001*(SQRT((2*RefData!$B$5+RefData!$B$4)^2 *'3PassStrainStress'!U44^2 + RefData!$B$4^2 *('3PassStrainStress'!$W44^2+'3PassStrainStress'!$Y44^2)))</f>
        <v>24.44725402331871</v>
      </c>
      <c r="AB44">
        <f>0.001*(2*RefData!$B$5*'3PassStrainStress'!V44+RefData!$B$4*('3PassStrainStress'!$T44+'3PassStrainStress'!$V44+'3PassStrainStress'!$X44))</f>
        <v>65.099336509200924</v>
      </c>
      <c r="AC44">
        <f>0.001*(SQRT((2*RefData!$B$5+RefData!$B$4)^2 *'3PassStrainStress'!W44^2 + RefData!$B$4^2 *('3PassStrainStress'!$U44^2+'3PassStrainStress'!$Y44^2)))</f>
        <v>23.870786535358672</v>
      </c>
      <c r="AD44">
        <f>0.001*(2*RefData!$B$5*'3PassStrainStress'!X44+RefData!$B$4*('3PassStrainStress'!$T44+'3PassStrainStress'!$V44+'3PassStrainStress'!$X44))</f>
        <v>529.52589599658529</v>
      </c>
      <c r="AE44">
        <f>0.001*(SQRT((2*RefData!$B$5+RefData!$B$4)^2 *'3PassStrainStress'!U44^2 + RefData!$B$4^2 *('3PassStrainStress'!$W44^2+'3PassStrainStress'!$Y44^2)))</f>
        <v>24.44725402331871</v>
      </c>
    </row>
    <row r="45" spans="1:31">
      <c r="A45">
        <f t="shared" si="34"/>
        <v>184037</v>
      </c>
      <c r="B45">
        <f t="shared" si="26"/>
        <v>184240</v>
      </c>
      <c r="C45">
        <v>10</v>
      </c>
      <c r="D45" s="7">
        <f t="shared" si="27"/>
        <v>4.0393372000000056</v>
      </c>
      <c r="E45">
        <f>VLOOKUP($A45,Sheet1!$A$2:$O$1641,13,FALSE)</f>
        <v>-71.460662799999994</v>
      </c>
      <c r="F45">
        <f>VLOOKUP($A45,Sheet1!$A$2:$O$1641,14,FALSE)</f>
        <v>225</v>
      </c>
      <c r="G45">
        <f>VLOOKUP($A45,Sheet1!$A$2:$O$1641,15,FALSE)</f>
        <v>-503.87506100000002</v>
      </c>
      <c r="H45">
        <f>VLOOKUP($A45,Sheet1!$A$2:$O$1641,8,FALSE)</f>
        <v>2.8663400000000001</v>
      </c>
      <c r="I45">
        <f>VLOOKUP($A45,Sheet1!$A$2:$O$1641,9,FALSE)</f>
        <v>5.3000000000000001E-5</v>
      </c>
      <c r="J45">
        <f>VLOOKUP($A45,Sheet1!$A$2:$O$1641,10,FALSE)</f>
        <v>2.86551</v>
      </c>
      <c r="K45">
        <f>VLOOKUP($A45,Sheet1!$A$2:$O$1641,11,FALSE)</f>
        <v>3.1000000000000001E-5</v>
      </c>
      <c r="L45">
        <f>VLOOKUP($B45,Sheet1!$A$2:$O$1641,8,FALSE)</f>
        <v>2.8748100000000001</v>
      </c>
      <c r="M45">
        <f>VLOOKUP($B45,Sheet1!$A$2:$O$1641,9,FALSE)</f>
        <v>8.0000000000000007E-5</v>
      </c>
      <c r="N45">
        <f>'3passComb'!$V$62/2/'3passComb'!$V$58 * (ERF(0,(2*('3PassStrainStress'!$D45-'3passComb'!$V$60)+'3passComb'!$V$58)/(2*SQRT(2)*'3passComb'!$V$59))+ERF(0,(2*('3passComb'!$V$60-'3PassStrainStress'!$D45)+'3passComb'!$V$58)/(2*SQRT(2)*'3passComb'!$V$59)))+'3passComb'!$V$61</f>
        <v>2.8675967678405203</v>
      </c>
      <c r="O45">
        <v>2.0000000000000001E-4</v>
      </c>
      <c r="P45">
        <f>'3passComb'!$W$62/2/'3passComb'!$W$58 * (ERF(0,(2*('3PassStrainStress'!$D45-'3passComb'!$W$60)+'3passComb'!$W$58)/(2*SQRT(2)*'3passComb'!$W$59))+ERF(0,(2*('3passComb'!$W$60-'3PassStrainStress'!$D45)+'3passComb'!$W$58)/(2*SQRT(2)*'3passComb'!$W$59)))+'3passComb'!$W$61</f>
        <v>2.867110196586355</v>
      </c>
      <c r="Q45">
        <v>2.0000000000000001E-4</v>
      </c>
      <c r="R45">
        <f t="shared" si="35"/>
        <v>2.8675967678405203</v>
      </c>
      <c r="S45">
        <v>2.0000000000000001E-4</v>
      </c>
      <c r="T45">
        <f t="shared" si="28"/>
        <v>-438.2651893789502</v>
      </c>
      <c r="U45">
        <f t="shared" si="29"/>
        <v>72.15218032179078</v>
      </c>
      <c r="V45">
        <f t="shared" si="30"/>
        <v>-558.12175906611026</v>
      </c>
      <c r="W45">
        <f t="shared" si="31"/>
        <v>70.589627495339215</v>
      </c>
      <c r="X45">
        <f t="shared" si="32"/>
        <v>2515.4276362613359</v>
      </c>
      <c r="Y45">
        <f t="shared" si="33"/>
        <v>75.117462364694603</v>
      </c>
      <c r="Z45">
        <f>0.001*(2*RefData!$B$5*'3PassStrainStress'!T45+RefData!$B$4*('3PassStrainStress'!$T45+'3PassStrainStress'!$V45+'3PassStrainStress'!$X45))</f>
        <v>113.24093735498758</v>
      </c>
      <c r="AA45">
        <f>0.001*(SQRT((2*RefData!$B$5+RefData!$B$4)^2 *'3PassStrainStress'!U45^2 + RefData!$B$4^2 *('3PassStrainStress'!$W45^2+'3PassStrainStress'!$Y45^2)))</f>
        <v>23.916445608704716</v>
      </c>
      <c r="AB45">
        <f>0.001*(2*RefData!$B$5*'3PassStrainStress'!V45+RefData!$B$4*('3PassStrainStress'!$T45+'3PassStrainStress'!$V45+'3PassStrainStress'!$X45))</f>
        <v>93.87949148244634</v>
      </c>
      <c r="AC45">
        <f>0.001*(SQRT((2*RefData!$B$5+RefData!$B$4)^2 *'3PassStrainStress'!W45^2 + RefData!$B$4^2 *('3PassStrainStress'!$U45^2+'3PassStrainStress'!$Y45^2)))</f>
        <v>23.610291710344075</v>
      </c>
      <c r="AD45">
        <f>0.001*(2*RefData!$B$5*'3PassStrainStress'!X45+RefData!$B$4*('3PassStrainStress'!$T45+'3PassStrainStress'!$V45+'3PassStrainStress'!$X45))</f>
        <v>590.37593226611068</v>
      </c>
      <c r="AE45">
        <f>0.001*(SQRT((2*RefData!$B$5+RefData!$B$4)^2 *'3PassStrainStress'!U45^2 + RefData!$B$4^2 *('3PassStrainStress'!$W45^2+'3PassStrainStress'!$Y45^2)))</f>
        <v>23.916445608704716</v>
      </c>
    </row>
    <row r="46" spans="1:31">
      <c r="A46">
        <f t="shared" si="34"/>
        <v>184042</v>
      </c>
      <c r="B46">
        <f t="shared" si="26"/>
        <v>184245</v>
      </c>
      <c r="C46">
        <v>10</v>
      </c>
      <c r="D46" s="7">
        <f t="shared" si="27"/>
        <v>8.0146026999999975</v>
      </c>
      <c r="E46">
        <f>VLOOKUP($A46,Sheet1!$A$2:$O$1641,13,FALSE)</f>
        <v>-67.485397300000002</v>
      </c>
      <c r="F46">
        <f>VLOOKUP($A46,Sheet1!$A$2:$O$1641,14,FALSE)</f>
        <v>225</v>
      </c>
      <c r="G46">
        <f>VLOOKUP($A46,Sheet1!$A$2:$O$1641,15,FALSE)</f>
        <v>-503.97454829999998</v>
      </c>
      <c r="H46">
        <f>VLOOKUP($A46,Sheet1!$A$2:$O$1641,8,FALSE)</f>
        <v>2.8664800000000001</v>
      </c>
      <c r="I46">
        <f>VLOOKUP($A46,Sheet1!$A$2:$O$1641,9,FALSE)</f>
        <v>5.3000000000000001E-5</v>
      </c>
      <c r="J46">
        <f>VLOOKUP($A46,Sheet1!$A$2:$O$1641,10,FALSE)</f>
        <v>2.8660000000000001</v>
      </c>
      <c r="K46">
        <f>VLOOKUP($A46,Sheet1!$A$2:$O$1641,11,FALSE)</f>
        <v>3.1000000000000001E-5</v>
      </c>
      <c r="L46">
        <f>VLOOKUP($B46,Sheet1!$A$2:$O$1641,8,FALSE)</f>
        <v>2.8719000000000001</v>
      </c>
      <c r="M46">
        <f>VLOOKUP($B46,Sheet1!$A$2:$O$1641,9,FALSE)</f>
        <v>8.1000000000000004E-5</v>
      </c>
      <c r="N46">
        <f>'3passComb'!$V$62/2/'3passComb'!$V$58 * (ERF(0,(2*('3PassStrainStress'!$D46-'3passComb'!$V$60)+'3passComb'!$V$58)/(2*SQRT(2)*'3passComb'!$V$59))+ERF(0,(2*('3passComb'!$V$60-'3PassStrainStress'!$D46)+'3passComb'!$V$58)/(2*SQRT(2)*'3passComb'!$V$59)))+'3passComb'!$V$61</f>
        <v>2.8675899999999999</v>
      </c>
      <c r="O46">
        <v>2.0000000000000001E-4</v>
      </c>
      <c r="P46">
        <f>'3passComb'!$W$62/2/'3passComb'!$W$58 * (ERF(0,(2*('3PassStrainStress'!$D46-'3passComb'!$W$60)+'3passComb'!$W$58)/(2*SQRT(2)*'3passComb'!$W$59))+ERF(0,(2*('3passComb'!$W$60-'3PassStrainStress'!$D46)+'3passComb'!$W$58)/(2*SQRT(2)*'3passComb'!$W$59)))+'3passComb'!$W$61</f>
        <v>2.8670900000000001</v>
      </c>
      <c r="Q46">
        <v>2.0000000000000001E-4</v>
      </c>
      <c r="R46">
        <f t="shared" si="35"/>
        <v>2.8675899999999999</v>
      </c>
      <c r="S46">
        <v>2.0000000000000001E-4</v>
      </c>
      <c r="T46">
        <f t="shared" si="28"/>
        <v>-387.08462506831245</v>
      </c>
      <c r="U46">
        <f t="shared" si="29"/>
        <v>72.152350609192268</v>
      </c>
      <c r="V46">
        <f t="shared" si="30"/>
        <v>-380.17641580834203</v>
      </c>
      <c r="W46">
        <f t="shared" si="31"/>
        <v>70.590124748480022</v>
      </c>
      <c r="X46">
        <f t="shared" si="32"/>
        <v>1503.004264905572</v>
      </c>
      <c r="Y46">
        <f t="shared" si="33"/>
        <v>75.247849426079043</v>
      </c>
      <c r="Z46">
        <f>0.001*(2*RefData!$B$5*'3PassStrainStress'!T46+RefData!$B$4*('3PassStrainStress'!$T46+'3PassStrainStress'!$V46+'3PassStrainStress'!$X46))</f>
        <v>26.609066554006837</v>
      </c>
      <c r="AA46">
        <f>0.001*(SQRT((2*RefData!$B$5+RefData!$B$4)^2 *'3PassStrainStress'!U46^2 + RefData!$B$4^2 *('3PassStrainStress'!$W46^2+'3PassStrainStress'!$Y46^2)))</f>
        <v>23.922523739988701</v>
      </c>
      <c r="AB46">
        <f>0.001*(2*RefData!$B$5*'3PassStrainStress'!V46+RefData!$B$4*('3PassStrainStress'!$T46+'3PassStrainStress'!$V46+'3PassStrainStress'!$X46))</f>
        <v>27.725008049848213</v>
      </c>
      <c r="AC46">
        <f>0.001*(SQRT((2*RefData!$B$5+RefData!$B$4)^2 *'3PassStrainStress'!W46^2 + RefData!$B$4^2 *('3PassStrainStress'!$U46^2+'3PassStrainStress'!$Y46^2)))</f>
        <v>23.616511657260336</v>
      </c>
      <c r="AD46">
        <f>0.001*(2*RefData!$B$5*'3PassStrainStress'!X46+RefData!$B$4*('3PassStrainStress'!$T46+'3PassStrainStress'!$V46+'3PassStrainStress'!$X46))</f>
        <v>331.93111801132659</v>
      </c>
      <c r="AE46">
        <f>0.001*(SQRT((2*RefData!$B$5+RefData!$B$4)^2 *'3PassStrainStress'!U46^2 + RefData!$B$4^2 *('3PassStrainStress'!$W46^2+'3PassStrainStress'!$Y46^2)))</f>
        <v>23.922523739988701</v>
      </c>
    </row>
    <row r="47" spans="1:31">
      <c r="A47">
        <f t="shared" si="34"/>
        <v>184047</v>
      </c>
      <c r="B47">
        <f t="shared" si="26"/>
        <v>184250</v>
      </c>
      <c r="C47">
        <v>10</v>
      </c>
      <c r="D47" s="7">
        <f t="shared" si="27"/>
        <v>11.989864300000001</v>
      </c>
      <c r="E47">
        <f>VLOOKUP($A47,Sheet1!$A$2:$O$1641,13,FALSE)</f>
        <v>-63.510135699999999</v>
      </c>
      <c r="F47">
        <f>VLOOKUP($A47,Sheet1!$A$2:$O$1641,14,FALSE)</f>
        <v>225</v>
      </c>
      <c r="G47">
        <f>VLOOKUP($A47,Sheet1!$A$2:$O$1641,15,FALSE)</f>
        <v>-504.07397459999999</v>
      </c>
      <c r="H47">
        <f>VLOOKUP($A47,Sheet1!$A$2:$O$1641,8,FALSE)</f>
        <v>2.8680400000000001</v>
      </c>
      <c r="I47">
        <f>VLOOKUP($A47,Sheet1!$A$2:$O$1641,9,FALSE)</f>
        <v>5.1999999999999997E-5</v>
      </c>
      <c r="J47">
        <f>VLOOKUP($A47,Sheet1!$A$2:$O$1641,10,FALSE)</f>
        <v>2.8670300000000002</v>
      </c>
      <c r="K47">
        <f>VLOOKUP($A47,Sheet1!$A$2:$O$1641,11,FALSE)</f>
        <v>3.0000000000000001E-5</v>
      </c>
      <c r="L47">
        <f>VLOOKUP($B47,Sheet1!$A$2:$O$1641,8,FALSE)</f>
        <v>2.8674499999999998</v>
      </c>
      <c r="M47">
        <f>VLOOKUP($B47,Sheet1!$A$2:$O$1641,9,FALSE)</f>
        <v>7.2999999999999999E-5</v>
      </c>
      <c r="N47">
        <f>'3passComb'!$V$62/2/'3passComb'!$V$58 * (ERF(0,(2*('3PassStrainStress'!$D47-'3passComb'!$V$60)+'3passComb'!$V$58)/(2*SQRT(2)*'3passComb'!$V$59))+ERF(0,(2*('3passComb'!$V$60-'3PassStrainStress'!$D47)+'3passComb'!$V$58)/(2*SQRT(2)*'3passComb'!$V$59)))+'3passComb'!$V$61</f>
        <v>2.8675899999999999</v>
      </c>
      <c r="O47">
        <v>2.0000000000000001E-4</v>
      </c>
      <c r="P47">
        <f>'3passComb'!$W$62/2/'3passComb'!$W$58 * (ERF(0,(2*('3PassStrainStress'!$D47-'3passComb'!$W$60)+'3passComb'!$W$58)/(2*SQRT(2)*'3passComb'!$W$59))+ERF(0,(2*('3passComb'!$W$60-'3PassStrainStress'!$D47)+'3passComb'!$W$58)/(2*SQRT(2)*'3passComb'!$W$59)))+'3passComb'!$W$61</f>
        <v>2.8670900000000001</v>
      </c>
      <c r="Q47">
        <v>2.0000000000000001E-4</v>
      </c>
      <c r="R47">
        <f t="shared" si="35"/>
        <v>2.8675899999999999</v>
      </c>
      <c r="S47">
        <v>2.0000000000000001E-4</v>
      </c>
      <c r="T47">
        <f t="shared" si="28"/>
        <v>156.92619935214759</v>
      </c>
      <c r="U47">
        <f t="shared" si="29"/>
        <v>72.063810255103377</v>
      </c>
      <c r="V47">
        <f t="shared" si="30"/>
        <v>-20.927142154625322</v>
      </c>
      <c r="W47">
        <f t="shared" si="31"/>
        <v>70.537543000591839</v>
      </c>
      <c r="X47">
        <f t="shared" si="32"/>
        <v>-48.821484242900226</v>
      </c>
      <c r="Y47">
        <f t="shared" si="33"/>
        <v>74.245649685285969</v>
      </c>
      <c r="Z47">
        <f>0.001*(2*RefData!$B$5*'3PassStrainStress'!T47+RefData!$B$4*('3PassStrainStress'!$T47+'3PassStrainStress'!$V47+'3PassStrainStress'!$X47))</f>
        <v>35.911515080233819</v>
      </c>
      <c r="AA47">
        <f>0.001*(SQRT((2*RefData!$B$5+RefData!$B$4)^2 *'3PassStrainStress'!U47^2 + RefData!$B$4^2 *('3PassStrainStress'!$W47^2+'3PassStrainStress'!$Y47^2)))</f>
        <v>23.85285429866045</v>
      </c>
      <c r="AB47">
        <f>0.001*(2*RefData!$B$5*'3PassStrainStress'!V47+RefData!$B$4*('3PassStrainStress'!$T47+'3PassStrainStress'!$V47+'3PassStrainStress'!$X47))</f>
        <v>7.1813599137551174</v>
      </c>
      <c r="AC47">
        <f>0.001*(SQRT((2*RefData!$B$5+RefData!$B$4)^2 *'3PassStrainStress'!W47^2 + RefData!$B$4^2 *('3PassStrainStress'!$U47^2+'3PassStrainStress'!$Y47^2)))</f>
        <v>23.55334452878456</v>
      </c>
      <c r="AD47">
        <f>0.001*(2*RefData!$B$5*'3PassStrainStress'!X47+RefData!$B$4*('3PassStrainStress'!$T47+'3PassStrainStress'!$V47+'3PassStrainStress'!$X47))</f>
        <v>2.6753508071876331</v>
      </c>
      <c r="AE47">
        <f>0.001*(SQRT((2*RefData!$B$5+RefData!$B$4)^2 *'3PassStrainStress'!U47^2 + RefData!$B$4^2 *('3PassStrainStress'!$W47^2+'3PassStrainStress'!$Y47^2)))</f>
        <v>23.85285429866045</v>
      </c>
    </row>
    <row r="48" spans="1:31">
      <c r="A48">
        <f t="shared" si="34"/>
        <v>184052</v>
      </c>
      <c r="B48">
        <f t="shared" si="26"/>
        <v>184255</v>
      </c>
      <c r="C48">
        <v>10</v>
      </c>
      <c r="D48" s="7">
        <f t="shared" si="27"/>
        <v>15.965129900000001</v>
      </c>
      <c r="E48">
        <f>VLOOKUP($A48,Sheet1!$A$2:$O$1641,13,FALSE)</f>
        <v>-59.534870099999999</v>
      </c>
      <c r="F48">
        <f>VLOOKUP($A48,Sheet1!$A$2:$O$1641,14,FALSE)</f>
        <v>225</v>
      </c>
      <c r="G48">
        <f>VLOOKUP($A48,Sheet1!$A$2:$O$1641,15,FALSE)</f>
        <v>-504.17346190000001</v>
      </c>
      <c r="H48">
        <f>VLOOKUP($A48,Sheet1!$A$2:$O$1641,8,FALSE)</f>
        <v>2.8681000000000001</v>
      </c>
      <c r="I48">
        <f>VLOOKUP($A48,Sheet1!$A$2:$O$1641,9,FALSE)</f>
        <v>4.6E-5</v>
      </c>
      <c r="J48">
        <f>VLOOKUP($A48,Sheet1!$A$2:$O$1641,10,FALSE)</f>
        <v>2.86721</v>
      </c>
      <c r="K48">
        <f>VLOOKUP($A48,Sheet1!$A$2:$O$1641,11,FALSE)</f>
        <v>3.0000000000000001E-5</v>
      </c>
      <c r="L48">
        <f>VLOOKUP($B48,Sheet1!$A$2:$O$1641,8,FALSE)</f>
        <v>2.86693</v>
      </c>
      <c r="M48">
        <f>VLOOKUP($B48,Sheet1!$A$2:$O$1641,9,FALSE)</f>
        <v>6.7999999999999999E-5</v>
      </c>
      <c r="N48">
        <f>'3passComb'!$V$62/2/'3passComb'!$V$58 * (ERF(0,(2*('3PassStrainStress'!$D48-'3passComb'!$V$60)+'3passComb'!$V$58)/(2*SQRT(2)*'3passComb'!$V$59))+ERF(0,(2*('3passComb'!$V$60-'3PassStrainStress'!$D48)+'3passComb'!$V$58)/(2*SQRT(2)*'3passComb'!$V$59)))+'3passComb'!$V$61</f>
        <v>2.8675899999999999</v>
      </c>
      <c r="O48">
        <v>2.0000000000000001E-4</v>
      </c>
      <c r="P48">
        <f>'3passComb'!$W$62/2/'3passComb'!$W$58 * (ERF(0,(2*('3PassStrainStress'!$D48-'3passComb'!$W$60)+'3passComb'!$W$58)/(2*SQRT(2)*'3passComb'!$W$59))+ERF(0,(2*('3passComb'!$W$60-'3PassStrainStress'!$D48)+'3passComb'!$W$58)/(2*SQRT(2)*'3passComb'!$W$59)))+'3passComb'!$W$61</f>
        <v>2.8670900000000001</v>
      </c>
      <c r="Q48">
        <v>2.0000000000000001E-4</v>
      </c>
      <c r="R48">
        <f t="shared" si="35"/>
        <v>2.8675899999999999</v>
      </c>
      <c r="S48">
        <v>2.0000000000000001E-4</v>
      </c>
      <c r="T48">
        <f t="shared" si="28"/>
        <v>177.84969259904136</v>
      </c>
      <c r="U48">
        <f t="shared" si="29"/>
        <v>71.565959986387725</v>
      </c>
      <c r="V48">
        <f t="shared" si="30"/>
        <v>41.854284309250644</v>
      </c>
      <c r="W48">
        <f t="shared" si="31"/>
        <v>70.537543000591839</v>
      </c>
      <c r="X48">
        <f t="shared" si="32"/>
        <v>-230.15842571627587</v>
      </c>
      <c r="Y48">
        <f t="shared" si="33"/>
        <v>73.666017395853075</v>
      </c>
      <c r="Z48">
        <f>0.001*(2*RefData!$B$5*'3PassStrainStress'!T48+RefData!$B$4*('3PassStrainStress'!$T48+'3PassStrainStress'!$V48+'3PassStrainStress'!$X48))</f>
        <v>27.462969045031709</v>
      </c>
      <c r="AA48">
        <f>0.001*(SQRT((2*RefData!$B$5+RefData!$B$4)^2 *'3PassStrainStress'!U48^2 + RefData!$B$4^2 *('3PassStrainStress'!$W48^2+'3PassStrainStress'!$Y48^2)))</f>
        <v>23.706240103609048</v>
      </c>
      <c r="AB48">
        <f>0.001*(2*RefData!$B$5*'3PassStrainStress'!V48+RefData!$B$4*('3PassStrainStress'!$T48+'3PassStrainStress'!$V48+'3PassStrainStress'!$X48))</f>
        <v>5.4944800136039831</v>
      </c>
      <c r="AC48">
        <f>0.001*(SQRT((2*RefData!$B$5+RefData!$B$4)^2 *'3PassStrainStress'!W48^2 + RefData!$B$4^2 *('3PassStrainStress'!$U48^2+'3PassStrainStress'!$Y48^2)))</f>
        <v>23.504297957076012</v>
      </c>
      <c r="AD48">
        <f>0.001*(2*RefData!$B$5*'3PassStrainStress'!X48+RefData!$B$4*('3PassStrainStress'!$T48+'3PassStrainStress'!$V48+'3PassStrainStress'!$X48))</f>
        <v>-38.446034682827218</v>
      </c>
      <c r="AE48">
        <f>0.001*(SQRT((2*RefData!$B$5+RefData!$B$4)^2 *'3PassStrainStress'!U48^2 + RefData!$B$4^2 *('3PassStrainStress'!$W48^2+'3PassStrainStress'!$Y48^2)))</f>
        <v>23.706240103609048</v>
      </c>
    </row>
    <row r="49" spans="1:31">
      <c r="D49" s="7"/>
    </row>
    <row r="50" spans="1:31">
      <c r="A50">
        <f>A26-1</f>
        <v>184085</v>
      </c>
      <c r="B50">
        <f>A50+203</f>
        <v>184288</v>
      </c>
      <c r="C50">
        <v>12.5</v>
      </c>
      <c r="D50" s="7">
        <f t="shared" ref="D50:D62" si="36">E50+75.5</f>
        <v>-40.310852100000005</v>
      </c>
      <c r="E50">
        <f>VLOOKUP($A50,Sheet1!$A$2:$O$1641,13,FALSE)</f>
        <v>-115.81085210000001</v>
      </c>
      <c r="F50">
        <f>VLOOKUP($A50,Sheet1!$A$2:$O$1641,14,FALSE)</f>
        <v>225</v>
      </c>
      <c r="G50">
        <f>VLOOKUP($A50,Sheet1!$A$2:$O$1641,15,FALSE)</f>
        <v>-503.00750729999999</v>
      </c>
      <c r="H50">
        <f>VLOOKUP($A50,Sheet1!$A$2:$O$1641,8,FALSE)</f>
        <v>2.86815</v>
      </c>
      <c r="I50">
        <f>VLOOKUP($A50,Sheet1!$A$2:$O$1641,9,FALSE)</f>
        <v>4.8999999999999998E-5</v>
      </c>
      <c r="J50">
        <f>VLOOKUP($A50,Sheet1!$A$2:$O$1641,10,FALSE)</f>
        <v>2.8676499999999998</v>
      </c>
      <c r="K50">
        <f>VLOOKUP($A50,Sheet1!$A$2:$O$1641,11,FALSE)</f>
        <v>2.0000000000000002E-5</v>
      </c>
      <c r="L50">
        <f>VLOOKUP($B50,Sheet1!$A$2:$O$1641,8,FALSE)</f>
        <v>2.86639</v>
      </c>
      <c r="M50">
        <f>VLOOKUP($B50,Sheet1!$A$2:$O$1641,9,FALSE)</f>
        <v>8.1000000000000004E-5</v>
      </c>
      <c r="N50">
        <f>'3passComb'!$V$79</f>
        <v>2.86748</v>
      </c>
      <c r="O50">
        <v>2.0000000000000001E-4</v>
      </c>
      <c r="P50">
        <f>'3passComb'!$W$79</f>
        <v>2.86713</v>
      </c>
      <c r="Q50">
        <v>2.0000000000000001E-4</v>
      </c>
      <c r="R50">
        <f>N50</f>
        <v>2.86748</v>
      </c>
      <c r="S50">
        <v>2.0000000000000001E-4</v>
      </c>
      <c r="T50">
        <f t="shared" ref="T50:T62" si="37">1000000*(H50/N50 -1)</f>
        <v>233.65463752145212</v>
      </c>
      <c r="U50">
        <f t="shared" ref="U50:U62" si="38">1000000*(SQRT((I50/N50)^2+(O50/N50)^2))</f>
        <v>71.810450646588222</v>
      </c>
      <c r="V50">
        <f t="shared" ref="V50:V62" si="39">1000000*(J50/P50 -1)</f>
        <v>181.36603502449944</v>
      </c>
      <c r="W50">
        <f t="shared" ref="W50:W62" si="40">1000000*(SQRT((K50/P50)^2+(Q50/P50)^2))</f>
        <v>70.104080534338451</v>
      </c>
      <c r="X50">
        <f t="shared" ref="X50:X62" si="41">1000000*(L50/R50 -1)</f>
        <v>-380.12470880355306</v>
      </c>
      <c r="Y50">
        <f t="shared" ref="Y50:Y62" si="42">1000000*(SQRT((M50/R50)^2+(S50/R50)^2))</f>
        <v>75.25073602456861</v>
      </c>
      <c r="Z50">
        <f>0.001*(2*RefData!$B$5*'3PassStrainStress'!T50+RefData!$B$4*('3PassStrainStress'!$T50+'3PassStrainStress'!$V50+'3PassStrainStress'!$X50))</f>
        <v>41.971990899178998</v>
      </c>
      <c r="AA50">
        <f>0.001*(SQRT((2*RefData!$B$5+RefData!$B$4)^2 *'3PassStrainStress'!U50^2 + RefData!$B$4^2 *('3PassStrainStress'!$W50^2+'3PassStrainStress'!$Y50^2)))</f>
        <v>23.819241872526362</v>
      </c>
      <c r="AB50">
        <f>0.001*(2*RefData!$B$5*'3PassStrainStress'!V50+RefData!$B$4*('3PassStrainStress'!$T50+'3PassStrainStress'!$V50+'3PassStrainStress'!$X50))</f>
        <v>33.525370495825115</v>
      </c>
      <c r="AC50">
        <f>0.001*(SQRT((2*RefData!$B$5+RefData!$B$4)^2 *'3PassStrainStress'!W50^2 + RefData!$B$4^2 *('3PassStrainStress'!$U50^2+'3PassStrainStress'!$Y50^2)))</f>
        <v>23.485285845977526</v>
      </c>
      <c r="AD50">
        <f>0.001*(2*RefData!$B$5*'3PassStrainStress'!X50+RefData!$B$4*('3PassStrainStress'!$T50+'3PassStrainStress'!$V50+'3PassStrainStress'!$X50))</f>
        <v>-57.176980430244896</v>
      </c>
      <c r="AE50">
        <f>0.001*(SQRT((2*RefData!$B$5+RefData!$B$4)^2 *'3PassStrainStress'!U50^2 + RefData!$B$4^2 *('3PassStrainStress'!$W50^2+'3PassStrainStress'!$Y50^2)))</f>
        <v>23.819241872526362</v>
      </c>
    </row>
    <row r="51" spans="1:31">
      <c r="A51">
        <f>A27-1</f>
        <v>184082</v>
      </c>
      <c r="B51">
        <f t="shared" ref="B51:B62" si="43">A51+203</f>
        <v>184285</v>
      </c>
      <c r="C51">
        <v>12.5</v>
      </c>
      <c r="D51" s="7">
        <f t="shared" si="36"/>
        <v>-24.307868999999997</v>
      </c>
      <c r="E51">
        <f>VLOOKUP($A51,Sheet1!$A$2:$O$1641,13,FALSE)</f>
        <v>-99.807868999999997</v>
      </c>
      <c r="F51">
        <f>VLOOKUP($A51,Sheet1!$A$2:$O$1641,14,FALSE)</f>
        <v>225</v>
      </c>
      <c r="G51">
        <f>VLOOKUP($A51,Sheet1!$A$2:$O$1641,15,FALSE)</f>
        <v>-502.27841189999998</v>
      </c>
      <c r="H51">
        <f>VLOOKUP($A51,Sheet1!$A$2:$O$1641,8,FALSE)</f>
        <v>2.8680500000000002</v>
      </c>
      <c r="I51">
        <f>VLOOKUP($A51,Sheet1!$A$2:$O$1641,9,FALSE)</f>
        <v>4.8000000000000001E-5</v>
      </c>
      <c r="J51">
        <f>VLOOKUP($A51,Sheet1!$A$2:$O$1641,10,FALSE)</f>
        <v>2.8675600000000001</v>
      </c>
      <c r="K51">
        <f>VLOOKUP($A51,Sheet1!$A$2:$O$1641,11,FALSE)</f>
        <v>2.0000000000000002E-5</v>
      </c>
      <c r="L51">
        <f>VLOOKUP($B51,Sheet1!$A$2:$O$1641,8,FALSE)</f>
        <v>2.8664999999999998</v>
      </c>
      <c r="M51">
        <f>VLOOKUP($B51,Sheet1!$A$2:$O$1641,9,FALSE)</f>
        <v>7.7000000000000001E-5</v>
      </c>
      <c r="N51">
        <f>'3passComb'!$V$79</f>
        <v>2.86748</v>
      </c>
      <c r="O51">
        <v>2.0000000000000001E-4</v>
      </c>
      <c r="P51">
        <f>'3passComb'!$W$79</f>
        <v>2.86713</v>
      </c>
      <c r="Q51">
        <v>2.0000000000000001E-4</v>
      </c>
      <c r="R51">
        <f t="shared" ref="R51:R62" si="44">N51</f>
        <v>2.86748</v>
      </c>
      <c r="S51">
        <v>2.0000000000000001E-4</v>
      </c>
      <c r="T51">
        <f t="shared" si="37"/>
        <v>198.78081102575607</v>
      </c>
      <c r="U51">
        <f t="shared" si="38"/>
        <v>71.728263881498421</v>
      </c>
      <c r="V51">
        <f t="shared" si="39"/>
        <v>149.97575973185741</v>
      </c>
      <c r="W51">
        <f t="shared" si="40"/>
        <v>70.104080534338451</v>
      </c>
      <c r="X51">
        <f t="shared" si="41"/>
        <v>-341.76349965830968</v>
      </c>
      <c r="Y51">
        <f t="shared" si="42"/>
        <v>74.738279734643072</v>
      </c>
      <c r="Z51">
        <f>0.001*(2*RefData!$B$5*'3PassStrainStress'!T51+RefData!$B$4*('3PassStrainStress'!$T51+'3PassStrainStress'!$V51+'3PassStrainStress'!$X51))</f>
        <v>32.957983856576242</v>
      </c>
      <c r="AA51">
        <f>0.001*(SQRT((2*RefData!$B$5+RefData!$B$4)^2 *'3PassStrainStress'!U51^2 + RefData!$B$4^2 *('3PassStrainStress'!$W51^2+'3PassStrainStress'!$Y51^2)))</f>
        <v>23.775729563270907</v>
      </c>
      <c r="AB51">
        <f>0.001*(2*RefData!$B$5*'3PassStrainStress'!V51+RefData!$B$4*('3PassStrainStress'!$T51+'3PassStrainStress'!$V51+'3PassStrainStress'!$X51))</f>
        <v>25.074090955254157</v>
      </c>
      <c r="AC51">
        <f>0.001*(SQRT((2*RefData!$B$5+RefData!$B$4)^2 *'3PassStrainStress'!W51^2 + RefData!$B$4^2 *('3PassStrainStress'!$U51^2+'3PassStrainStress'!$Y51^2)))</f>
        <v>23.457563390219811</v>
      </c>
      <c r="AD51">
        <f>0.001*(2*RefData!$B$5*'3PassStrainStress'!X51+RefData!$B$4*('3PassStrainStress'!$T51+'3PassStrainStress'!$V51+'3PassStrainStress'!$X51))</f>
        <v>-54.36071248469591</v>
      </c>
      <c r="AE51">
        <f>0.001*(SQRT((2*RefData!$B$5+RefData!$B$4)^2 *'3PassStrainStress'!U51^2 + RefData!$B$4^2 *('3PassStrainStress'!$W51^2+'3PassStrainStress'!$Y51^2)))</f>
        <v>23.775729563270907</v>
      </c>
    </row>
    <row r="52" spans="1:31">
      <c r="A52">
        <f t="shared" si="34"/>
        <v>184077</v>
      </c>
      <c r="B52">
        <f t="shared" si="43"/>
        <v>184280</v>
      </c>
      <c r="C52">
        <v>12.5</v>
      </c>
      <c r="D52" s="7">
        <f t="shared" si="36"/>
        <v>-16.257286100000002</v>
      </c>
      <c r="E52">
        <f>VLOOKUP($A52,Sheet1!$A$2:$O$1641,13,FALSE)</f>
        <v>-91.757286100000002</v>
      </c>
      <c r="F52">
        <f>VLOOKUP($A52,Sheet1!$A$2:$O$1641,14,FALSE)</f>
        <v>225</v>
      </c>
      <c r="G52">
        <f>VLOOKUP($A52,Sheet1!$A$2:$O$1641,15,FALSE)</f>
        <v>-501.91162109999999</v>
      </c>
      <c r="H52">
        <f>VLOOKUP($A52,Sheet1!$A$2:$O$1641,8,FALSE)</f>
        <v>2.8682500000000002</v>
      </c>
      <c r="I52">
        <f>VLOOKUP($A52,Sheet1!$A$2:$O$1641,9,FALSE)</f>
        <v>4.6999999999999997E-5</v>
      </c>
      <c r="J52">
        <f>VLOOKUP($A52,Sheet1!$A$2:$O$1641,10,FALSE)</f>
        <v>2.8674900000000001</v>
      </c>
      <c r="K52">
        <f>VLOOKUP($A52,Sheet1!$A$2:$O$1641,11,FALSE)</f>
        <v>1.9000000000000001E-5</v>
      </c>
      <c r="L52">
        <f>VLOOKUP($B52,Sheet1!$A$2:$O$1641,8,FALSE)</f>
        <v>2.86652</v>
      </c>
      <c r="M52">
        <f>VLOOKUP($B52,Sheet1!$A$2:$O$1641,9,FALSE)</f>
        <v>7.7999999999999999E-5</v>
      </c>
      <c r="N52">
        <f>'3passComb'!$V$79</f>
        <v>2.86748</v>
      </c>
      <c r="O52">
        <v>2.0000000000000001E-4</v>
      </c>
      <c r="P52">
        <f>'3passComb'!$W$79</f>
        <v>2.86713</v>
      </c>
      <c r="Q52">
        <v>2.0000000000000001E-4</v>
      </c>
      <c r="R52">
        <f t="shared" si="44"/>
        <v>2.86748</v>
      </c>
      <c r="S52">
        <v>2.0000000000000001E-4</v>
      </c>
      <c r="T52">
        <f t="shared" si="37"/>
        <v>268.52846401714817</v>
      </c>
      <c r="U52">
        <f t="shared" si="38"/>
        <v>71.647680308552552</v>
      </c>
      <c r="V52">
        <f t="shared" si="39"/>
        <v>125.56110117101227</v>
      </c>
      <c r="W52">
        <f t="shared" si="40"/>
        <v>70.070234998594103</v>
      </c>
      <c r="X52">
        <f t="shared" si="41"/>
        <v>-334.78873435910384</v>
      </c>
      <c r="Y52">
        <f t="shared" si="42"/>
        <v>74.864285919240615</v>
      </c>
      <c r="Z52">
        <f>0.001*(2*RefData!$B$5*'3PassStrainStress'!T52+RefData!$B$4*('3PassStrainStress'!$T52+'3PassStrainStress'!$V52+'3PassStrainStress'!$X52))</f>
        <v>50.562198691675029</v>
      </c>
      <c r="AA52">
        <f>0.001*(SQRT((2*RefData!$B$5+RefData!$B$4)^2 *'3PassStrainStress'!U52^2 + RefData!$B$4^2 *('3PassStrainStress'!$W52^2+'3PassStrainStress'!$Y52^2)))</f>
        <v>23.760662011552512</v>
      </c>
      <c r="AB52">
        <f>0.001*(2*RefData!$B$5*'3PassStrainStress'!V52+RefData!$B$4*('3PassStrainStress'!$T52+'3PassStrainStress'!$V52+'3PassStrainStress'!$X52))</f>
        <v>27.467470847299222</v>
      </c>
      <c r="AC52">
        <f>0.001*(SQRT((2*RefData!$B$5+RefData!$B$4)^2 *'3PassStrainStress'!W52^2 + RefData!$B$4^2 *('3PassStrainStress'!$U52^2+'3PassStrainStress'!$Y52^2)))</f>
        <v>23.451764336506297</v>
      </c>
      <c r="AD52">
        <f>0.001*(2*RefData!$B$5*'3PassStrainStress'!X52+RefData!$B$4*('3PassStrainStress'!$T52+'3PassStrainStress'!$V52+'3PassStrainStress'!$X52))</f>
        <v>-46.896733353719526</v>
      </c>
      <c r="AE52">
        <f>0.001*(SQRT((2*RefData!$B$5+RefData!$B$4)^2 *'3PassStrainStress'!U52^2 + RefData!$B$4^2 *('3PassStrainStress'!$W52^2+'3PassStrainStress'!$Y52^2)))</f>
        <v>23.760662011552512</v>
      </c>
    </row>
    <row r="53" spans="1:31">
      <c r="A53">
        <f t="shared" si="34"/>
        <v>184072</v>
      </c>
      <c r="B53">
        <f t="shared" si="43"/>
        <v>184275</v>
      </c>
      <c r="C53">
        <v>12.5</v>
      </c>
      <c r="D53" s="7">
        <f t="shared" si="36"/>
        <v>-12.330177300000003</v>
      </c>
      <c r="E53">
        <f>VLOOKUP($A53,Sheet1!$A$2:$O$1641,13,FALSE)</f>
        <v>-87.830177300000003</v>
      </c>
      <c r="F53">
        <f>VLOOKUP($A53,Sheet1!$A$2:$O$1641,14,FALSE)</f>
        <v>225</v>
      </c>
      <c r="G53">
        <f>VLOOKUP($A53,Sheet1!$A$2:$O$1641,15,FALSE)</f>
        <v>-501.73269649999997</v>
      </c>
      <c r="H53">
        <f>VLOOKUP($A53,Sheet1!$A$2:$O$1641,8,FALSE)</f>
        <v>2.8679899999999998</v>
      </c>
      <c r="I53">
        <f>VLOOKUP($A53,Sheet1!$A$2:$O$1641,9,FALSE)</f>
        <v>4.8000000000000001E-5</v>
      </c>
      <c r="J53">
        <f>VLOOKUP($A53,Sheet1!$A$2:$O$1641,10,FALSE)</f>
        <v>2.8673000000000002</v>
      </c>
      <c r="K53">
        <f>VLOOKUP($A53,Sheet1!$A$2:$O$1641,11,FALSE)</f>
        <v>2.0000000000000002E-5</v>
      </c>
      <c r="L53">
        <f>VLOOKUP($B53,Sheet1!$A$2:$O$1641,8,FALSE)</f>
        <v>2.8668999999999998</v>
      </c>
      <c r="M53">
        <f>VLOOKUP($B53,Sheet1!$A$2:$O$1641,9,FALSE)</f>
        <v>7.6000000000000004E-5</v>
      </c>
      <c r="N53">
        <f>'3passComb'!$V$79</f>
        <v>2.86748</v>
      </c>
      <c r="O53">
        <v>2.0000000000000001E-4</v>
      </c>
      <c r="P53">
        <f>'3passComb'!$W$79</f>
        <v>2.86713</v>
      </c>
      <c r="Q53">
        <v>2.0000000000000001E-4</v>
      </c>
      <c r="R53">
        <f t="shared" si="44"/>
        <v>2.86748</v>
      </c>
      <c r="S53">
        <v>2.0000000000000001E-4</v>
      </c>
      <c r="T53">
        <f t="shared" si="37"/>
        <v>177.85651512824961</v>
      </c>
      <c r="U53">
        <f t="shared" si="38"/>
        <v>71.728263881498421</v>
      </c>
      <c r="V53">
        <f t="shared" si="39"/>
        <v>59.292742219607675</v>
      </c>
      <c r="W53">
        <f t="shared" si="40"/>
        <v>70.104080534338451</v>
      </c>
      <c r="X53">
        <f t="shared" si="41"/>
        <v>-202.26819367541449</v>
      </c>
      <c r="Y53">
        <f t="shared" si="42"/>
        <v>74.613690740671714</v>
      </c>
      <c r="Z53">
        <f>0.001*(2*RefData!$B$5*'3PassStrainStress'!T53+RefData!$B$4*('3PassStrainStress'!$T53+'3PassStrainStress'!$V53+'3PassStrainStress'!$X53))</f>
        <v>32.956642850263201</v>
      </c>
      <c r="AA53">
        <f>0.001*(SQRT((2*RefData!$B$5+RefData!$B$4)^2 *'3PassStrainStress'!U53^2 + RefData!$B$4^2 *('3PassStrainStress'!$W53^2+'3PassStrainStress'!$Y53^2)))</f>
        <v>23.769985044296071</v>
      </c>
      <c r="AB53">
        <f>0.001*(2*RefData!$B$5*'3PassStrainStress'!V53+RefData!$B$4*('3PassStrainStress'!$T53+'3PassStrainStress'!$V53+'3PassStrainStress'!$X53))</f>
        <v>13.804033380405654</v>
      </c>
      <c r="AC53">
        <f>0.001*(SQRT((2*RefData!$B$5+RefData!$B$4)^2 *'3PassStrainStress'!W53^2 + RefData!$B$4^2 *('3PassStrainStress'!$U53^2+'3PassStrainStress'!$Y53^2)))</f>
        <v>23.451740936366441</v>
      </c>
      <c r="AD53">
        <f>0.001*(2*RefData!$B$5*'3PassStrainStress'!X53+RefData!$B$4*('3PassStrainStress'!$T53+'3PassStrainStress'!$V53+'3PassStrainStress'!$X53))</f>
        <v>-28.448117802636386</v>
      </c>
      <c r="AE53">
        <f>0.001*(SQRT((2*RefData!$B$5+RefData!$B$4)^2 *'3PassStrainStress'!U53^2 + RefData!$B$4^2 *('3PassStrainStress'!$W53^2+'3PassStrainStress'!$Y53^2)))</f>
        <v>23.769985044296071</v>
      </c>
    </row>
    <row r="54" spans="1:31">
      <c r="A54">
        <f t="shared" si="34"/>
        <v>184067</v>
      </c>
      <c r="B54">
        <f t="shared" si="43"/>
        <v>184270</v>
      </c>
      <c r="C54">
        <v>12.5</v>
      </c>
      <c r="D54" s="7">
        <f t="shared" si="36"/>
        <v>-8.3048859000000022</v>
      </c>
      <c r="E54">
        <f>VLOOKUP($A54,Sheet1!$A$2:$O$1641,13,FALSE)</f>
        <v>-83.804885900000002</v>
      </c>
      <c r="F54">
        <f>VLOOKUP($A54,Sheet1!$A$2:$O$1641,14,FALSE)</f>
        <v>225</v>
      </c>
      <c r="G54">
        <f>VLOOKUP($A54,Sheet1!$A$2:$O$1641,15,FALSE)</f>
        <v>-501.54931640000001</v>
      </c>
      <c r="H54">
        <f>VLOOKUP($A54,Sheet1!$A$2:$O$1641,8,FALSE)</f>
        <v>2.86659</v>
      </c>
      <c r="I54">
        <f>VLOOKUP($A54,Sheet1!$A$2:$O$1641,9,FALSE)</f>
        <v>4.8000000000000001E-5</v>
      </c>
      <c r="J54">
        <f>VLOOKUP($A54,Sheet1!$A$2:$O$1641,10,FALSE)</f>
        <v>2.8667699999999998</v>
      </c>
      <c r="K54">
        <f>VLOOKUP($A54,Sheet1!$A$2:$O$1641,11,FALSE)</f>
        <v>2.0000000000000002E-5</v>
      </c>
      <c r="L54">
        <f>VLOOKUP($B54,Sheet1!$A$2:$O$1641,8,FALSE)</f>
        <v>2.8696999999999999</v>
      </c>
      <c r="M54">
        <f>VLOOKUP($B54,Sheet1!$A$2:$O$1641,9,FALSE)</f>
        <v>8.6000000000000003E-5</v>
      </c>
      <c r="N54">
        <f>'3passComb'!$V$79</f>
        <v>2.86748</v>
      </c>
      <c r="O54">
        <v>2.0000000000000001E-4</v>
      </c>
      <c r="P54">
        <f>'3passComb'!$W$79</f>
        <v>2.86713</v>
      </c>
      <c r="Q54">
        <v>2.0000000000000001E-4</v>
      </c>
      <c r="R54">
        <f t="shared" si="44"/>
        <v>2.86748</v>
      </c>
      <c r="S54">
        <v>2.0000000000000001E-4</v>
      </c>
      <c r="T54">
        <f t="shared" si="37"/>
        <v>-310.37705581205</v>
      </c>
      <c r="U54">
        <f t="shared" si="38"/>
        <v>71.728263881498421</v>
      </c>
      <c r="V54">
        <f t="shared" si="39"/>
        <v>-125.56110117090125</v>
      </c>
      <c r="W54">
        <f t="shared" si="40"/>
        <v>70.104080534338451</v>
      </c>
      <c r="X54">
        <f t="shared" si="41"/>
        <v>774.19894820529578</v>
      </c>
      <c r="Y54">
        <f t="shared" si="42"/>
        <v>75.922490853542783</v>
      </c>
      <c r="Z54">
        <f>0.001*(2*RefData!$B$5*'3PassStrainStress'!T54+RefData!$B$4*('3PassStrainStress'!$T54+'3PassStrainStress'!$V54+'3PassStrainStress'!$X54))</f>
        <v>-9.1562362330855613</v>
      </c>
      <c r="AA54">
        <f>0.001*(SQRT((2*RefData!$B$5+RefData!$B$4)^2 *'3PassStrainStress'!U54^2 + RefData!$B$4^2 *('3PassStrainStress'!$W54^2+'3PassStrainStress'!$Y54^2)))</f>
        <v>23.830739071572527</v>
      </c>
      <c r="AB54">
        <f>0.001*(2*RefData!$B$5*'3PassStrainStress'!V54+RefData!$B$4*('3PassStrainStress'!$T54+'3PassStrainStress'!$V54+'3PassStrainStress'!$X54))</f>
        <v>20.698648747407692</v>
      </c>
      <c r="AC54">
        <f>0.001*(SQRT((2*RefData!$B$5+RefData!$B$4)^2 *'3PassStrainStress'!W54^2 + RefData!$B$4^2 *('3PassStrainStress'!$U54^2+'3PassStrainStress'!$Y54^2)))</f>
        <v>23.513317261453349</v>
      </c>
      <c r="AD54">
        <f>0.001*(2*RefData!$B$5*'3PassStrainStress'!X54+RefData!$B$4*('3PassStrainStress'!$T54+'3PassStrainStress'!$V54+'3PassStrainStress'!$X54))</f>
        <v>166.04450287740872</v>
      </c>
      <c r="AE54">
        <f>0.001*(SQRT((2*RefData!$B$5+RefData!$B$4)^2 *'3PassStrainStress'!U54^2 + RefData!$B$4^2 *('3PassStrainStress'!$W54^2+'3PassStrainStress'!$Y54^2)))</f>
        <v>23.830739071572527</v>
      </c>
    </row>
    <row r="55" spans="1:31">
      <c r="A55">
        <f t="shared" si="34"/>
        <v>184062</v>
      </c>
      <c r="B55">
        <f t="shared" si="43"/>
        <v>184265</v>
      </c>
      <c r="C55">
        <v>12.5</v>
      </c>
      <c r="D55" s="7">
        <f t="shared" si="36"/>
        <v>-4.2795943999999935</v>
      </c>
      <c r="E55">
        <f>VLOOKUP($A55,Sheet1!$A$2:$O$1641,13,FALSE)</f>
        <v>-79.779594399999993</v>
      </c>
      <c r="F55">
        <f>VLOOKUP($A55,Sheet1!$A$2:$O$1641,14,FALSE)</f>
        <v>225</v>
      </c>
      <c r="G55">
        <f>VLOOKUP($A55,Sheet1!$A$2:$O$1641,15,FALSE)</f>
        <v>-501.36590580000001</v>
      </c>
      <c r="H55">
        <f>VLOOKUP($A55,Sheet1!$A$2:$O$1641,8,FALSE)</f>
        <v>2.8642799999999999</v>
      </c>
      <c r="I55">
        <f>VLOOKUP($A55,Sheet1!$A$2:$O$1641,9,FALSE)</f>
        <v>5.3000000000000001E-5</v>
      </c>
      <c r="J55">
        <f>VLOOKUP($A55,Sheet1!$A$2:$O$1641,10,FALSE)</f>
        <v>2.8655300000000001</v>
      </c>
      <c r="K55">
        <f>VLOOKUP($A55,Sheet1!$A$2:$O$1641,11,FALSE)</f>
        <v>2.0999999999999999E-5</v>
      </c>
      <c r="L55">
        <f>VLOOKUP($B55,Sheet1!$A$2:$O$1641,8,FALSE)</f>
        <v>2.8748300000000002</v>
      </c>
      <c r="M55">
        <f>VLOOKUP($B55,Sheet1!$A$2:$O$1641,9,FALSE)</f>
        <v>8.8999999999999995E-5</v>
      </c>
      <c r="N55">
        <f>'3passComb'!$V$79</f>
        <v>2.86748</v>
      </c>
      <c r="O55">
        <v>2.0000000000000001E-4</v>
      </c>
      <c r="P55">
        <f>'3passComb'!$W$79</f>
        <v>2.86713</v>
      </c>
      <c r="Q55">
        <v>2.0000000000000001E-4</v>
      </c>
      <c r="R55">
        <f t="shared" si="44"/>
        <v>2.86748</v>
      </c>
      <c r="S55">
        <v>2.0000000000000001E-4</v>
      </c>
      <c r="T55">
        <f t="shared" si="37"/>
        <v>-1115.9624478637165</v>
      </c>
      <c r="U55">
        <f t="shared" si="38"/>
        <v>72.155118460604314</v>
      </c>
      <c r="V55">
        <f t="shared" si="39"/>
        <v>-558.04933853709213</v>
      </c>
      <c r="W55">
        <f t="shared" si="40"/>
        <v>70.13964412880749</v>
      </c>
      <c r="X55">
        <f t="shared" si="41"/>
        <v>2563.2262474368781</v>
      </c>
      <c r="Y55">
        <f t="shared" si="42"/>
        <v>76.341825139075425</v>
      </c>
      <c r="Z55">
        <f>0.001*(2*RefData!$B$5*'3PassStrainStress'!T55+RefData!$B$4*('3PassStrainStress'!$T55+'3PassStrainStress'!$V55+'3PassStrainStress'!$X55))</f>
        <v>-72.539104952461173</v>
      </c>
      <c r="AA55">
        <f>0.001*(SQRT((2*RefData!$B$5+RefData!$B$4)^2 *'3PassStrainStress'!U55^2 + RefData!$B$4^2 *('3PassStrainStress'!$W55^2+'3PassStrainStress'!$Y55^2)))</f>
        <v>23.954596495454631</v>
      </c>
      <c r="AB55">
        <f>0.001*(2*RefData!$B$5*'3PassStrainStress'!V55+RefData!$B$4*('3PassStrainStress'!$T55+'3PassStrainStress'!$V55+'3PassStrainStress'!$X55))</f>
        <v>17.585320400301221</v>
      </c>
      <c r="AC55">
        <f>0.001*(SQRT((2*RefData!$B$5+RefData!$B$4)^2 *'3PassStrainStress'!W55^2 + RefData!$B$4^2 *('3PassStrainStress'!$U55^2+'3PassStrainStress'!$Y55^2)))</f>
        <v>23.56084399864076</v>
      </c>
      <c r="AD55">
        <f>0.001*(2*RefData!$B$5*'3PassStrainStress'!X55+RefData!$B$4*('3PassStrainStress'!$T55+'3PassStrainStress'!$V55+'3PassStrainStress'!$X55))</f>
        <v>521.79137659609637</v>
      </c>
      <c r="AE55">
        <f>0.001*(SQRT((2*RefData!$B$5+RefData!$B$4)^2 *'3PassStrainStress'!U55^2 + RefData!$B$4^2 *('3PassStrainStress'!$W55^2+'3PassStrainStress'!$Y55^2)))</f>
        <v>23.954596495454631</v>
      </c>
    </row>
    <row r="56" spans="1:31">
      <c r="A56">
        <f t="shared" si="34"/>
        <v>184031</v>
      </c>
      <c r="B56">
        <f t="shared" si="43"/>
        <v>184234</v>
      </c>
      <c r="C56">
        <v>12.5</v>
      </c>
      <c r="D56" s="7">
        <f t="shared" si="36"/>
        <v>-0.17927550000000281</v>
      </c>
      <c r="E56">
        <f>VLOOKUP($A56,Sheet1!$A$2:$O$1641,13,FALSE)</f>
        <v>-75.679275500000003</v>
      </c>
      <c r="F56">
        <f>VLOOKUP($A56,Sheet1!$A$2:$O$1641,14,FALSE)</f>
        <v>225</v>
      </c>
      <c r="G56">
        <f>VLOOKUP($A56,Sheet1!$A$2:$O$1641,15,FALSE)</f>
        <v>-501.1854553</v>
      </c>
      <c r="H56">
        <f>VLOOKUP($A56,Sheet1!$A$2:$O$1641,8,FALSE)</f>
        <v>2.8641299999999998</v>
      </c>
      <c r="I56">
        <f>VLOOKUP($A56,Sheet1!$A$2:$O$1641,9,FALSE)</f>
        <v>5.3999999999999998E-5</v>
      </c>
      <c r="J56">
        <f>VLOOKUP($A56,Sheet1!$A$2:$O$1641,10,FALSE)</f>
        <v>2.8664700000000001</v>
      </c>
      <c r="K56">
        <f>VLOOKUP($A56,Sheet1!$A$2:$O$1641,11,FALSE)</f>
        <v>2.0000000000000002E-5</v>
      </c>
      <c r="L56">
        <f>VLOOKUP($B56,Sheet1!$A$2:$O$1641,8,FALSE)</f>
        <v>2.8748800000000001</v>
      </c>
      <c r="M56">
        <f>VLOOKUP($B56,Sheet1!$A$2:$O$1641,9,FALSE)</f>
        <v>6.9999999999999994E-5</v>
      </c>
      <c r="N56">
        <f>'3passComb'!$V$79</f>
        <v>2.86748</v>
      </c>
      <c r="O56">
        <v>2.0000000000000001E-4</v>
      </c>
      <c r="P56">
        <f>'3passComb'!$W$79</f>
        <v>2.86713</v>
      </c>
      <c r="Q56">
        <v>2.0000000000000001E-4</v>
      </c>
      <c r="R56">
        <f t="shared" si="44"/>
        <v>2.86748</v>
      </c>
      <c r="S56">
        <v>2.0000000000000001E-4</v>
      </c>
      <c r="T56">
        <f t="shared" si="37"/>
        <v>-1168.2731876072605</v>
      </c>
      <c r="U56">
        <f t="shared" si="38"/>
        <v>72.245237119484273</v>
      </c>
      <c r="V56">
        <f t="shared" si="39"/>
        <v>-230.19535214652277</v>
      </c>
      <c r="W56">
        <f t="shared" si="40"/>
        <v>70.104080534338451</v>
      </c>
      <c r="X56">
        <f t="shared" si="41"/>
        <v>2580.6631606846154</v>
      </c>
      <c r="Y56">
        <f t="shared" si="42"/>
        <v>73.896313489255704</v>
      </c>
      <c r="Z56">
        <f>0.001*(2*RefData!$B$5*'3PassStrainStress'!T56+RefData!$B$4*('3PassStrainStress'!$T56+'3PassStrainStress'!$V56+'3PassStrainStress'!$X56))</f>
        <v>-45.493628154552773</v>
      </c>
      <c r="AA56">
        <f>0.001*(SQRT((2*RefData!$B$5+RefData!$B$4)^2 *'3PassStrainStress'!U56^2 + RefData!$B$4^2 *('3PassStrainStress'!$W56^2+'3PassStrainStress'!$Y56^2)))</f>
        <v>23.862030641287234</v>
      </c>
      <c r="AB56">
        <f>0.001*(2*RefData!$B$5*'3PassStrainStress'!V56+RefData!$B$4*('3PassStrainStress'!$T56+'3PassStrainStress'!$V56+'3PassStrainStress'!$X56))</f>
        <v>106.04202218910484</v>
      </c>
      <c r="AC56">
        <f>0.001*(SQRT((2*RefData!$B$5+RefData!$B$4)^2 *'3PassStrainStress'!W56^2 + RefData!$B$4^2 *('3PassStrainStress'!$U56^2+'3PassStrainStress'!$Y56^2)))</f>
        <v>23.441690948766698</v>
      </c>
      <c r="AD56">
        <f>0.001*(2*RefData!$B$5*'3PassStrainStress'!X56+RefData!$B$4*('3PassStrainStress'!$T56+'3PassStrainStress'!$V56+'3PassStrainStress'!$X56))</f>
        <v>560.10378195413477</v>
      </c>
      <c r="AE56">
        <f>0.001*(SQRT((2*RefData!$B$5+RefData!$B$4)^2 *'3PassStrainStress'!U56^2 + RefData!$B$4^2 *('3PassStrainStress'!$W56^2+'3PassStrainStress'!$Y56^2)))</f>
        <v>23.862030641287234</v>
      </c>
    </row>
    <row r="57" spans="1:31">
      <c r="A57">
        <f t="shared" si="34"/>
        <v>184036</v>
      </c>
      <c r="B57">
        <f t="shared" si="43"/>
        <v>184239</v>
      </c>
      <c r="C57">
        <v>12.5</v>
      </c>
      <c r="D57" s="7">
        <f t="shared" si="36"/>
        <v>4.1018372000000056</v>
      </c>
      <c r="E57">
        <f>VLOOKUP($A57,Sheet1!$A$2:$O$1641,13,FALSE)</f>
        <v>-71.398162799999994</v>
      </c>
      <c r="F57">
        <f>VLOOKUP($A57,Sheet1!$A$2:$O$1641,14,FALSE)</f>
        <v>225</v>
      </c>
      <c r="G57">
        <f>VLOOKUP($A57,Sheet1!$A$2:$O$1641,15,FALSE)</f>
        <v>-501.37707519999998</v>
      </c>
      <c r="H57">
        <f>VLOOKUP($A57,Sheet1!$A$2:$O$1641,8,FALSE)</f>
        <v>2.8641700000000001</v>
      </c>
      <c r="I57">
        <f>VLOOKUP($A57,Sheet1!$A$2:$O$1641,9,FALSE)</f>
        <v>5.5000000000000002E-5</v>
      </c>
      <c r="J57">
        <f>VLOOKUP($A57,Sheet1!$A$2:$O$1641,10,FALSE)</f>
        <v>2.8655599999999999</v>
      </c>
      <c r="K57">
        <f>VLOOKUP($A57,Sheet1!$A$2:$O$1641,11,FALSE)</f>
        <v>2.0999999999999999E-5</v>
      </c>
      <c r="L57">
        <f>VLOOKUP($B57,Sheet1!$A$2:$O$1641,8,FALSE)</f>
        <v>2.8750300000000002</v>
      </c>
      <c r="M57">
        <f>VLOOKUP($B57,Sheet1!$A$2:$O$1641,9,FALSE)</f>
        <v>1.05E-4</v>
      </c>
      <c r="N57">
        <f>'3passComb'!$V$79</f>
        <v>2.86748</v>
      </c>
      <c r="O57">
        <v>2.0000000000000001E-4</v>
      </c>
      <c r="P57">
        <f>'3passComb'!$W$79</f>
        <v>2.86713</v>
      </c>
      <c r="Q57">
        <v>2.0000000000000001E-4</v>
      </c>
      <c r="R57">
        <f t="shared" si="44"/>
        <v>2.86748</v>
      </c>
      <c r="S57">
        <v>2.0000000000000001E-4</v>
      </c>
      <c r="T57">
        <f t="shared" si="37"/>
        <v>-1154.3236570089598</v>
      </c>
      <c r="U57">
        <f t="shared" si="38"/>
        <v>72.336924800492213</v>
      </c>
      <c r="V57">
        <f t="shared" si="39"/>
        <v>-547.58591343961882</v>
      </c>
      <c r="W57">
        <f t="shared" si="40"/>
        <v>70.13964412880749</v>
      </c>
      <c r="X57">
        <f t="shared" si="41"/>
        <v>2632.9739004282706</v>
      </c>
      <c r="Y57">
        <f t="shared" si="42"/>
        <v>78.775489266369888</v>
      </c>
      <c r="Z57">
        <f>0.001*(2*RefData!$B$5*'3PassStrainStress'!T57+RefData!$B$4*('3PassStrainStress'!$T57+'3PassStrainStress'!$V57+'3PassStrainStress'!$X57))</f>
        <v>-73.665643076984637</v>
      </c>
      <c r="AA57">
        <f>0.001*(SQRT((2*RefData!$B$5+RefData!$B$4)^2 *'3PassStrainStress'!U57^2 + RefData!$B$4^2 *('3PassStrainStress'!$W57^2+'3PassStrainStress'!$Y57^2)))</f>
        <v>24.113546316348419</v>
      </c>
      <c r="AB57">
        <f>0.001*(2*RefData!$B$5*'3PassStrainStress'!V57+RefData!$B$4*('3PassStrainStress'!$T57+'3PassStrainStress'!$V57+'3PassStrainStress'!$X57))</f>
        <v>24.345838576524272</v>
      </c>
      <c r="AC57">
        <f>0.001*(SQRT((2*RefData!$B$5+RefData!$B$4)^2 *'3PassStrainStress'!W57^2 + RefData!$B$4^2 *('3PassStrainStress'!$U57^2+'3PassStrainStress'!$Y57^2)))</f>
        <v>23.686284068000038</v>
      </c>
      <c r="AD57">
        <f>0.001*(2*RefData!$B$5*'3PassStrainStress'!X57+RefData!$B$4*('3PassStrainStress'!$T57+'3PassStrainStress'!$V57+'3PassStrainStress'!$X57))</f>
        <v>538.12857773979874</v>
      </c>
      <c r="AE57">
        <f>0.001*(SQRT((2*RefData!$B$5+RefData!$B$4)^2 *'3PassStrainStress'!U57^2 + RefData!$B$4^2 *('3PassStrainStress'!$W57^2+'3PassStrainStress'!$Y57^2)))</f>
        <v>24.113546316348419</v>
      </c>
    </row>
    <row r="58" spans="1:31">
      <c r="A58">
        <f t="shared" si="34"/>
        <v>184041</v>
      </c>
      <c r="B58">
        <f t="shared" si="43"/>
        <v>184244</v>
      </c>
      <c r="C58">
        <v>12.5</v>
      </c>
      <c r="D58" s="7">
        <f t="shared" si="36"/>
        <v>8.0771026999999975</v>
      </c>
      <c r="E58">
        <f>VLOOKUP($A58,Sheet1!$A$2:$O$1641,13,FALSE)</f>
        <v>-67.422897300000002</v>
      </c>
      <c r="F58">
        <f>VLOOKUP($A58,Sheet1!$A$2:$O$1641,14,FALSE)</f>
        <v>225</v>
      </c>
      <c r="G58">
        <f>VLOOKUP($A58,Sheet1!$A$2:$O$1641,15,FALSE)</f>
        <v>-501.4765625</v>
      </c>
      <c r="H58">
        <f>VLOOKUP($A58,Sheet1!$A$2:$O$1641,8,FALSE)</f>
        <v>2.86707</v>
      </c>
      <c r="I58">
        <f>VLOOKUP($A58,Sheet1!$A$2:$O$1641,9,FALSE)</f>
        <v>5.1999999999999997E-5</v>
      </c>
      <c r="J58">
        <f>VLOOKUP($A58,Sheet1!$A$2:$O$1641,10,FALSE)</f>
        <v>2.8667199999999999</v>
      </c>
      <c r="K58">
        <f>VLOOKUP($A58,Sheet1!$A$2:$O$1641,11,FALSE)</f>
        <v>2.0000000000000002E-5</v>
      </c>
      <c r="L58">
        <f>VLOOKUP($B58,Sheet1!$A$2:$O$1641,8,FALSE)</f>
        <v>2.8701099999999999</v>
      </c>
      <c r="M58">
        <f>VLOOKUP($B58,Sheet1!$A$2:$O$1641,9,FALSE)</f>
        <v>8.3999999999999995E-5</v>
      </c>
      <c r="N58">
        <f>'3passComb'!$V$79</f>
        <v>2.86748</v>
      </c>
      <c r="O58">
        <v>2.0000000000000001E-4</v>
      </c>
      <c r="P58">
        <f>'3passComb'!$W$79</f>
        <v>2.86713</v>
      </c>
      <c r="Q58">
        <v>2.0000000000000001E-4</v>
      </c>
      <c r="R58">
        <f t="shared" si="44"/>
        <v>2.86748</v>
      </c>
      <c r="S58">
        <v>2.0000000000000001E-4</v>
      </c>
      <c r="T58">
        <f t="shared" si="37"/>
        <v>-142.98268863255359</v>
      </c>
      <c r="U58">
        <f t="shared" si="38"/>
        <v>72.066574710000367</v>
      </c>
      <c r="V58">
        <f t="shared" si="39"/>
        <v>-143.00014300017151</v>
      </c>
      <c r="W58">
        <f t="shared" si="40"/>
        <v>70.104080534338451</v>
      </c>
      <c r="X58">
        <f t="shared" si="41"/>
        <v>917.1816368378494</v>
      </c>
      <c r="Y58">
        <f t="shared" si="42"/>
        <v>75.649681883500492</v>
      </c>
      <c r="Z58">
        <f>0.001*(2*RefData!$B$5*'3PassStrainStress'!T58+RefData!$B$4*('3PassStrainStress'!$T58+'3PassStrainStress'!$V58+'3PassStrainStress'!$X58))</f>
        <v>53.374959389977548</v>
      </c>
      <c r="AA58">
        <f>0.001*(SQRT((2*RefData!$B$5+RefData!$B$4)^2 *'3PassStrainStress'!U58^2 + RefData!$B$4^2 *('3PassStrainStress'!$W58^2+'3PassStrainStress'!$Y58^2)))</f>
        <v>23.899473329054256</v>
      </c>
      <c r="AB58">
        <f>0.001*(2*RefData!$B$5*'3PassStrainStress'!V58+RefData!$B$4*('3PassStrainStress'!$T58+'3PassStrainStress'!$V58+'3PassStrainStress'!$X58))</f>
        <v>53.372139838285428</v>
      </c>
      <c r="AC58">
        <f>0.001*(SQRT((2*RefData!$B$5+RefData!$B$4)^2 *'3PassStrainStress'!W58^2 + RefData!$B$4^2 *('3PassStrainStress'!$U58^2+'3PassStrainStress'!$Y58^2)))</f>
        <v>23.515594769579351</v>
      </c>
      <c r="AD58">
        <f>0.001*(2*RefData!$B$5*'3PassStrainStress'!X58+RefData!$B$4*('3PassStrainStress'!$T58+'3PassStrainStress'!$V58+'3PassStrainStress'!$X58))</f>
        <v>224.63227350442722</v>
      </c>
      <c r="AE58">
        <f>0.001*(SQRT((2*RefData!$B$5+RefData!$B$4)^2 *'3PassStrainStress'!U58^2 + RefData!$B$4^2 *('3PassStrainStress'!$W58^2+'3PassStrainStress'!$Y58^2)))</f>
        <v>23.899473329054256</v>
      </c>
    </row>
    <row r="59" spans="1:31">
      <c r="A59">
        <f t="shared" si="34"/>
        <v>184046</v>
      </c>
      <c r="B59">
        <f t="shared" si="43"/>
        <v>184249</v>
      </c>
      <c r="C59">
        <v>12.5</v>
      </c>
      <c r="D59" s="7">
        <f t="shared" si="36"/>
        <v>12.052368199999997</v>
      </c>
      <c r="E59">
        <f>VLOOKUP($A59,Sheet1!$A$2:$O$1641,13,FALSE)</f>
        <v>-63.447631800000003</v>
      </c>
      <c r="F59">
        <f>VLOOKUP($A59,Sheet1!$A$2:$O$1641,14,FALSE)</f>
        <v>225</v>
      </c>
      <c r="G59">
        <f>VLOOKUP($A59,Sheet1!$A$2:$O$1641,15,FALSE)</f>
        <v>-501.57601929999998</v>
      </c>
      <c r="H59">
        <f>VLOOKUP($A59,Sheet1!$A$2:$O$1641,8,FALSE)</f>
        <v>2.8681800000000002</v>
      </c>
      <c r="I59">
        <f>VLOOKUP($A59,Sheet1!$A$2:$O$1641,9,FALSE)</f>
        <v>5.1E-5</v>
      </c>
      <c r="J59">
        <f>VLOOKUP($A59,Sheet1!$A$2:$O$1641,10,FALSE)</f>
        <v>2.8673099999999998</v>
      </c>
      <c r="K59">
        <f>VLOOKUP($A59,Sheet1!$A$2:$O$1641,11,FALSE)</f>
        <v>2.0000000000000002E-5</v>
      </c>
      <c r="L59">
        <f>VLOOKUP($B59,Sheet1!$A$2:$O$1641,8,FALSE)</f>
        <v>2.8669600000000002</v>
      </c>
      <c r="M59">
        <f>VLOOKUP($B59,Sheet1!$A$2:$O$1641,9,FALSE)</f>
        <v>7.2999999999999999E-5</v>
      </c>
      <c r="N59">
        <f>'3passComb'!$V$79</f>
        <v>2.86748</v>
      </c>
      <c r="O59">
        <v>2.0000000000000001E-4</v>
      </c>
      <c r="P59">
        <f>'3passComb'!$W$79</f>
        <v>2.86713</v>
      </c>
      <c r="Q59">
        <v>2.0000000000000001E-4</v>
      </c>
      <c r="R59">
        <f t="shared" si="44"/>
        <v>2.86748</v>
      </c>
      <c r="S59">
        <v>2.0000000000000001E-4</v>
      </c>
      <c r="T59">
        <f t="shared" si="37"/>
        <v>244.11678547031636</v>
      </c>
      <c r="U59">
        <f t="shared" si="38"/>
        <v>71.979611679663705</v>
      </c>
      <c r="V59">
        <f t="shared" si="39"/>
        <v>62.780550585284089</v>
      </c>
      <c r="W59">
        <f t="shared" si="40"/>
        <v>70.104080534338451</v>
      </c>
      <c r="X59">
        <f t="shared" si="41"/>
        <v>-181.34389777779703</v>
      </c>
      <c r="Y59">
        <f t="shared" si="42"/>
        <v>74.248497838181663</v>
      </c>
      <c r="Z59">
        <f>0.001*(2*RefData!$B$5*'3PassStrainStress'!T59+RefData!$B$4*('3PassStrainStress'!$T59+'3PassStrainStress'!$V59+'3PassStrainStress'!$X59))</f>
        <v>54.645531905784971</v>
      </c>
      <c r="AA59">
        <f>0.001*(SQRT((2*RefData!$B$5+RefData!$B$4)^2 *'3PassStrainStress'!U59^2 + RefData!$B$4^2 *('3PassStrainStress'!$W59^2+'3PassStrainStress'!$Y59^2)))</f>
        <v>23.813878500310775</v>
      </c>
      <c r="AB59">
        <f>0.001*(2*RefData!$B$5*'3PassStrainStress'!V59+RefData!$B$4*('3PassStrainStress'!$T59+'3PassStrainStress'!$V59+'3PassStrainStress'!$X59))</f>
        <v>25.352755501279766</v>
      </c>
      <c r="AC59">
        <f>0.001*(SQRT((2*RefData!$B$5+RefData!$B$4)^2 *'3PassStrainStress'!W59^2 + RefData!$B$4^2 *('3PassStrainStress'!$U59^2+'3PassStrainStress'!$Y59^2)))</f>
        <v>23.446031244608875</v>
      </c>
      <c r="AD59">
        <f>0.001*(2*RefData!$B$5*'3PassStrainStress'!X59+RefData!$B$4*('3PassStrainStress'!$T59+'3PassStrainStress'!$V59+'3PassStrainStress'!$X59))</f>
        <v>-14.082732311217944</v>
      </c>
      <c r="AE59">
        <f>0.001*(SQRT((2*RefData!$B$5+RefData!$B$4)^2 *'3PassStrainStress'!U59^2 + RefData!$B$4^2 *('3PassStrainStress'!$W59^2+'3PassStrainStress'!$Y59^2)))</f>
        <v>23.813878500310775</v>
      </c>
    </row>
    <row r="60" spans="1:31">
      <c r="A60">
        <f t="shared" si="34"/>
        <v>184051</v>
      </c>
      <c r="B60">
        <f t="shared" si="43"/>
        <v>184254</v>
      </c>
      <c r="C60">
        <v>12.5</v>
      </c>
      <c r="D60" s="7">
        <f t="shared" si="36"/>
        <v>16.027633700000003</v>
      </c>
      <c r="E60">
        <f>VLOOKUP($A60,Sheet1!$A$2:$O$1641,13,FALSE)</f>
        <v>-59.472366299999997</v>
      </c>
      <c r="F60">
        <f>VLOOKUP($A60,Sheet1!$A$2:$O$1641,14,FALSE)</f>
        <v>225</v>
      </c>
      <c r="G60">
        <f>VLOOKUP($A60,Sheet1!$A$2:$O$1641,15,FALSE)</f>
        <v>-501.67547610000003</v>
      </c>
      <c r="H60">
        <f>VLOOKUP($A60,Sheet1!$A$2:$O$1641,8,FALSE)</f>
        <v>2.86808</v>
      </c>
      <c r="I60">
        <f>VLOOKUP($A60,Sheet1!$A$2:$O$1641,9,FALSE)</f>
        <v>4.8999999999999998E-5</v>
      </c>
      <c r="J60">
        <f>VLOOKUP($A60,Sheet1!$A$2:$O$1641,10,FALSE)</f>
        <v>2.86741</v>
      </c>
      <c r="K60">
        <f>VLOOKUP($A60,Sheet1!$A$2:$O$1641,11,FALSE)</f>
        <v>2.0000000000000002E-5</v>
      </c>
      <c r="L60">
        <f>VLOOKUP($B60,Sheet1!$A$2:$O$1641,8,FALSE)</f>
        <v>2.86686</v>
      </c>
      <c r="M60">
        <f>VLOOKUP($B60,Sheet1!$A$2:$O$1641,9,FALSE)</f>
        <v>7.2999999999999999E-5</v>
      </c>
      <c r="N60">
        <f>'3passComb'!$V$79</f>
        <v>2.86748</v>
      </c>
      <c r="O60">
        <v>2.0000000000000001E-4</v>
      </c>
      <c r="P60">
        <f>'3passComb'!$W$79</f>
        <v>2.86713</v>
      </c>
      <c r="Q60">
        <v>2.0000000000000001E-4</v>
      </c>
      <c r="R60">
        <f t="shared" si="44"/>
        <v>2.86748</v>
      </c>
      <c r="S60">
        <v>2.0000000000000001E-4</v>
      </c>
      <c r="T60">
        <f t="shared" si="37"/>
        <v>209.24295897439828</v>
      </c>
      <c r="U60">
        <f t="shared" si="38"/>
        <v>71.810450646588222</v>
      </c>
      <c r="V60">
        <f t="shared" si="39"/>
        <v>97.658634244046638</v>
      </c>
      <c r="W60">
        <f t="shared" si="40"/>
        <v>70.104080534338451</v>
      </c>
      <c r="X60">
        <f t="shared" si="41"/>
        <v>-216.21772427360409</v>
      </c>
      <c r="Y60">
        <f t="shared" si="42"/>
        <v>74.248497838181663</v>
      </c>
      <c r="Z60">
        <f>0.001*(2*RefData!$B$5*'3PassStrainStress'!T60+RefData!$B$4*('3PassStrainStress'!$T60+'3PassStrainStress'!$V60+'3PassStrainStress'!$X60))</f>
        <v>44.787485187258511</v>
      </c>
      <c r="AA60">
        <f>0.001*(SQRT((2*RefData!$B$5+RefData!$B$4)^2 *'3PassStrainStress'!U60^2 + RefData!$B$4^2 *('3PassStrainStress'!$W60^2+'3PassStrainStress'!$Y60^2)))</f>
        <v>23.773030604870794</v>
      </c>
      <c r="AB60">
        <f>0.001*(2*RefData!$B$5*'3PassStrainStress'!V60+RefData!$B$4*('3PassStrainStress'!$T60+'3PassStrainStress'!$V60+'3PassStrainStress'!$X60))</f>
        <v>26.762325038509402</v>
      </c>
      <c r="AC60">
        <f>0.001*(SQRT((2*RefData!$B$5+RefData!$B$4)^2 *'3PassStrainStress'!W60^2 + RefData!$B$4^2 *('3PassStrainStress'!$U60^2+'3PassStrainStress'!$Y60^2)))</f>
        <v>23.438416158637562</v>
      </c>
      <c r="AD60">
        <f>0.001*(2*RefData!$B$5*'3PassStrainStress'!X60+RefData!$B$4*('3PassStrainStress'!$T60+'3PassStrainStress'!$V60+'3PassStrainStress'!$X60))</f>
        <v>-23.940779029726482</v>
      </c>
      <c r="AE60">
        <f>0.001*(SQRT((2*RefData!$B$5+RefData!$B$4)^2 *'3PassStrainStress'!U60^2 + RefData!$B$4^2 *('3PassStrainStress'!$W60^2+'3PassStrainStress'!$Y60^2)))</f>
        <v>23.773030604870794</v>
      </c>
    </row>
    <row r="61" spans="1:31">
      <c r="A61">
        <f>A37-1</f>
        <v>184056</v>
      </c>
      <c r="B61">
        <f t="shared" si="43"/>
        <v>184259</v>
      </c>
      <c r="C61">
        <v>12.5</v>
      </c>
      <c r="D61" s="7">
        <f t="shared" si="36"/>
        <v>24.085605600000001</v>
      </c>
      <c r="E61">
        <f>VLOOKUP($A61,Sheet1!$A$2:$O$1641,13,FALSE)</f>
        <v>-51.414394399999999</v>
      </c>
      <c r="F61">
        <f>VLOOKUP($A61,Sheet1!$A$2:$O$1641,14,FALSE)</f>
        <v>225</v>
      </c>
      <c r="G61">
        <f>VLOOKUP($A61,Sheet1!$A$2:$O$1641,15,FALSE)</f>
        <v>-501.87710570000002</v>
      </c>
      <c r="H61">
        <f>VLOOKUP($A61,Sheet1!$A$2:$O$1641,8,FALSE)</f>
        <v>2.8679999999999999</v>
      </c>
      <c r="I61">
        <f>VLOOKUP($A61,Sheet1!$A$2:$O$1641,9,FALSE)</f>
        <v>4.6E-5</v>
      </c>
      <c r="J61">
        <f>VLOOKUP($A61,Sheet1!$A$2:$O$1641,10,FALSE)</f>
        <v>2.8674200000000001</v>
      </c>
      <c r="K61">
        <f>VLOOKUP($A61,Sheet1!$A$2:$O$1641,11,FALSE)</f>
        <v>2.0000000000000002E-5</v>
      </c>
      <c r="L61">
        <f>VLOOKUP($B61,Sheet1!$A$2:$O$1641,8,FALSE)</f>
        <v>2.8668999999999998</v>
      </c>
      <c r="M61">
        <f>VLOOKUP($B61,Sheet1!$A$2:$O$1641,9,FALSE)</f>
        <v>7.2999999999999999E-5</v>
      </c>
      <c r="N61">
        <f>'3passComb'!$V$79</f>
        <v>2.86748</v>
      </c>
      <c r="O61">
        <v>2.0000000000000001E-4</v>
      </c>
      <c r="P61">
        <f>'3passComb'!$W$79</f>
        <v>2.86713</v>
      </c>
      <c r="Q61">
        <v>2.0000000000000001E-4</v>
      </c>
      <c r="R61">
        <f t="shared" si="44"/>
        <v>2.86748</v>
      </c>
      <c r="S61">
        <v>2.0000000000000001E-4</v>
      </c>
      <c r="T61">
        <f t="shared" si="37"/>
        <v>181.34389777779703</v>
      </c>
      <c r="U61">
        <f t="shared" si="38"/>
        <v>71.568705343146448</v>
      </c>
      <c r="V61">
        <f t="shared" si="39"/>
        <v>101.1464426099451</v>
      </c>
      <c r="W61">
        <f t="shared" si="40"/>
        <v>70.104080534338451</v>
      </c>
      <c r="X61">
        <f t="shared" si="41"/>
        <v>-202.26819367541449</v>
      </c>
      <c r="Y61">
        <f t="shared" si="42"/>
        <v>74.248497838181663</v>
      </c>
      <c r="Z61">
        <f>0.001*(2*RefData!$B$5*'3PassStrainStress'!T61+RefData!$B$4*('3PassStrainStress'!$T61+'3PassStrainStress'!$V61+'3PassStrainStress'!$X61))</f>
        <v>39.013235877329969</v>
      </c>
      <c r="AA61">
        <f>0.001*(SQRT((2*RefData!$B$5+RefData!$B$4)^2 *'3PassStrainStress'!U61^2 + RefData!$B$4^2 *('3PassStrainStress'!$W61^2+'3PassStrainStress'!$Y61^2)))</f>
        <v>23.714700786443007</v>
      </c>
      <c r="AB61">
        <f>0.001*(2*RefData!$B$5*'3PassStrainStress'!V61+RefData!$B$4*('3PassStrainStress'!$T61+'3PassStrainStress'!$V61+'3PassStrainStress'!$X61))</f>
        <v>26.058262350215436</v>
      </c>
      <c r="AC61">
        <f>0.001*(SQRT((2*RefData!$B$5+RefData!$B$4)^2 *'3PassStrainStress'!W61^2 + RefData!$B$4^2 *('3PassStrainStress'!$U61^2+'3PassStrainStress'!$Y61^2)))</f>
        <v>23.427560384326611</v>
      </c>
      <c r="AD61">
        <f>0.001*(2*RefData!$B$5*'3PassStrainStress'!X61+RefData!$B$4*('3PassStrainStress'!$T61+'3PassStrainStress'!$V61+'3PassStrainStress'!$X61))</f>
        <v>-22.954871203573422</v>
      </c>
      <c r="AE61">
        <f>0.001*(SQRT((2*RefData!$B$5+RefData!$B$4)^2 *'3PassStrainStress'!U61^2 + RefData!$B$4^2 *('3PassStrainStress'!$W61^2+'3PassStrainStress'!$Y61^2)))</f>
        <v>23.714700786443007</v>
      </c>
    </row>
    <row r="62" spans="1:31">
      <c r="A62">
        <f>A38-1</f>
        <v>184059</v>
      </c>
      <c r="B62">
        <f t="shared" si="43"/>
        <v>184262</v>
      </c>
      <c r="C62">
        <v>12.5</v>
      </c>
      <c r="D62" s="7">
        <f t="shared" si="36"/>
        <v>40.0941124</v>
      </c>
      <c r="E62">
        <f>VLOOKUP($A62,Sheet1!$A$2:$O$1641,13,FALSE)</f>
        <v>-35.4058876</v>
      </c>
      <c r="F62">
        <f>VLOOKUP($A62,Sheet1!$A$2:$O$1641,14,FALSE)</f>
        <v>225</v>
      </c>
      <c r="G62">
        <f>VLOOKUP($A62,Sheet1!$A$2:$O$1641,15,FALSE)</f>
        <v>-502.27767940000001</v>
      </c>
      <c r="H62">
        <f>VLOOKUP($A62,Sheet1!$A$2:$O$1641,8,FALSE)</f>
        <v>2.8679899999999998</v>
      </c>
      <c r="I62">
        <f>VLOOKUP($A62,Sheet1!$A$2:$O$1641,9,FALSE)</f>
        <v>4.3999999999999999E-5</v>
      </c>
      <c r="J62">
        <f>VLOOKUP($A62,Sheet1!$A$2:$O$1641,10,FALSE)</f>
        <v>2.8673199999999999</v>
      </c>
      <c r="K62">
        <f>VLOOKUP($A62,Sheet1!$A$2:$O$1641,11,FALSE)</f>
        <v>2.0000000000000002E-5</v>
      </c>
      <c r="L62">
        <f>VLOOKUP($B62,Sheet1!$A$2:$O$1641,8,FALSE)</f>
        <v>2.8670800000000001</v>
      </c>
      <c r="M62">
        <f>VLOOKUP($B62,Sheet1!$A$2:$O$1641,9,FALSE)</f>
        <v>7.6000000000000004E-5</v>
      </c>
      <c r="N62">
        <f>'3passComb'!$V$79</f>
        <v>2.86748</v>
      </c>
      <c r="O62">
        <v>2.0000000000000001E-4</v>
      </c>
      <c r="P62">
        <f>'3passComb'!$W$79</f>
        <v>2.86713</v>
      </c>
      <c r="Q62">
        <v>2.0000000000000001E-4</v>
      </c>
      <c r="R62">
        <f t="shared" si="44"/>
        <v>2.86748</v>
      </c>
      <c r="S62">
        <v>2.0000000000000001E-4</v>
      </c>
      <c r="T62">
        <f t="shared" si="37"/>
        <v>177.85651512824961</v>
      </c>
      <c r="U62">
        <f t="shared" si="38"/>
        <v>71.41560247280654</v>
      </c>
      <c r="V62">
        <f t="shared" si="39"/>
        <v>66.268358951182549</v>
      </c>
      <c r="W62">
        <f t="shared" si="40"/>
        <v>70.104080534338451</v>
      </c>
      <c r="X62">
        <f t="shared" si="41"/>
        <v>-139.49530598289516</v>
      </c>
      <c r="Y62">
        <f t="shared" si="42"/>
        <v>74.613690740671714</v>
      </c>
      <c r="Z62">
        <f>0.001*(2*RefData!$B$5*'3PassStrainStress'!T62+RefData!$B$4*('3PassStrainStress'!$T62+'3PassStrainStress'!$V62+'3PassStrainStress'!$X62))</f>
        <v>41.406942424720768</v>
      </c>
      <c r="AA62">
        <f>0.001*(SQRT((2*RefData!$B$5+RefData!$B$4)^2 *'3PassStrainStress'!U62^2 + RefData!$B$4^2 *('3PassStrainStress'!$W62^2+'3PassStrainStress'!$Y62^2)))</f>
        <v>23.694631266284105</v>
      </c>
      <c r="AB62">
        <f>0.001*(2*RefData!$B$5*'3PassStrainStress'!V62+RefData!$B$4*('3PassStrainStress'!$T62+'3PassStrainStress'!$V62+'3PassStrainStress'!$X62))</f>
        <v>23.381163349963774</v>
      </c>
      <c r="AC62">
        <f>0.001*(SQRT((2*RefData!$B$5+RefData!$B$4)^2 *'3PassStrainStress'!W62^2 + RefData!$B$4^2 *('3PassStrainStress'!$U62^2+'3PassStrainStress'!$Y62^2)))</f>
        <v>23.437730679540845</v>
      </c>
      <c r="AD62">
        <f>0.001*(2*RefData!$B$5*'3PassStrainStress'!X62+RefData!$B$4*('3PassStrainStress'!$T62+'3PassStrainStress'!$V62+'3PassStrainStress'!$X62))</f>
        <v>-9.857582524002618</v>
      </c>
      <c r="AE62">
        <f>0.001*(SQRT((2*RefData!$B$5+RefData!$B$4)^2 *'3PassStrainStress'!U62^2 + RefData!$B$4^2 *('3PassStrainStress'!$W62^2+'3PassStrainStress'!$Y62^2)))</f>
        <v>23.694631266284105</v>
      </c>
    </row>
    <row r="64" spans="1:31">
      <c r="Z64">
        <f t="shared" ref="Z64:AD64" si="45">MAXA(Z2:Z62)</f>
        <v>260.36177860488863</v>
      </c>
      <c r="AA64">
        <f t="shared" si="45"/>
        <v>28.43594349295563</v>
      </c>
      <c r="AB64">
        <f t="shared" si="45"/>
        <v>207.15591227498237</v>
      </c>
      <c r="AC64">
        <f t="shared" si="45"/>
        <v>36.69631858372383</v>
      </c>
      <c r="AD64">
        <f t="shared" si="45"/>
        <v>649.79492476894438</v>
      </c>
      <c r="AE64">
        <f>MAXA(AE2:AE62)</f>
        <v>28.43594349295563</v>
      </c>
    </row>
    <row r="65" spans="26:31">
      <c r="Z65">
        <f t="shared" ref="Z65:AD65" si="46">AVERAGE(Z2:Z62)</f>
        <v>46.485647045103661</v>
      </c>
      <c r="AA65">
        <f t="shared" si="46"/>
        <v>24.430129187238343</v>
      </c>
      <c r="AB65">
        <f t="shared" si="46"/>
        <v>14.75936750292084</v>
      </c>
      <c r="AC65">
        <f t="shared" si="46"/>
        <v>25.397738295833289</v>
      </c>
      <c r="AD65">
        <f t="shared" si="46"/>
        <v>128.45675998570522</v>
      </c>
      <c r="AE65">
        <f>AVERAGE(AE2:AE62)</f>
        <v>24.430129187238343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78</v>
      </c>
      <c r="B1">
        <v>210</v>
      </c>
      <c r="C1" t="s">
        <v>80</v>
      </c>
    </row>
    <row r="2" spans="1:3">
      <c r="A2" t="s">
        <v>79</v>
      </c>
      <c r="B2">
        <v>0.3</v>
      </c>
    </row>
    <row r="4" spans="1:3">
      <c r="A4" t="s">
        <v>81</v>
      </c>
      <c r="B4">
        <f>B1*B2/(1+B2)/(1-2*B2)</f>
        <v>121.15384615384615</v>
      </c>
    </row>
    <row r="5" spans="1:3">
      <c r="A5" t="s">
        <v>82</v>
      </c>
      <c r="B5">
        <f>B1/2/(1+B2)</f>
        <v>80.769230769230759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M12" sqref="M12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-9.6</v>
      </c>
      <c r="O5">
        <v>-600</v>
      </c>
    </row>
    <row r="6" spans="14:15">
      <c r="N6">
        <v>-9.6</v>
      </c>
      <c r="O6">
        <v>800</v>
      </c>
    </row>
    <row r="7" spans="14:15">
      <c r="N7">
        <v>9.1999999999999993</v>
      </c>
      <c r="O7">
        <v>-600</v>
      </c>
    </row>
    <row r="8" spans="14:15">
      <c r="N8">
        <v>9.1999999999999993</v>
      </c>
      <c r="O8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-7.2</v>
      </c>
      <c r="O5">
        <v>-600</v>
      </c>
    </row>
    <row r="6" spans="14:15">
      <c r="N6">
        <v>-7.2</v>
      </c>
      <c r="O6">
        <v>800</v>
      </c>
    </row>
    <row r="7" spans="14:15">
      <c r="N7">
        <v>7.6</v>
      </c>
      <c r="O7">
        <v>-600</v>
      </c>
    </row>
    <row r="8" spans="14:15">
      <c r="N8">
        <v>7.6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-6</v>
      </c>
      <c r="O5">
        <v>-600</v>
      </c>
    </row>
    <row r="6" spans="14:15">
      <c r="N6">
        <v>-6</v>
      </c>
      <c r="O6">
        <v>800</v>
      </c>
    </row>
    <row r="7" spans="14:15">
      <c r="N7">
        <v>6</v>
      </c>
      <c r="O7">
        <v>-600</v>
      </c>
    </row>
    <row r="8" spans="14:15">
      <c r="N8">
        <v>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L48" sqref="L4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-4.8</v>
      </c>
      <c r="O5">
        <v>-600</v>
      </c>
    </row>
    <row r="6" spans="14:15">
      <c r="N6">
        <v>-4.8</v>
      </c>
      <c r="O6">
        <v>800</v>
      </c>
    </row>
    <row r="7" spans="14:15">
      <c r="N7">
        <v>4.8</v>
      </c>
      <c r="O7">
        <v>-600</v>
      </c>
    </row>
    <row r="8" spans="14:15">
      <c r="N8">
        <v>4.8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6"/>
  <sheetViews>
    <sheetView zoomScale="150" zoomScaleNormal="150" zoomScalePageLayoutView="150" workbookViewId="0">
      <selection activeCell="N1" sqref="N1:O11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0</v>
      </c>
      <c r="O5">
        <v>-600</v>
      </c>
    </row>
    <row r="6" spans="14:15">
      <c r="N6">
        <v>0</v>
      </c>
      <c r="O6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3passComb</vt:lpstr>
      <vt:lpstr>3PassStrainStress</vt:lpstr>
      <vt:lpstr>RefData</vt:lpstr>
      <vt:lpstr>2.5</vt:lpstr>
      <vt:lpstr>5.0</vt:lpstr>
      <vt:lpstr>7.5</vt:lpstr>
      <vt:lpstr>10</vt:lpstr>
      <vt:lpstr>12.5</vt:lpstr>
      <vt:lpstr>Sheet2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2012-11-23T17:06:55Z</dcterms:modified>
</cp:coreProperties>
</file>