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11780" yWindow="420" windowWidth="25600" windowHeight="1838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6" i="1" l="1"/>
  <c r="B17" i="1"/>
  <c r="B18" i="1"/>
  <c r="B26" i="1"/>
  <c r="B4" i="1"/>
  <c r="B6" i="1"/>
  <c r="B2" i="1"/>
  <c r="B19" i="1"/>
  <c r="B20" i="1"/>
  <c r="B5" i="1"/>
  <c r="B11" i="1"/>
  <c r="B21" i="1"/>
  <c r="B15" i="1"/>
  <c r="B9" i="1"/>
  <c r="B12" i="1"/>
  <c r="B7" i="1"/>
</calcChain>
</file>

<file path=xl/sharedStrings.xml><?xml version="1.0" encoding="utf-8"?>
<sst xmlns="http://schemas.openxmlformats.org/spreadsheetml/2006/main" count="21" uniqueCount="21">
  <si>
    <t>lattice parameter / m</t>
  </si>
  <si>
    <t>atomic volume / m^3</t>
  </si>
  <si>
    <t>dislocation density / m^{-2}</t>
  </si>
  <si>
    <t>No of atoms per unit volume in defect free lattice</t>
  </si>
  <si>
    <t>No of atoms per unit length</t>
  </si>
  <si>
    <t>No of atomic volumes in dislocated lattice</t>
  </si>
  <si>
    <t>No of additional  atomic volumes due to dislocations</t>
  </si>
  <si>
    <t>Avogadro</t>
  </si>
  <si>
    <t>wt C / g</t>
  </si>
  <si>
    <t>wt Fe / g</t>
  </si>
  <si>
    <t>wt% C</t>
  </si>
  <si>
    <t>mole fraction of carbon</t>
  </si>
  <si>
    <t>carbon free cell volume / m^3</t>
  </si>
  <si>
    <t>carbon containing cell volume / m^3</t>
  </si>
  <si>
    <t>No of atoms of carbon per unit volume m^{-3}</t>
  </si>
  <si>
    <t>volume change per carbon atom / m^3</t>
  </si>
  <si>
    <t>No of carbon atoms that can be accommodated by dislocations without causing expansion / m^{-3}</t>
  </si>
  <si>
    <t>wt carbon atoms /g</t>
  </si>
  <si>
    <t>wt% carbon atoms</t>
  </si>
  <si>
    <t>dislocation density / m^{2}</t>
  </si>
  <si>
    <t>Takahashi and Bhadeshia equation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</si>
</sst>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E+00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164" fontId="0" fillId="0" borderId="0" xfId="0" applyNumberFormat="1"/>
    <xf numFmtId="0" fontId="0" fillId="0" borderId="0" xfId="0" applyNumberFormat="1"/>
    <xf numFmtId="0" fontId="3" fillId="0" borderId="0" xfId="0" applyFont="1"/>
    <xf numFmtId="164" fontId="3" fillId="0" borderId="0" xfId="0" applyNumberFormat="1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abSelected="1" topLeftCell="A3" workbookViewId="0">
      <selection activeCell="A24" sqref="A24"/>
    </sheetView>
  </sheetViews>
  <sheetFormatPr baseColWidth="10" defaultRowHeight="15" x14ac:dyDescent="0"/>
  <cols>
    <col min="1" max="1" width="86.6640625" customWidth="1"/>
    <col min="2" max="2" width="37.1640625" style="1" bestFit="1" customWidth="1"/>
  </cols>
  <sheetData>
    <row r="1" spans="1:3">
      <c r="A1" t="s">
        <v>0</v>
      </c>
      <c r="B1" s="1">
        <v>2.8664E-10</v>
      </c>
      <c r="C1" s="1"/>
    </row>
    <row r="2" spans="1:3">
      <c r="A2" t="s">
        <v>1</v>
      </c>
      <c r="B2" s="1">
        <f>POWER(B1,3)/2</f>
        <v>1.1775528009472E-29</v>
      </c>
    </row>
    <row r="3" spans="1:3">
      <c r="A3" t="s">
        <v>2</v>
      </c>
      <c r="B3" s="1">
        <v>6400000000000000</v>
      </c>
    </row>
    <row r="4" spans="1:3">
      <c r="A4" t="s">
        <v>4</v>
      </c>
      <c r="B4" s="1">
        <f>2/SQRT(3*B1*B1)</f>
        <v>4028399868.7526221</v>
      </c>
    </row>
    <row r="5" spans="1:3">
      <c r="A5" t="s">
        <v>3</v>
      </c>
      <c r="B5" s="1">
        <f>1/B2</f>
        <v>8.4921881990821987E+28</v>
      </c>
    </row>
    <row r="6" spans="1:3">
      <c r="A6" t="s">
        <v>6</v>
      </c>
      <c r="B6" s="1">
        <f>2*B4*B3</f>
        <v>5.1563518320033559E+25</v>
      </c>
    </row>
    <row r="7" spans="1:3">
      <c r="A7" t="s">
        <v>5</v>
      </c>
      <c r="B7" s="1">
        <f>2*B4*B3+B5</f>
        <v>8.4973445509142027E+28</v>
      </c>
    </row>
    <row r="9" spans="1:3">
      <c r="A9" t="s">
        <v>8</v>
      </c>
      <c r="B9" s="2">
        <f>12*B6/B10</f>
        <v>1027.4787983881524</v>
      </c>
    </row>
    <row r="10" spans="1:3">
      <c r="A10" t="s">
        <v>7</v>
      </c>
      <c r="B10" s="1">
        <v>6.0221410000000001E+23</v>
      </c>
    </row>
    <row r="11" spans="1:3">
      <c r="A11" t="s">
        <v>9</v>
      </c>
      <c r="B11" s="1">
        <f>56*B5/B10</f>
        <v>7896901.4366917526</v>
      </c>
    </row>
    <row r="12" spans="1:3">
      <c r="A12" t="s">
        <v>10</v>
      </c>
      <c r="B12" s="1">
        <f>100*B9/(B11+B9)</f>
        <v>1.300947133587094E-2</v>
      </c>
    </row>
    <row r="14" spans="1:3">
      <c r="A14" t="s">
        <v>11</v>
      </c>
      <c r="B14" s="1">
        <v>0.01</v>
      </c>
    </row>
    <row r="15" spans="1:3">
      <c r="A15" t="s">
        <v>14</v>
      </c>
      <c r="B15" s="1">
        <f>B14*(1/0.0000076)*B10</f>
        <v>7.9238697368421046E+26</v>
      </c>
    </row>
    <row r="16" spans="1:3">
      <c r="A16" t="s">
        <v>12</v>
      </c>
      <c r="B16" s="1">
        <f>POWER(B1,3)</f>
        <v>2.3551056018943999E-29</v>
      </c>
    </row>
    <row r="17" spans="1:3">
      <c r="A17" t="s">
        <v>13</v>
      </c>
      <c r="B17" s="1">
        <f>POWER(B1+(1/(3*B1*B1))*(POWER((B1-0.0000000000279*B14),2)*(B1+0.0000000002496*B14)-B16),3)</f>
        <v>2.3710267637455314E-29</v>
      </c>
      <c r="C17" s="3"/>
    </row>
    <row r="18" spans="1:3" s="3" customFormat="1">
      <c r="A18" s="3" t="s">
        <v>15</v>
      </c>
      <c r="B18" s="4">
        <f>(B17-B16)/(2*B14)</f>
        <v>7.9605809255657561E-30</v>
      </c>
    </row>
    <row r="19" spans="1:3">
      <c r="A19" t="s">
        <v>16</v>
      </c>
      <c r="B19" s="1">
        <f>(B6*B2)/B18</f>
        <v>7.6274289517548636E+25</v>
      </c>
    </row>
    <row r="20" spans="1:3">
      <c r="A20" t="s">
        <v>17</v>
      </c>
      <c r="B20" s="1">
        <f>12*B19/B10</f>
        <v>1519.8771902062467</v>
      </c>
    </row>
    <row r="21" spans="1:3" s="3" customFormat="1">
      <c r="A21" s="3" t="s">
        <v>18</v>
      </c>
      <c r="B21" s="4">
        <f>(B20/(B11+B20))*100</f>
        <v>1.9242797133839511E-2</v>
      </c>
    </row>
    <row r="26" spans="1:3">
      <c r="A26" t="s">
        <v>19</v>
      </c>
      <c r="B26" s="1">
        <f>POWER(10,(9.2848+(6880/B27)-(1780360/(B27*B27))))</f>
        <v>7457469397594122</v>
      </c>
      <c r="C26" t="s">
        <v>20</v>
      </c>
    </row>
    <row r="27" spans="1:3">
      <c r="B27" s="1">
        <v>473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gjgh</dc:creator>
  <cp:lastModifiedBy>gjgh</cp:lastModifiedBy>
  <dcterms:created xsi:type="dcterms:W3CDTF">2014-01-27T04:57:27Z</dcterms:created>
  <dcterms:modified xsi:type="dcterms:W3CDTF">2014-01-29T04:58:27Z</dcterms:modified>
</cp:coreProperties>
</file>