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45" windowWidth="20730" windowHeight="11280" activeTab="3"/>
  </bookViews>
  <sheets>
    <sheet name="Navigation" sheetId="3" r:id="rId1"/>
    <sheet name="Strains" sheetId="2" r:id="rId2"/>
    <sheet name="980058" sheetId="1" r:id="rId3"/>
    <sheet name="Setup" sheetId="4" r:id="rId4"/>
  </sheets>
  <externalReferences>
    <externalReference r:id="rId5"/>
  </externalReferences>
  <definedNames>
    <definedName name="solver_adj" localSheetId="2" hidden="1">'980058'!$G$165:$J$165</definedName>
    <definedName name="solver_cvg" localSheetId="2" hidden="1">0.0001</definedName>
    <definedName name="solver_drv" localSheetId="2" hidden="1">1</definedName>
    <definedName name="solver_est" localSheetId="2" hidden="1">1</definedName>
    <definedName name="solver_itr" localSheetId="2" hidden="1">100</definedName>
    <definedName name="solver_lin" localSheetId="2" hidden="1">2</definedName>
    <definedName name="solver_neg" localSheetId="2" hidden="1">2</definedName>
    <definedName name="solver_num" localSheetId="2" hidden="1">0</definedName>
    <definedName name="solver_nwt" localSheetId="2" hidden="1">1</definedName>
    <definedName name="solver_opt" localSheetId="2" hidden="1">'980058'!$H$168</definedName>
    <definedName name="solver_pre" localSheetId="2" hidden="1">0.000001</definedName>
    <definedName name="solver_scl" localSheetId="2" hidden="1">2</definedName>
    <definedName name="solver_sho" localSheetId="2" hidden="1">2</definedName>
    <definedName name="solver_tim" localSheetId="2" hidden="1">100</definedName>
    <definedName name="solver_tol" localSheetId="2" hidden="1">0.05</definedName>
    <definedName name="solver_typ" localSheetId="2" hidden="1">2</definedName>
    <definedName name="solver_val" localSheetId="2" hidden="1">0</definedName>
  </definedNames>
  <calcPr calcId="125725"/>
</workbook>
</file>

<file path=xl/calcChain.xml><?xml version="1.0" encoding="utf-8"?>
<calcChain xmlns="http://schemas.openxmlformats.org/spreadsheetml/2006/main">
  <c r="P8" i="4"/>
  <c r="P9"/>
  <c r="P10"/>
  <c r="P12"/>
  <c r="P13"/>
  <c r="P14"/>
  <c r="P15"/>
  <c r="P16"/>
  <c r="P6"/>
  <c r="N11"/>
  <c r="P11" s="1"/>
  <c r="F200" i="1"/>
  <c r="G200" l="1"/>
  <c r="F199"/>
  <c r="G199" l="1"/>
  <c r="F198"/>
  <c r="G198" l="1"/>
  <c r="F197"/>
  <c r="G197" l="1"/>
  <c r="F196"/>
  <c r="G196" l="1"/>
  <c r="F195"/>
  <c r="G195" l="1"/>
  <c r="F194"/>
  <c r="G194" l="1"/>
  <c r="F193"/>
  <c r="G193" l="1"/>
  <c r="F192"/>
  <c r="G192" l="1"/>
  <c r="F191"/>
  <c r="G191" l="1"/>
  <c r="F190"/>
  <c r="G190" l="1"/>
  <c r="F189"/>
  <c r="G189" l="1"/>
  <c r="F188"/>
  <c r="G188" l="1"/>
  <c r="F187"/>
  <c r="G187" l="1"/>
  <c r="F186"/>
  <c r="G186" l="1"/>
  <c r="F185"/>
  <c r="G185" l="1"/>
  <c r="F184"/>
  <c r="G184" l="1"/>
  <c r="F183"/>
  <c r="G183" l="1"/>
  <c r="F182"/>
  <c r="G182" l="1"/>
  <c r="F181"/>
  <c r="G181" l="1"/>
  <c r="F180"/>
  <c r="G180" l="1"/>
  <c r="F179"/>
  <c r="G179" l="1"/>
  <c r="F178"/>
  <c r="G178" l="1"/>
  <c r="F177"/>
  <c r="G177" l="1"/>
  <c r="F176"/>
  <c r="G176" l="1"/>
  <c r="F175"/>
  <c r="G175" l="1"/>
  <c r="F174"/>
  <c r="G174" l="1"/>
  <c r="F173"/>
  <c r="G173" l="1"/>
  <c r="F172"/>
  <c r="G172" l="1"/>
  <c r="F171"/>
  <c r="G171" l="1"/>
  <c r="F170"/>
  <c r="G170" l="1"/>
  <c r="F169"/>
  <c r="G169" l="1"/>
  <c r="F168"/>
  <c r="G168" l="1"/>
  <c r="H168" s="1"/>
  <c r="N7" i="4"/>
  <c r="P7" s="1"/>
  <c r="F150" i="1"/>
  <c r="G150" l="1"/>
  <c r="F149"/>
  <c r="G149" l="1"/>
  <c r="F148"/>
  <c r="G148" l="1"/>
  <c r="F147"/>
  <c r="G147" l="1"/>
  <c r="F146"/>
  <c r="G146" l="1"/>
  <c r="F145"/>
  <c r="G145" l="1"/>
  <c r="F144"/>
  <c r="G144" l="1"/>
  <c r="F143"/>
  <c r="G143" l="1"/>
  <c r="F142"/>
  <c r="G142" l="1"/>
  <c r="F141"/>
  <c r="G141" l="1"/>
  <c r="F140"/>
  <c r="G140" l="1"/>
  <c r="F139"/>
  <c r="G139" l="1"/>
  <c r="F138"/>
  <c r="G138" l="1"/>
  <c r="F137"/>
  <c r="G137" l="1"/>
  <c r="F136"/>
  <c r="G136" l="1"/>
  <c r="F135"/>
  <c r="G135" l="1"/>
  <c r="F134"/>
  <c r="G134" l="1"/>
  <c r="F133"/>
  <c r="G133" l="1"/>
  <c r="F132"/>
  <c r="G132" l="1"/>
  <c r="F131"/>
  <c r="G131" l="1"/>
  <c r="F130"/>
  <c r="G130" l="1"/>
  <c r="F129"/>
  <c r="G129" l="1"/>
  <c r="F128"/>
  <c r="G128" l="1"/>
  <c r="F127"/>
  <c r="G127" l="1"/>
  <c r="F126"/>
  <c r="G126" l="1"/>
  <c r="F125"/>
  <c r="G125" l="1"/>
  <c r="F124"/>
  <c r="G124" l="1"/>
  <c r="F123"/>
  <c r="G123" l="1"/>
  <c r="F122"/>
  <c r="G122" l="1"/>
  <c r="F121"/>
  <c r="G121" l="1"/>
  <c r="F120"/>
  <c r="G120" l="1"/>
  <c r="F119"/>
  <c r="G119" l="1"/>
  <c r="F118"/>
  <c r="G118" l="1"/>
  <c r="H118" s="1"/>
  <c r="M5" i="2"/>
  <c r="I5"/>
  <c r="M4"/>
  <c r="I4"/>
  <c r="M3"/>
  <c r="I3"/>
  <c r="M2"/>
  <c r="I2"/>
  <c r="W7" i="4" l="1"/>
  <c r="W8"/>
  <c r="W9"/>
  <c r="W10"/>
  <c r="W11"/>
  <c r="W12"/>
  <c r="W13"/>
  <c r="W14"/>
  <c r="W15"/>
  <c r="W16"/>
  <c r="W6"/>
  <c r="K7"/>
  <c r="K8"/>
  <c r="K9"/>
  <c r="K10"/>
  <c r="K11"/>
  <c r="K12"/>
  <c r="K13"/>
  <c r="K14"/>
  <c r="K15"/>
  <c r="K16"/>
  <c r="K6"/>
  <c r="U7"/>
  <c r="V7"/>
  <c r="U8"/>
  <c r="V8"/>
  <c r="U9"/>
  <c r="V9"/>
  <c r="U10"/>
  <c r="V10"/>
  <c r="U11"/>
  <c r="V11"/>
  <c r="U12"/>
  <c r="V12"/>
  <c r="U13"/>
  <c r="V13"/>
  <c r="U14"/>
  <c r="V14"/>
  <c r="U15"/>
  <c r="V15"/>
  <c r="U16"/>
  <c r="V16"/>
  <c r="U6"/>
  <c r="V6"/>
  <c r="F100" i="1"/>
  <c r="G100" l="1"/>
  <c r="F99"/>
  <c r="G99" l="1"/>
  <c r="F98"/>
  <c r="G98" l="1"/>
  <c r="F97"/>
  <c r="G97" l="1"/>
  <c r="F96"/>
  <c r="G96" l="1"/>
  <c r="F95"/>
  <c r="G95" l="1"/>
  <c r="F94"/>
  <c r="G94" l="1"/>
  <c r="F93"/>
  <c r="G93" l="1"/>
  <c r="F92"/>
  <c r="G92" l="1"/>
  <c r="F91"/>
  <c r="G91" l="1"/>
  <c r="F90"/>
  <c r="G90" l="1"/>
  <c r="F89"/>
  <c r="G89" l="1"/>
  <c r="F88"/>
  <c r="G88" l="1"/>
  <c r="F87"/>
  <c r="G87" l="1"/>
  <c r="F86"/>
  <c r="G86" l="1"/>
  <c r="F85"/>
  <c r="G85" l="1"/>
  <c r="F84"/>
  <c r="G84" l="1"/>
  <c r="F83"/>
  <c r="G83" l="1"/>
  <c r="F82"/>
  <c r="G82" l="1"/>
  <c r="F81"/>
  <c r="G81" l="1"/>
  <c r="F80"/>
  <c r="G80" l="1"/>
  <c r="F79"/>
  <c r="G79" l="1"/>
  <c r="F78"/>
  <c r="G78" l="1"/>
  <c r="F77"/>
  <c r="G77" l="1"/>
  <c r="F76"/>
  <c r="G76" l="1"/>
  <c r="F75"/>
  <c r="G75" l="1"/>
  <c r="F74"/>
  <c r="G74" l="1"/>
  <c r="F73"/>
  <c r="G73" l="1"/>
  <c r="F72"/>
  <c r="G72" l="1"/>
  <c r="F71"/>
  <c r="G71" l="1"/>
  <c r="F70"/>
  <c r="G70" l="1"/>
  <c r="F69"/>
  <c r="G69" l="1"/>
  <c r="F68"/>
  <c r="G68" l="1"/>
  <c r="H68" s="1"/>
  <c r="S7" i="4"/>
  <c r="S8"/>
  <c r="S9"/>
  <c r="S10"/>
  <c r="S11"/>
  <c r="S12"/>
  <c r="S13"/>
  <c r="S14"/>
  <c r="S15"/>
  <c r="S16"/>
  <c r="S6"/>
  <c r="R4"/>
  <c r="R3"/>
  <c r="Q7"/>
  <c r="Q8"/>
  <c r="Q9"/>
  <c r="Q10"/>
  <c r="Q11"/>
  <c r="Q12"/>
  <c r="Q13"/>
  <c r="Q14"/>
  <c r="Q15"/>
  <c r="Q16"/>
  <c r="Q6"/>
  <c r="I7"/>
  <c r="I8"/>
  <c r="I9"/>
  <c r="I10"/>
  <c r="I11"/>
  <c r="I12"/>
  <c r="I13"/>
  <c r="I14"/>
  <c r="I15"/>
  <c r="I16"/>
  <c r="I6"/>
  <c r="J7"/>
  <c r="J8"/>
  <c r="J9"/>
  <c r="J10"/>
  <c r="J11"/>
  <c r="J12"/>
  <c r="J13"/>
  <c r="J14"/>
  <c r="J15"/>
  <c r="J16"/>
  <c r="J6"/>
  <c r="R7"/>
  <c r="R8"/>
  <c r="R9"/>
  <c r="R10"/>
  <c r="R11"/>
  <c r="R12"/>
  <c r="R13"/>
  <c r="R14"/>
  <c r="R15"/>
  <c r="R16"/>
  <c r="R6"/>
  <c r="E18"/>
  <c r="F18"/>
  <c r="G18"/>
  <c r="E19"/>
  <c r="F19"/>
  <c r="G19"/>
  <c r="D19"/>
  <c r="D18"/>
  <c r="F43" i="1"/>
  <c r="F27"/>
  <c r="F37"/>
  <c r="F38"/>
  <c r="F44"/>
  <c r="F28"/>
  <c r="F41"/>
  <c r="F42"/>
  <c r="F49"/>
  <c r="F18"/>
  <c r="F26"/>
  <c r="F23"/>
  <c r="F29"/>
  <c r="F40"/>
  <c r="F24"/>
  <c r="F33"/>
  <c r="F47"/>
  <c r="F31"/>
  <c r="F45"/>
  <c r="F50"/>
  <c r="F48"/>
  <c r="F32"/>
  <c r="F46"/>
  <c r="F35"/>
  <c r="F19"/>
  <c r="F21"/>
  <c r="F22"/>
  <c r="F36"/>
  <c r="F20"/>
  <c r="F25"/>
  <c r="F39"/>
  <c r="F30"/>
  <c r="F34"/>
  <c r="G26" l="1"/>
  <c r="G34"/>
  <c r="G42"/>
  <c r="G46"/>
  <c r="G25"/>
  <c r="G33"/>
  <c r="G41"/>
  <c r="G49"/>
  <c r="G20"/>
  <c r="G24"/>
  <c r="G28"/>
  <c r="G32"/>
  <c r="G36"/>
  <c r="G40"/>
  <c r="G44"/>
  <c r="G48"/>
  <c r="G22"/>
  <c r="G30"/>
  <c r="G38"/>
  <c r="G50"/>
  <c r="G21"/>
  <c r="G29"/>
  <c r="G37"/>
  <c r="G45"/>
  <c r="G19"/>
  <c r="G23"/>
  <c r="G27"/>
  <c r="G31"/>
  <c r="G35"/>
  <c r="G39"/>
  <c r="G43"/>
  <c r="G47"/>
  <c r="G18"/>
  <c r="H18" s="1"/>
</calcChain>
</file>

<file path=xl/sharedStrings.xml><?xml version="1.0" encoding="utf-8"?>
<sst xmlns="http://schemas.openxmlformats.org/spreadsheetml/2006/main" count="190" uniqueCount="80">
  <si>
    <t xml:space="preserve">                                                                                </t>
  </si>
  <si>
    <t xml:space="preserve">Run :     1  Seq   1  Rec   2  File L3A:980058  Date 14-JAN-2014 12:46:26.81    </t>
  </si>
  <si>
    <t xml:space="preserve">Mode: MW_ANGLE      Npts    33 Rpts     0                                       </t>
  </si>
  <si>
    <t xml:space="preserve">Cmon: Mon1[  DB]=    7000 *     1  Mon2[CF]=*      0                            </t>
  </si>
  <si>
    <t xml:space="preserve">Temp: Temperature control hardware not installed.                               </t>
  </si>
  <si>
    <t xml:space="preserve">Monx:         [ 0.00000]# 0                                                     </t>
  </si>
  <si>
    <t xml:space="preserve">Anax:         [ 0.00000]# 0                                                     </t>
  </si>
  <si>
    <t xml:space="preserve">Drv :  2TM=  71.880 TMFR=  35.940  PSI= -45.000  PHI= -90.200 DSRD=  12.500     </t>
  </si>
  <si>
    <t xml:space="preserve">Drv : XPOS= -77.580 YPOS= -17.815 ZPOS= 178.980 DSTD=   0.000                   </t>
  </si>
  <si>
    <t xml:space="preserve">Osc : DRIVE oscillation during count OFF.                    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</si>
  <si>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</si>
  <si>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</si>
  <si>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6  File L3A:980058  Date 14-JAN-2014 13:08:05.97    </t>
  </si>
  <si>
    <t xml:space="preserve">Drv : XPOS= -78.050 YPOS= -17.725 ZPOS= 139.615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</si>
  <si>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</si>
  <si>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</si>
  <si>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</si>
  <si>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</si>
  <si>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</si>
  <si>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</si>
  <si>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</si>
  <si>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</si>
  <si>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</si>
  <si>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</si>
  <si>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</si>
  <si>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</si>
  <si>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</si>
  <si>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</si>
  <si>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</si>
  <si>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</si>
  <si>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</si>
  <si>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</si>
  <si>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</si>
  <si>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</si>
  <si>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</si>
  <si>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</si>
  <si>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</si>
  <si>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</si>
  <si>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 IC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</si>
  <si>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</si>
  <si>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</si>
  <si>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</si>
  <si>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</si>
  <si>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</si>
  <si>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</si>
  <si>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</si>
  <si>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</si>
  <si>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</si>
  <si>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</si>
  <si>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</si>
  <si>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</si>
  <si>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</si>
  <si>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</si>
  <si>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</si>
  <si>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</si>
  <si>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</si>
  <si>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</si>
  <si>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</si>
  <si>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Amp</t>
  </si>
  <si>
    <t>Xcentre</t>
  </si>
  <si>
    <t>Width</t>
  </si>
  <si>
    <t>Back</t>
  </si>
  <si>
    <t>Calc</t>
  </si>
  <si>
    <t>Error</t>
  </si>
  <si>
    <t>CHI2</t>
  </si>
  <si>
    <t>Tooth</t>
  </si>
  <si>
    <t>Transverse/normal orientation</t>
  </si>
  <si>
    <t>Delta =</t>
  </si>
  <si>
    <t>Plate H1</t>
  </si>
  <si>
    <t>Nsteps =</t>
  </si>
  <si>
    <t>Xtel</t>
  </si>
  <si>
    <t>X-AXIS</t>
  </si>
  <si>
    <t>Y-AXIS</t>
  </si>
  <si>
    <t>Z-AXIS</t>
  </si>
  <si>
    <t>X-finish</t>
  </si>
  <si>
    <t>X-wall</t>
  </si>
  <si>
    <t>Yfinish</t>
  </si>
  <si>
    <t xml:space="preserve">Run :     3  Seq   1  Rec   2  File L3A:980058  Date 14-JAN-2014 15:08:41.95    </t>
  </si>
  <si>
    <t xml:space="preserve">Drv :  2TM=  71.880 TMFR=  35.940  PSI=-135.000  PHI= -90.200 DSRD=  12.500     </t>
  </si>
  <si>
    <t xml:space="preserve">Run :     4  Seq   2  Rec   6  File L3A:980058  Date 14-JAN-2014 15:30:27.07    </t>
  </si>
</sst>
</file>

<file path=xl/styles.xml><?xml version="1.0" encoding="utf-8"?>
<styleSheet xmlns="http://schemas.openxmlformats.org/spreadsheetml/2006/main">
  <numFmts count="1">
    <numFmt numFmtId="164" formatCode="d\-mmm\-yyyy\ hh:mm:ss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'980058'!$B$18:$B$50</c:f>
              <c:numCache>
                <c:formatCode>General</c:formatCode>
                <c:ptCount val="33"/>
                <c:pt idx="0">
                  <c:v>-77.58</c:v>
                </c:pt>
                <c:pt idx="1">
                  <c:v>-77.655000000000001</c:v>
                </c:pt>
                <c:pt idx="2">
                  <c:v>-77.72</c:v>
                </c:pt>
                <c:pt idx="3">
                  <c:v>-77.784999999999997</c:v>
                </c:pt>
                <c:pt idx="4">
                  <c:v>-77.855000000000004</c:v>
                </c:pt>
                <c:pt idx="5">
                  <c:v>-77.915000000000006</c:v>
                </c:pt>
                <c:pt idx="6">
                  <c:v>-77.984999999999999</c:v>
                </c:pt>
                <c:pt idx="7">
                  <c:v>-78.05</c:v>
                </c:pt>
                <c:pt idx="8">
                  <c:v>-78.105000000000004</c:v>
                </c:pt>
                <c:pt idx="9">
                  <c:v>-78.174999999999997</c:v>
                </c:pt>
                <c:pt idx="10">
                  <c:v>-78.239999999999995</c:v>
                </c:pt>
                <c:pt idx="11">
                  <c:v>-78.3</c:v>
                </c:pt>
                <c:pt idx="12">
                  <c:v>-78.37</c:v>
                </c:pt>
                <c:pt idx="13">
                  <c:v>-78.44</c:v>
                </c:pt>
                <c:pt idx="14">
                  <c:v>-78.504999999999995</c:v>
                </c:pt>
                <c:pt idx="15">
                  <c:v>-78.569999999999993</c:v>
                </c:pt>
                <c:pt idx="16">
                  <c:v>-78.635000000000005</c:v>
                </c:pt>
                <c:pt idx="17">
                  <c:v>-78.7</c:v>
                </c:pt>
                <c:pt idx="18">
                  <c:v>-78.765000000000001</c:v>
                </c:pt>
                <c:pt idx="19">
                  <c:v>-78.83</c:v>
                </c:pt>
                <c:pt idx="20">
                  <c:v>-78.894999999999996</c:v>
                </c:pt>
                <c:pt idx="21">
                  <c:v>-78.959999999999994</c:v>
                </c:pt>
                <c:pt idx="22">
                  <c:v>-79.025000000000006</c:v>
                </c:pt>
                <c:pt idx="23">
                  <c:v>-79.09</c:v>
                </c:pt>
                <c:pt idx="24">
                  <c:v>-79.155000000000001</c:v>
                </c:pt>
                <c:pt idx="25">
                  <c:v>-79.22</c:v>
                </c:pt>
                <c:pt idx="26">
                  <c:v>-79.284999999999997</c:v>
                </c:pt>
                <c:pt idx="27">
                  <c:v>-79.344999999999999</c:v>
                </c:pt>
                <c:pt idx="28">
                  <c:v>-79.41</c:v>
                </c:pt>
                <c:pt idx="29">
                  <c:v>-79.48</c:v>
                </c:pt>
                <c:pt idx="30">
                  <c:v>-79.534999999999997</c:v>
                </c:pt>
                <c:pt idx="31">
                  <c:v>-79.61</c:v>
                </c:pt>
                <c:pt idx="32">
                  <c:v>-79.67</c:v>
                </c:pt>
              </c:numCache>
            </c:numRef>
          </c:xVal>
          <c:yVal>
            <c:numRef>
              <c:f>'980058'!$E$18:$E$50</c:f>
              <c:numCache>
                <c:formatCode>General</c:formatCode>
                <c:ptCount val="33"/>
                <c:pt idx="0">
                  <c:v>118</c:v>
                </c:pt>
                <c:pt idx="1">
                  <c:v>132</c:v>
                </c:pt>
                <c:pt idx="2">
                  <c:v>140</c:v>
                </c:pt>
                <c:pt idx="3">
                  <c:v>136</c:v>
                </c:pt>
                <c:pt idx="4">
                  <c:v>138</c:v>
                </c:pt>
                <c:pt idx="5">
                  <c:v>124</c:v>
                </c:pt>
                <c:pt idx="6">
                  <c:v>128</c:v>
                </c:pt>
                <c:pt idx="7">
                  <c:v>141</c:v>
                </c:pt>
                <c:pt idx="8">
                  <c:v>144</c:v>
                </c:pt>
                <c:pt idx="9">
                  <c:v>114</c:v>
                </c:pt>
                <c:pt idx="10">
                  <c:v>118</c:v>
                </c:pt>
                <c:pt idx="11">
                  <c:v>132</c:v>
                </c:pt>
                <c:pt idx="12">
                  <c:v>126</c:v>
                </c:pt>
                <c:pt idx="13">
                  <c:v>111</c:v>
                </c:pt>
                <c:pt idx="14">
                  <c:v>111</c:v>
                </c:pt>
                <c:pt idx="15">
                  <c:v>104</c:v>
                </c:pt>
                <c:pt idx="16">
                  <c:v>78</c:v>
                </c:pt>
                <c:pt idx="17">
                  <c:v>49</c:v>
                </c:pt>
                <c:pt idx="18">
                  <c:v>56</c:v>
                </c:pt>
                <c:pt idx="19">
                  <c:v>43</c:v>
                </c:pt>
                <c:pt idx="20">
                  <c:v>32</c:v>
                </c:pt>
                <c:pt idx="21">
                  <c:v>41</c:v>
                </c:pt>
                <c:pt idx="22">
                  <c:v>35</c:v>
                </c:pt>
                <c:pt idx="23">
                  <c:v>41</c:v>
                </c:pt>
                <c:pt idx="24">
                  <c:v>38</c:v>
                </c:pt>
                <c:pt idx="25">
                  <c:v>39</c:v>
                </c:pt>
                <c:pt idx="26">
                  <c:v>35</c:v>
                </c:pt>
                <c:pt idx="27">
                  <c:v>28</c:v>
                </c:pt>
                <c:pt idx="28">
                  <c:v>32</c:v>
                </c:pt>
                <c:pt idx="29">
                  <c:v>36</c:v>
                </c:pt>
                <c:pt idx="30">
                  <c:v>43</c:v>
                </c:pt>
                <c:pt idx="31">
                  <c:v>37</c:v>
                </c:pt>
                <c:pt idx="32">
                  <c:v>43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'980058'!$B$18:$B$50</c:f>
              <c:numCache>
                <c:formatCode>General</c:formatCode>
                <c:ptCount val="33"/>
                <c:pt idx="0">
                  <c:v>-77.58</c:v>
                </c:pt>
                <c:pt idx="1">
                  <c:v>-77.655000000000001</c:v>
                </c:pt>
                <c:pt idx="2">
                  <c:v>-77.72</c:v>
                </c:pt>
                <c:pt idx="3">
                  <c:v>-77.784999999999997</c:v>
                </c:pt>
                <c:pt idx="4">
                  <c:v>-77.855000000000004</c:v>
                </c:pt>
                <c:pt idx="5">
                  <c:v>-77.915000000000006</c:v>
                </c:pt>
                <c:pt idx="6">
                  <c:v>-77.984999999999999</c:v>
                </c:pt>
                <c:pt idx="7">
                  <c:v>-78.05</c:v>
                </c:pt>
                <c:pt idx="8">
                  <c:v>-78.105000000000004</c:v>
                </c:pt>
                <c:pt idx="9">
                  <c:v>-78.174999999999997</c:v>
                </c:pt>
                <c:pt idx="10">
                  <c:v>-78.239999999999995</c:v>
                </c:pt>
                <c:pt idx="11">
                  <c:v>-78.3</c:v>
                </c:pt>
                <c:pt idx="12">
                  <c:v>-78.37</c:v>
                </c:pt>
                <c:pt idx="13">
                  <c:v>-78.44</c:v>
                </c:pt>
                <c:pt idx="14">
                  <c:v>-78.504999999999995</c:v>
                </c:pt>
                <c:pt idx="15">
                  <c:v>-78.569999999999993</c:v>
                </c:pt>
                <c:pt idx="16">
                  <c:v>-78.635000000000005</c:v>
                </c:pt>
                <c:pt idx="17">
                  <c:v>-78.7</c:v>
                </c:pt>
                <c:pt idx="18">
                  <c:v>-78.765000000000001</c:v>
                </c:pt>
                <c:pt idx="19">
                  <c:v>-78.83</c:v>
                </c:pt>
                <c:pt idx="20">
                  <c:v>-78.894999999999996</c:v>
                </c:pt>
                <c:pt idx="21">
                  <c:v>-78.959999999999994</c:v>
                </c:pt>
                <c:pt idx="22">
                  <c:v>-79.025000000000006</c:v>
                </c:pt>
                <c:pt idx="23">
                  <c:v>-79.09</c:v>
                </c:pt>
                <c:pt idx="24">
                  <c:v>-79.155000000000001</c:v>
                </c:pt>
                <c:pt idx="25">
                  <c:v>-79.22</c:v>
                </c:pt>
                <c:pt idx="26">
                  <c:v>-79.284999999999997</c:v>
                </c:pt>
                <c:pt idx="27">
                  <c:v>-79.344999999999999</c:v>
                </c:pt>
                <c:pt idx="28">
                  <c:v>-79.41</c:v>
                </c:pt>
                <c:pt idx="29">
                  <c:v>-79.48</c:v>
                </c:pt>
                <c:pt idx="30">
                  <c:v>-79.534999999999997</c:v>
                </c:pt>
                <c:pt idx="31">
                  <c:v>-79.61</c:v>
                </c:pt>
                <c:pt idx="32">
                  <c:v>-79.67</c:v>
                </c:pt>
              </c:numCache>
            </c:numRef>
          </c:xVal>
          <c:yVal>
            <c:numRef>
              <c:f>'980058'!$F$18:$F$50</c:f>
              <c:numCache>
                <c:formatCode>General</c:formatCode>
                <c:ptCount val="33"/>
                <c:pt idx="0">
                  <c:v>129.33559320159065</c:v>
                </c:pt>
                <c:pt idx="1">
                  <c:v>129.33559320159065</c:v>
                </c:pt>
                <c:pt idx="2">
                  <c:v>129.33559320159065</c:v>
                </c:pt>
                <c:pt idx="3">
                  <c:v>129.33559320159065</c:v>
                </c:pt>
                <c:pt idx="4">
                  <c:v>129.33559320159065</c:v>
                </c:pt>
                <c:pt idx="5">
                  <c:v>129.33559320159065</c:v>
                </c:pt>
                <c:pt idx="6">
                  <c:v>129.33559320159065</c:v>
                </c:pt>
                <c:pt idx="7">
                  <c:v>129.33559320159065</c:v>
                </c:pt>
                <c:pt idx="8">
                  <c:v>129.33559320159065</c:v>
                </c:pt>
                <c:pt idx="9">
                  <c:v>129.33559320159065</c:v>
                </c:pt>
                <c:pt idx="10">
                  <c:v>129.33559320159065</c:v>
                </c:pt>
                <c:pt idx="11">
                  <c:v>129.33559320159065</c:v>
                </c:pt>
                <c:pt idx="12">
                  <c:v>127.01883579943822</c:v>
                </c:pt>
                <c:pt idx="13">
                  <c:v>119.94695656178645</c:v>
                </c:pt>
                <c:pt idx="14">
                  <c:v>109.12208174961023</c:v>
                </c:pt>
                <c:pt idx="15">
                  <c:v>94.196785642974362</c:v>
                </c:pt>
                <c:pt idx="16">
                  <c:v>75.77044445771196</c:v>
                </c:pt>
                <c:pt idx="17">
                  <c:v>59.880134425810724</c:v>
                </c:pt>
                <c:pt idx="18">
                  <c:v>48.090245688369144</c:v>
                </c:pt>
                <c:pt idx="19">
                  <c:v>40.400778245387208</c:v>
                </c:pt>
                <c:pt idx="20">
                  <c:v>36.81173209686493</c:v>
                </c:pt>
                <c:pt idx="21">
                  <c:v>36.522979487073641</c:v>
                </c:pt>
                <c:pt idx="22">
                  <c:v>36.522979487073641</c:v>
                </c:pt>
                <c:pt idx="23">
                  <c:v>36.522979487073641</c:v>
                </c:pt>
                <c:pt idx="24">
                  <c:v>36.522979487073641</c:v>
                </c:pt>
                <c:pt idx="25">
                  <c:v>36.522979487073641</c:v>
                </c:pt>
                <c:pt idx="26">
                  <c:v>36.522979487073641</c:v>
                </c:pt>
                <c:pt idx="27">
                  <c:v>36.522979487073641</c:v>
                </c:pt>
                <c:pt idx="28">
                  <c:v>36.522979487073641</c:v>
                </c:pt>
                <c:pt idx="29">
                  <c:v>36.522979487073641</c:v>
                </c:pt>
                <c:pt idx="30">
                  <c:v>36.522979487073641</c:v>
                </c:pt>
                <c:pt idx="31">
                  <c:v>36.522979487073641</c:v>
                </c:pt>
                <c:pt idx="32">
                  <c:v>36.522979487073641</c:v>
                </c:pt>
              </c:numCache>
            </c:numRef>
          </c:yVal>
        </c:ser>
        <c:axId val="89886080"/>
        <c:axId val="169560320"/>
      </c:scatterChart>
      <c:valAx>
        <c:axId val="89886080"/>
        <c:scaling>
          <c:orientation val="minMax"/>
        </c:scaling>
        <c:axPos val="b"/>
        <c:numFmt formatCode="General" sourceLinked="1"/>
        <c:tickLblPos val="nextTo"/>
        <c:crossAx val="169560320"/>
        <c:crosses val="autoZero"/>
        <c:crossBetween val="midCat"/>
      </c:valAx>
      <c:valAx>
        <c:axId val="169560320"/>
        <c:scaling>
          <c:orientation val="minMax"/>
        </c:scaling>
        <c:axPos val="l"/>
        <c:majorGridlines/>
        <c:numFmt formatCode="General" sourceLinked="1"/>
        <c:tickLblPos val="nextTo"/>
        <c:crossAx val="89886080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'980058'!$B$68:$B$100</c:f>
              <c:numCache>
                <c:formatCode>General</c:formatCode>
                <c:ptCount val="33"/>
                <c:pt idx="0">
                  <c:v>-78.045000000000002</c:v>
                </c:pt>
                <c:pt idx="1">
                  <c:v>-78.12</c:v>
                </c:pt>
                <c:pt idx="2">
                  <c:v>-78.185000000000002</c:v>
                </c:pt>
                <c:pt idx="3">
                  <c:v>-78.254999999999995</c:v>
                </c:pt>
                <c:pt idx="4">
                  <c:v>-78.325000000000003</c:v>
                </c:pt>
                <c:pt idx="5">
                  <c:v>-78.39</c:v>
                </c:pt>
                <c:pt idx="6">
                  <c:v>-78.454999999999998</c:v>
                </c:pt>
                <c:pt idx="7">
                  <c:v>-78.52</c:v>
                </c:pt>
                <c:pt idx="8">
                  <c:v>-78.575000000000003</c:v>
                </c:pt>
                <c:pt idx="9">
                  <c:v>-78.650000000000006</c:v>
                </c:pt>
                <c:pt idx="10">
                  <c:v>-78.704999999999998</c:v>
                </c:pt>
                <c:pt idx="11">
                  <c:v>-78.775000000000006</c:v>
                </c:pt>
                <c:pt idx="12">
                  <c:v>-78.834999999999994</c:v>
                </c:pt>
                <c:pt idx="13">
                  <c:v>-78.905000000000001</c:v>
                </c:pt>
                <c:pt idx="14">
                  <c:v>-78.98</c:v>
                </c:pt>
                <c:pt idx="15">
                  <c:v>-79.040000000000006</c:v>
                </c:pt>
                <c:pt idx="16">
                  <c:v>-79.11</c:v>
                </c:pt>
                <c:pt idx="17">
                  <c:v>-79.17</c:v>
                </c:pt>
                <c:pt idx="18">
                  <c:v>-79.23</c:v>
                </c:pt>
                <c:pt idx="19">
                  <c:v>-79.305000000000007</c:v>
                </c:pt>
                <c:pt idx="20">
                  <c:v>-79.36</c:v>
                </c:pt>
                <c:pt idx="21">
                  <c:v>-79.430000000000007</c:v>
                </c:pt>
                <c:pt idx="22">
                  <c:v>-79.495000000000005</c:v>
                </c:pt>
                <c:pt idx="23">
                  <c:v>-79.555000000000007</c:v>
                </c:pt>
                <c:pt idx="24">
                  <c:v>-79.625</c:v>
                </c:pt>
                <c:pt idx="25">
                  <c:v>-79.69</c:v>
                </c:pt>
                <c:pt idx="26">
                  <c:v>-79.754999999999995</c:v>
                </c:pt>
                <c:pt idx="27">
                  <c:v>-79.819999999999993</c:v>
                </c:pt>
                <c:pt idx="28">
                  <c:v>-79.885000000000005</c:v>
                </c:pt>
                <c:pt idx="29">
                  <c:v>-79.944999999999993</c:v>
                </c:pt>
                <c:pt idx="30">
                  <c:v>-80.015000000000001</c:v>
                </c:pt>
                <c:pt idx="31">
                  <c:v>-80.08</c:v>
                </c:pt>
                <c:pt idx="32">
                  <c:v>-80.144999999999996</c:v>
                </c:pt>
              </c:numCache>
            </c:numRef>
          </c:xVal>
          <c:yVal>
            <c:numRef>
              <c:f>'980058'!$E$68:$E$100</c:f>
              <c:numCache>
                <c:formatCode>General</c:formatCode>
                <c:ptCount val="33"/>
                <c:pt idx="0">
                  <c:v>125</c:v>
                </c:pt>
                <c:pt idx="1">
                  <c:v>109</c:v>
                </c:pt>
                <c:pt idx="2">
                  <c:v>116</c:v>
                </c:pt>
                <c:pt idx="3">
                  <c:v>112</c:v>
                </c:pt>
                <c:pt idx="4">
                  <c:v>115</c:v>
                </c:pt>
                <c:pt idx="5">
                  <c:v>129</c:v>
                </c:pt>
                <c:pt idx="6">
                  <c:v>116</c:v>
                </c:pt>
                <c:pt idx="7">
                  <c:v>141</c:v>
                </c:pt>
                <c:pt idx="8">
                  <c:v>122</c:v>
                </c:pt>
                <c:pt idx="9">
                  <c:v>107</c:v>
                </c:pt>
                <c:pt idx="10">
                  <c:v>115</c:v>
                </c:pt>
                <c:pt idx="11">
                  <c:v>114</c:v>
                </c:pt>
                <c:pt idx="12">
                  <c:v>100</c:v>
                </c:pt>
                <c:pt idx="13">
                  <c:v>80</c:v>
                </c:pt>
                <c:pt idx="14">
                  <c:v>53</c:v>
                </c:pt>
                <c:pt idx="15">
                  <c:v>54</c:v>
                </c:pt>
                <c:pt idx="16">
                  <c:v>39</c:v>
                </c:pt>
                <c:pt idx="17">
                  <c:v>42</c:v>
                </c:pt>
                <c:pt idx="18">
                  <c:v>31</c:v>
                </c:pt>
                <c:pt idx="19">
                  <c:v>36</c:v>
                </c:pt>
                <c:pt idx="20">
                  <c:v>38</c:v>
                </c:pt>
                <c:pt idx="21">
                  <c:v>32</c:v>
                </c:pt>
                <c:pt idx="22">
                  <c:v>36</c:v>
                </c:pt>
                <c:pt idx="23">
                  <c:v>37</c:v>
                </c:pt>
                <c:pt idx="24">
                  <c:v>37</c:v>
                </c:pt>
                <c:pt idx="25">
                  <c:v>30</c:v>
                </c:pt>
                <c:pt idx="26">
                  <c:v>47</c:v>
                </c:pt>
                <c:pt idx="27">
                  <c:v>31</c:v>
                </c:pt>
                <c:pt idx="28">
                  <c:v>43</c:v>
                </c:pt>
                <c:pt idx="29">
                  <c:v>49</c:v>
                </c:pt>
                <c:pt idx="30">
                  <c:v>41</c:v>
                </c:pt>
                <c:pt idx="31">
                  <c:v>33</c:v>
                </c:pt>
                <c:pt idx="32">
                  <c:v>28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'980058'!$B$68:$B$100</c:f>
              <c:numCache>
                <c:formatCode>General</c:formatCode>
                <c:ptCount val="33"/>
                <c:pt idx="0">
                  <c:v>-78.045000000000002</c:v>
                </c:pt>
                <c:pt idx="1">
                  <c:v>-78.12</c:v>
                </c:pt>
                <c:pt idx="2">
                  <c:v>-78.185000000000002</c:v>
                </c:pt>
                <c:pt idx="3">
                  <c:v>-78.254999999999995</c:v>
                </c:pt>
                <c:pt idx="4">
                  <c:v>-78.325000000000003</c:v>
                </c:pt>
                <c:pt idx="5">
                  <c:v>-78.39</c:v>
                </c:pt>
                <c:pt idx="6">
                  <c:v>-78.454999999999998</c:v>
                </c:pt>
                <c:pt idx="7">
                  <c:v>-78.52</c:v>
                </c:pt>
                <c:pt idx="8">
                  <c:v>-78.575000000000003</c:v>
                </c:pt>
                <c:pt idx="9">
                  <c:v>-78.650000000000006</c:v>
                </c:pt>
                <c:pt idx="10">
                  <c:v>-78.704999999999998</c:v>
                </c:pt>
                <c:pt idx="11">
                  <c:v>-78.775000000000006</c:v>
                </c:pt>
                <c:pt idx="12">
                  <c:v>-78.834999999999994</c:v>
                </c:pt>
                <c:pt idx="13">
                  <c:v>-78.905000000000001</c:v>
                </c:pt>
                <c:pt idx="14">
                  <c:v>-78.98</c:v>
                </c:pt>
                <c:pt idx="15">
                  <c:v>-79.040000000000006</c:v>
                </c:pt>
                <c:pt idx="16">
                  <c:v>-79.11</c:v>
                </c:pt>
                <c:pt idx="17">
                  <c:v>-79.17</c:v>
                </c:pt>
                <c:pt idx="18">
                  <c:v>-79.23</c:v>
                </c:pt>
                <c:pt idx="19">
                  <c:v>-79.305000000000007</c:v>
                </c:pt>
                <c:pt idx="20">
                  <c:v>-79.36</c:v>
                </c:pt>
                <c:pt idx="21">
                  <c:v>-79.430000000000007</c:v>
                </c:pt>
                <c:pt idx="22">
                  <c:v>-79.495000000000005</c:v>
                </c:pt>
                <c:pt idx="23">
                  <c:v>-79.555000000000007</c:v>
                </c:pt>
                <c:pt idx="24">
                  <c:v>-79.625</c:v>
                </c:pt>
                <c:pt idx="25">
                  <c:v>-79.69</c:v>
                </c:pt>
                <c:pt idx="26">
                  <c:v>-79.754999999999995</c:v>
                </c:pt>
                <c:pt idx="27">
                  <c:v>-79.819999999999993</c:v>
                </c:pt>
                <c:pt idx="28">
                  <c:v>-79.885000000000005</c:v>
                </c:pt>
                <c:pt idx="29">
                  <c:v>-79.944999999999993</c:v>
                </c:pt>
                <c:pt idx="30">
                  <c:v>-80.015000000000001</c:v>
                </c:pt>
                <c:pt idx="31">
                  <c:v>-80.08</c:v>
                </c:pt>
                <c:pt idx="32">
                  <c:v>-80.144999999999996</c:v>
                </c:pt>
              </c:numCache>
            </c:numRef>
          </c:xVal>
          <c:yVal>
            <c:numRef>
              <c:f>'980058'!$F$68:$F$100</c:f>
              <c:numCache>
                <c:formatCode>General</c:formatCode>
                <c:ptCount val="33"/>
                <c:pt idx="0">
                  <c:v>118.7498293370918</c:v>
                </c:pt>
                <c:pt idx="1">
                  <c:v>118.7498293370918</c:v>
                </c:pt>
                <c:pt idx="2">
                  <c:v>118.7498293370918</c:v>
                </c:pt>
                <c:pt idx="3">
                  <c:v>118.7498293370918</c:v>
                </c:pt>
                <c:pt idx="4">
                  <c:v>118.7498293370918</c:v>
                </c:pt>
                <c:pt idx="5">
                  <c:v>118.7498293370918</c:v>
                </c:pt>
                <c:pt idx="6">
                  <c:v>118.7498293370918</c:v>
                </c:pt>
                <c:pt idx="7">
                  <c:v>118.7498293370918</c:v>
                </c:pt>
                <c:pt idx="8">
                  <c:v>118.7498293370918</c:v>
                </c:pt>
                <c:pt idx="9">
                  <c:v>118.68778165378859</c:v>
                </c:pt>
                <c:pt idx="10">
                  <c:v>116.38471811720495</c:v>
                </c:pt>
                <c:pt idx="11">
                  <c:v>108.64899942180548</c:v>
                </c:pt>
                <c:pt idx="12">
                  <c:v>97.735472998528593</c:v>
                </c:pt>
                <c:pt idx="13">
                  <c:v>80.006296706274227</c:v>
                </c:pt>
                <c:pt idx="14">
                  <c:v>59.845690281377941</c:v>
                </c:pt>
                <c:pt idx="15">
                  <c:v>48.096124398481813</c:v>
                </c:pt>
                <c:pt idx="16">
                  <c:v>39.385026333531293</c:v>
                </c:pt>
                <c:pt idx="17">
                  <c:v>36.201281247938788</c:v>
                </c:pt>
                <c:pt idx="18">
                  <c:v>36.017025923648511</c:v>
                </c:pt>
                <c:pt idx="19">
                  <c:v>36.017025923648511</c:v>
                </c:pt>
                <c:pt idx="20">
                  <c:v>36.017025923648511</c:v>
                </c:pt>
                <c:pt idx="21">
                  <c:v>36.017025923648511</c:v>
                </c:pt>
                <c:pt idx="22">
                  <c:v>36.017025923648511</c:v>
                </c:pt>
                <c:pt idx="23">
                  <c:v>36.017025923648511</c:v>
                </c:pt>
                <c:pt idx="24">
                  <c:v>36.017025923648511</c:v>
                </c:pt>
                <c:pt idx="25">
                  <c:v>36.017025923648511</c:v>
                </c:pt>
                <c:pt idx="26">
                  <c:v>36.017025923648511</c:v>
                </c:pt>
                <c:pt idx="27">
                  <c:v>36.017025923648511</c:v>
                </c:pt>
                <c:pt idx="28">
                  <c:v>36.017025923648511</c:v>
                </c:pt>
                <c:pt idx="29">
                  <c:v>36.017025923648511</c:v>
                </c:pt>
                <c:pt idx="30">
                  <c:v>36.017025923648511</c:v>
                </c:pt>
                <c:pt idx="31">
                  <c:v>36.017025923648511</c:v>
                </c:pt>
                <c:pt idx="32">
                  <c:v>36.017025923648511</c:v>
                </c:pt>
              </c:numCache>
            </c:numRef>
          </c:yVal>
        </c:ser>
        <c:axId val="92887296"/>
        <c:axId val="92905472"/>
      </c:scatterChart>
      <c:valAx>
        <c:axId val="92887296"/>
        <c:scaling>
          <c:orientation val="minMax"/>
        </c:scaling>
        <c:axPos val="b"/>
        <c:numFmt formatCode="General" sourceLinked="1"/>
        <c:tickLblPos val="nextTo"/>
        <c:crossAx val="92905472"/>
        <c:crosses val="autoZero"/>
        <c:crossBetween val="midCat"/>
      </c:valAx>
      <c:valAx>
        <c:axId val="92905472"/>
        <c:scaling>
          <c:orientation val="minMax"/>
        </c:scaling>
        <c:axPos val="l"/>
        <c:majorGridlines/>
        <c:numFmt formatCode="General" sourceLinked="1"/>
        <c:tickLblPos val="nextTo"/>
        <c:crossAx val="92887296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'980058'!$B$118:$B$150</c:f>
              <c:numCache>
                <c:formatCode>General</c:formatCode>
                <c:ptCount val="33"/>
                <c:pt idx="0">
                  <c:v>-77.59</c:v>
                </c:pt>
                <c:pt idx="1">
                  <c:v>-77.655000000000001</c:v>
                </c:pt>
                <c:pt idx="2">
                  <c:v>-77.72</c:v>
                </c:pt>
                <c:pt idx="3">
                  <c:v>-77.790000000000006</c:v>
                </c:pt>
                <c:pt idx="4">
                  <c:v>-77.849999999999994</c:v>
                </c:pt>
                <c:pt idx="5">
                  <c:v>-77.915000000000006</c:v>
                </c:pt>
                <c:pt idx="6">
                  <c:v>-77.984999999999999</c:v>
                </c:pt>
                <c:pt idx="7">
                  <c:v>-78.05</c:v>
                </c:pt>
                <c:pt idx="8">
                  <c:v>-78.11</c:v>
                </c:pt>
                <c:pt idx="9">
                  <c:v>-78.180000000000007</c:v>
                </c:pt>
                <c:pt idx="10">
                  <c:v>-78.245000000000005</c:v>
                </c:pt>
                <c:pt idx="11">
                  <c:v>-78.3</c:v>
                </c:pt>
                <c:pt idx="12">
                  <c:v>-78.37</c:v>
                </c:pt>
                <c:pt idx="13">
                  <c:v>-78.430000000000007</c:v>
                </c:pt>
                <c:pt idx="14">
                  <c:v>-78.5</c:v>
                </c:pt>
                <c:pt idx="15">
                  <c:v>-78.56</c:v>
                </c:pt>
                <c:pt idx="16">
                  <c:v>-78.63</c:v>
                </c:pt>
                <c:pt idx="17">
                  <c:v>-78.69</c:v>
                </c:pt>
                <c:pt idx="18">
                  <c:v>-78.760000000000005</c:v>
                </c:pt>
                <c:pt idx="19">
                  <c:v>-78.83</c:v>
                </c:pt>
                <c:pt idx="20">
                  <c:v>-78.894999999999996</c:v>
                </c:pt>
                <c:pt idx="21">
                  <c:v>-78.95</c:v>
                </c:pt>
                <c:pt idx="22">
                  <c:v>-79.02</c:v>
                </c:pt>
                <c:pt idx="23">
                  <c:v>-79.09</c:v>
                </c:pt>
                <c:pt idx="24">
                  <c:v>-79.144999999999996</c:v>
                </c:pt>
                <c:pt idx="25">
                  <c:v>-79.215000000000003</c:v>
                </c:pt>
                <c:pt idx="26">
                  <c:v>-79.284999999999997</c:v>
                </c:pt>
                <c:pt idx="27">
                  <c:v>-79.34</c:v>
                </c:pt>
                <c:pt idx="28">
                  <c:v>-79.415000000000006</c:v>
                </c:pt>
                <c:pt idx="29">
                  <c:v>-79.48</c:v>
                </c:pt>
                <c:pt idx="30">
                  <c:v>-79.540000000000006</c:v>
                </c:pt>
                <c:pt idx="31">
                  <c:v>-79.61</c:v>
                </c:pt>
                <c:pt idx="32">
                  <c:v>-79.674999999999997</c:v>
                </c:pt>
              </c:numCache>
            </c:numRef>
          </c:xVal>
          <c:yVal>
            <c:numRef>
              <c:f>'980058'!$E$118:$E$150</c:f>
              <c:numCache>
                <c:formatCode>General</c:formatCode>
                <c:ptCount val="33"/>
                <c:pt idx="0">
                  <c:v>141</c:v>
                </c:pt>
                <c:pt idx="1">
                  <c:v>125</c:v>
                </c:pt>
                <c:pt idx="2">
                  <c:v>135</c:v>
                </c:pt>
                <c:pt idx="3">
                  <c:v>127</c:v>
                </c:pt>
                <c:pt idx="4">
                  <c:v>118</c:v>
                </c:pt>
                <c:pt idx="5">
                  <c:v>135</c:v>
                </c:pt>
                <c:pt idx="6">
                  <c:v>141</c:v>
                </c:pt>
                <c:pt idx="7">
                  <c:v>106</c:v>
                </c:pt>
                <c:pt idx="8">
                  <c:v>128</c:v>
                </c:pt>
                <c:pt idx="9">
                  <c:v>137</c:v>
                </c:pt>
                <c:pt idx="10">
                  <c:v>134</c:v>
                </c:pt>
                <c:pt idx="11">
                  <c:v>103</c:v>
                </c:pt>
                <c:pt idx="12">
                  <c:v>96</c:v>
                </c:pt>
                <c:pt idx="13">
                  <c:v>83</c:v>
                </c:pt>
                <c:pt idx="14">
                  <c:v>54</c:v>
                </c:pt>
                <c:pt idx="15">
                  <c:v>45</c:v>
                </c:pt>
                <c:pt idx="16">
                  <c:v>32</c:v>
                </c:pt>
                <c:pt idx="17">
                  <c:v>41</c:v>
                </c:pt>
                <c:pt idx="18">
                  <c:v>42</c:v>
                </c:pt>
                <c:pt idx="19">
                  <c:v>43</c:v>
                </c:pt>
                <c:pt idx="20">
                  <c:v>37</c:v>
                </c:pt>
                <c:pt idx="21">
                  <c:v>43</c:v>
                </c:pt>
                <c:pt idx="22">
                  <c:v>31</c:v>
                </c:pt>
                <c:pt idx="23">
                  <c:v>37</c:v>
                </c:pt>
                <c:pt idx="24">
                  <c:v>41</c:v>
                </c:pt>
                <c:pt idx="25">
                  <c:v>30</c:v>
                </c:pt>
                <c:pt idx="26">
                  <c:v>46</c:v>
                </c:pt>
                <c:pt idx="27">
                  <c:v>39</c:v>
                </c:pt>
                <c:pt idx="28">
                  <c:v>37</c:v>
                </c:pt>
                <c:pt idx="29">
                  <c:v>34</c:v>
                </c:pt>
                <c:pt idx="30">
                  <c:v>44</c:v>
                </c:pt>
                <c:pt idx="31">
                  <c:v>41</c:v>
                </c:pt>
                <c:pt idx="32">
                  <c:v>38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'980058'!$B$118:$B$150</c:f>
              <c:numCache>
                <c:formatCode>General</c:formatCode>
                <c:ptCount val="33"/>
                <c:pt idx="0">
                  <c:v>-77.59</c:v>
                </c:pt>
                <c:pt idx="1">
                  <c:v>-77.655000000000001</c:v>
                </c:pt>
                <c:pt idx="2">
                  <c:v>-77.72</c:v>
                </c:pt>
                <c:pt idx="3">
                  <c:v>-77.790000000000006</c:v>
                </c:pt>
                <c:pt idx="4">
                  <c:v>-77.849999999999994</c:v>
                </c:pt>
                <c:pt idx="5">
                  <c:v>-77.915000000000006</c:v>
                </c:pt>
                <c:pt idx="6">
                  <c:v>-77.984999999999999</c:v>
                </c:pt>
                <c:pt idx="7">
                  <c:v>-78.05</c:v>
                </c:pt>
                <c:pt idx="8">
                  <c:v>-78.11</c:v>
                </c:pt>
                <c:pt idx="9">
                  <c:v>-78.180000000000007</c:v>
                </c:pt>
                <c:pt idx="10">
                  <c:v>-78.245000000000005</c:v>
                </c:pt>
                <c:pt idx="11">
                  <c:v>-78.3</c:v>
                </c:pt>
                <c:pt idx="12">
                  <c:v>-78.37</c:v>
                </c:pt>
                <c:pt idx="13">
                  <c:v>-78.430000000000007</c:v>
                </c:pt>
                <c:pt idx="14">
                  <c:v>-78.5</c:v>
                </c:pt>
                <c:pt idx="15">
                  <c:v>-78.56</c:v>
                </c:pt>
                <c:pt idx="16">
                  <c:v>-78.63</c:v>
                </c:pt>
                <c:pt idx="17">
                  <c:v>-78.69</c:v>
                </c:pt>
                <c:pt idx="18">
                  <c:v>-78.760000000000005</c:v>
                </c:pt>
                <c:pt idx="19">
                  <c:v>-78.83</c:v>
                </c:pt>
                <c:pt idx="20">
                  <c:v>-78.894999999999996</c:v>
                </c:pt>
                <c:pt idx="21">
                  <c:v>-78.95</c:v>
                </c:pt>
                <c:pt idx="22">
                  <c:v>-79.02</c:v>
                </c:pt>
                <c:pt idx="23">
                  <c:v>-79.09</c:v>
                </c:pt>
                <c:pt idx="24">
                  <c:v>-79.144999999999996</c:v>
                </c:pt>
                <c:pt idx="25">
                  <c:v>-79.215000000000003</c:v>
                </c:pt>
                <c:pt idx="26">
                  <c:v>-79.284999999999997</c:v>
                </c:pt>
                <c:pt idx="27">
                  <c:v>-79.34</c:v>
                </c:pt>
                <c:pt idx="28">
                  <c:v>-79.415000000000006</c:v>
                </c:pt>
                <c:pt idx="29">
                  <c:v>-79.48</c:v>
                </c:pt>
                <c:pt idx="30">
                  <c:v>-79.540000000000006</c:v>
                </c:pt>
                <c:pt idx="31">
                  <c:v>-79.61</c:v>
                </c:pt>
                <c:pt idx="32">
                  <c:v>-79.674999999999997</c:v>
                </c:pt>
              </c:numCache>
            </c:numRef>
          </c:xVal>
          <c:yVal>
            <c:numRef>
              <c:f>'980058'!$F$118:$F$150</c:f>
              <c:numCache>
                <c:formatCode>General</c:formatCode>
                <c:ptCount val="33"/>
                <c:pt idx="0">
                  <c:v>128.29395675456146</c:v>
                </c:pt>
                <c:pt idx="1">
                  <c:v>128.29395675456146</c:v>
                </c:pt>
                <c:pt idx="2">
                  <c:v>128.29395675456146</c:v>
                </c:pt>
                <c:pt idx="3">
                  <c:v>128.29395675456146</c:v>
                </c:pt>
                <c:pt idx="4">
                  <c:v>128.29395675456146</c:v>
                </c:pt>
                <c:pt idx="5">
                  <c:v>128.29395675456146</c:v>
                </c:pt>
                <c:pt idx="6">
                  <c:v>128.29395675456146</c:v>
                </c:pt>
                <c:pt idx="7">
                  <c:v>128.29395675456146</c:v>
                </c:pt>
                <c:pt idx="8">
                  <c:v>128.29395675456146</c:v>
                </c:pt>
                <c:pt idx="9">
                  <c:v>128.228314310055</c:v>
                </c:pt>
                <c:pt idx="10">
                  <c:v>123.96597017083165</c:v>
                </c:pt>
                <c:pt idx="11">
                  <c:v>115.16121268179594</c:v>
                </c:pt>
                <c:pt idx="12">
                  <c:v>97.063659549153471</c:v>
                </c:pt>
                <c:pt idx="13">
                  <c:v>76.02287867094941</c:v>
                </c:pt>
                <c:pt idx="14">
                  <c:v>55.665833963379377</c:v>
                </c:pt>
                <c:pt idx="15">
                  <c:v>44.360216847566178</c:v>
                </c:pt>
                <c:pt idx="16">
                  <c:v>38.337488284908964</c:v>
                </c:pt>
                <c:pt idx="17">
                  <c:v>38.034275183975566</c:v>
                </c:pt>
                <c:pt idx="18">
                  <c:v>38.034275183975566</c:v>
                </c:pt>
                <c:pt idx="19">
                  <c:v>38.034275183975566</c:v>
                </c:pt>
                <c:pt idx="20">
                  <c:v>38.034275183975566</c:v>
                </c:pt>
                <c:pt idx="21">
                  <c:v>38.034275183975566</c:v>
                </c:pt>
                <c:pt idx="22">
                  <c:v>38.034275183975566</c:v>
                </c:pt>
                <c:pt idx="23">
                  <c:v>38.034275183975566</c:v>
                </c:pt>
                <c:pt idx="24">
                  <c:v>38.034275183975566</c:v>
                </c:pt>
                <c:pt idx="25">
                  <c:v>38.034275183975566</c:v>
                </c:pt>
                <c:pt idx="26">
                  <c:v>38.034275183975566</c:v>
                </c:pt>
                <c:pt idx="27">
                  <c:v>38.034275183975566</c:v>
                </c:pt>
                <c:pt idx="28">
                  <c:v>38.034275183975566</c:v>
                </c:pt>
                <c:pt idx="29">
                  <c:v>38.034275183975566</c:v>
                </c:pt>
                <c:pt idx="30">
                  <c:v>38.034275183975566</c:v>
                </c:pt>
                <c:pt idx="31">
                  <c:v>38.034275183975566</c:v>
                </c:pt>
                <c:pt idx="32">
                  <c:v>38.034275183975566</c:v>
                </c:pt>
              </c:numCache>
            </c:numRef>
          </c:yVal>
        </c:ser>
        <c:axId val="92921216"/>
        <c:axId val="92927104"/>
      </c:scatterChart>
      <c:valAx>
        <c:axId val="92921216"/>
        <c:scaling>
          <c:orientation val="minMax"/>
        </c:scaling>
        <c:axPos val="b"/>
        <c:numFmt formatCode="General" sourceLinked="1"/>
        <c:tickLblPos val="nextTo"/>
        <c:crossAx val="92927104"/>
        <c:crosses val="autoZero"/>
        <c:crossBetween val="midCat"/>
      </c:valAx>
      <c:valAx>
        <c:axId val="92927104"/>
        <c:scaling>
          <c:orientation val="minMax"/>
        </c:scaling>
        <c:axPos val="l"/>
        <c:majorGridlines/>
        <c:numFmt formatCode="General" sourceLinked="1"/>
        <c:tickLblPos val="nextTo"/>
        <c:crossAx val="92921216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'980058'!$B$168:$B$200</c:f>
              <c:numCache>
                <c:formatCode>General</c:formatCode>
                <c:ptCount val="33"/>
                <c:pt idx="0">
                  <c:v>-78.045000000000002</c:v>
                </c:pt>
                <c:pt idx="1">
                  <c:v>-78.12</c:v>
                </c:pt>
                <c:pt idx="2">
                  <c:v>-78.19</c:v>
                </c:pt>
                <c:pt idx="3">
                  <c:v>-78.260000000000005</c:v>
                </c:pt>
                <c:pt idx="4">
                  <c:v>-78.319999999999993</c:v>
                </c:pt>
                <c:pt idx="5">
                  <c:v>-78.38</c:v>
                </c:pt>
                <c:pt idx="6">
                  <c:v>-78.45</c:v>
                </c:pt>
                <c:pt idx="7">
                  <c:v>-78.510000000000005</c:v>
                </c:pt>
                <c:pt idx="8">
                  <c:v>-78.58</c:v>
                </c:pt>
                <c:pt idx="9">
                  <c:v>-78.650000000000006</c:v>
                </c:pt>
                <c:pt idx="10">
                  <c:v>-78.715000000000003</c:v>
                </c:pt>
                <c:pt idx="11">
                  <c:v>-78.77</c:v>
                </c:pt>
                <c:pt idx="12">
                  <c:v>-78.84</c:v>
                </c:pt>
                <c:pt idx="13">
                  <c:v>-78.91</c:v>
                </c:pt>
                <c:pt idx="14">
                  <c:v>-78.974999999999994</c:v>
                </c:pt>
                <c:pt idx="15">
                  <c:v>-79.040000000000006</c:v>
                </c:pt>
                <c:pt idx="16">
                  <c:v>-79.105000000000004</c:v>
                </c:pt>
                <c:pt idx="17">
                  <c:v>-79.17</c:v>
                </c:pt>
                <c:pt idx="18">
                  <c:v>-79.234999999999999</c:v>
                </c:pt>
                <c:pt idx="19">
                  <c:v>-79.3</c:v>
                </c:pt>
                <c:pt idx="20">
                  <c:v>-79.364999999999995</c:v>
                </c:pt>
                <c:pt idx="21">
                  <c:v>-79.424999999999997</c:v>
                </c:pt>
                <c:pt idx="22">
                  <c:v>-79.495000000000005</c:v>
                </c:pt>
                <c:pt idx="23">
                  <c:v>-79.56</c:v>
                </c:pt>
                <c:pt idx="24">
                  <c:v>-79.625</c:v>
                </c:pt>
                <c:pt idx="25">
                  <c:v>-79.685000000000002</c:v>
                </c:pt>
                <c:pt idx="26">
                  <c:v>-79.754999999999995</c:v>
                </c:pt>
                <c:pt idx="27">
                  <c:v>-79.819999999999993</c:v>
                </c:pt>
                <c:pt idx="28">
                  <c:v>-79.88</c:v>
                </c:pt>
                <c:pt idx="29">
                  <c:v>-79.95</c:v>
                </c:pt>
                <c:pt idx="30">
                  <c:v>-80.010000000000005</c:v>
                </c:pt>
                <c:pt idx="31">
                  <c:v>-80.08</c:v>
                </c:pt>
                <c:pt idx="32">
                  <c:v>-80.144999999999996</c:v>
                </c:pt>
              </c:numCache>
            </c:numRef>
          </c:xVal>
          <c:yVal>
            <c:numRef>
              <c:f>'980058'!$E$168:$E$200</c:f>
              <c:numCache>
                <c:formatCode>General</c:formatCode>
                <c:ptCount val="33"/>
                <c:pt idx="0">
                  <c:v>112</c:v>
                </c:pt>
                <c:pt idx="1">
                  <c:v>132</c:v>
                </c:pt>
                <c:pt idx="2">
                  <c:v>114</c:v>
                </c:pt>
                <c:pt idx="3">
                  <c:v>117</c:v>
                </c:pt>
                <c:pt idx="4">
                  <c:v>112</c:v>
                </c:pt>
                <c:pt idx="5">
                  <c:v>125</c:v>
                </c:pt>
                <c:pt idx="6">
                  <c:v>126</c:v>
                </c:pt>
                <c:pt idx="7">
                  <c:v>133</c:v>
                </c:pt>
                <c:pt idx="8">
                  <c:v>111</c:v>
                </c:pt>
                <c:pt idx="9">
                  <c:v>125</c:v>
                </c:pt>
                <c:pt idx="10">
                  <c:v>75</c:v>
                </c:pt>
                <c:pt idx="11">
                  <c:v>88</c:v>
                </c:pt>
                <c:pt idx="12">
                  <c:v>45</c:v>
                </c:pt>
                <c:pt idx="13">
                  <c:v>47</c:v>
                </c:pt>
                <c:pt idx="14">
                  <c:v>27</c:v>
                </c:pt>
                <c:pt idx="15">
                  <c:v>34</c:v>
                </c:pt>
                <c:pt idx="16">
                  <c:v>39</c:v>
                </c:pt>
                <c:pt idx="17">
                  <c:v>33</c:v>
                </c:pt>
                <c:pt idx="18">
                  <c:v>31</c:v>
                </c:pt>
                <c:pt idx="19">
                  <c:v>37</c:v>
                </c:pt>
                <c:pt idx="20">
                  <c:v>34</c:v>
                </c:pt>
                <c:pt idx="21">
                  <c:v>42</c:v>
                </c:pt>
                <c:pt idx="22">
                  <c:v>42</c:v>
                </c:pt>
                <c:pt idx="23">
                  <c:v>42</c:v>
                </c:pt>
                <c:pt idx="24">
                  <c:v>42</c:v>
                </c:pt>
                <c:pt idx="25">
                  <c:v>41</c:v>
                </c:pt>
                <c:pt idx="26">
                  <c:v>48</c:v>
                </c:pt>
                <c:pt idx="27">
                  <c:v>31</c:v>
                </c:pt>
                <c:pt idx="28">
                  <c:v>41</c:v>
                </c:pt>
                <c:pt idx="29">
                  <c:v>47</c:v>
                </c:pt>
                <c:pt idx="30">
                  <c:v>37</c:v>
                </c:pt>
                <c:pt idx="31">
                  <c:v>50</c:v>
                </c:pt>
                <c:pt idx="32">
                  <c:v>39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'980058'!$B$168:$B$200</c:f>
              <c:numCache>
                <c:formatCode>General</c:formatCode>
                <c:ptCount val="33"/>
                <c:pt idx="0">
                  <c:v>-78.045000000000002</c:v>
                </c:pt>
                <c:pt idx="1">
                  <c:v>-78.12</c:v>
                </c:pt>
                <c:pt idx="2">
                  <c:v>-78.19</c:v>
                </c:pt>
                <c:pt idx="3">
                  <c:v>-78.260000000000005</c:v>
                </c:pt>
                <c:pt idx="4">
                  <c:v>-78.319999999999993</c:v>
                </c:pt>
                <c:pt idx="5">
                  <c:v>-78.38</c:v>
                </c:pt>
                <c:pt idx="6">
                  <c:v>-78.45</c:v>
                </c:pt>
                <c:pt idx="7">
                  <c:v>-78.510000000000005</c:v>
                </c:pt>
                <c:pt idx="8">
                  <c:v>-78.58</c:v>
                </c:pt>
                <c:pt idx="9">
                  <c:v>-78.650000000000006</c:v>
                </c:pt>
                <c:pt idx="10">
                  <c:v>-78.715000000000003</c:v>
                </c:pt>
                <c:pt idx="11">
                  <c:v>-78.77</c:v>
                </c:pt>
                <c:pt idx="12">
                  <c:v>-78.84</c:v>
                </c:pt>
                <c:pt idx="13">
                  <c:v>-78.91</c:v>
                </c:pt>
                <c:pt idx="14">
                  <c:v>-78.974999999999994</c:v>
                </c:pt>
                <c:pt idx="15">
                  <c:v>-79.040000000000006</c:v>
                </c:pt>
                <c:pt idx="16">
                  <c:v>-79.105000000000004</c:v>
                </c:pt>
                <c:pt idx="17">
                  <c:v>-79.17</c:v>
                </c:pt>
                <c:pt idx="18">
                  <c:v>-79.234999999999999</c:v>
                </c:pt>
                <c:pt idx="19">
                  <c:v>-79.3</c:v>
                </c:pt>
                <c:pt idx="20">
                  <c:v>-79.364999999999995</c:v>
                </c:pt>
                <c:pt idx="21">
                  <c:v>-79.424999999999997</c:v>
                </c:pt>
                <c:pt idx="22">
                  <c:v>-79.495000000000005</c:v>
                </c:pt>
                <c:pt idx="23">
                  <c:v>-79.56</c:v>
                </c:pt>
                <c:pt idx="24">
                  <c:v>-79.625</c:v>
                </c:pt>
                <c:pt idx="25">
                  <c:v>-79.685000000000002</c:v>
                </c:pt>
                <c:pt idx="26">
                  <c:v>-79.754999999999995</c:v>
                </c:pt>
                <c:pt idx="27">
                  <c:v>-79.819999999999993</c:v>
                </c:pt>
                <c:pt idx="28">
                  <c:v>-79.88</c:v>
                </c:pt>
                <c:pt idx="29">
                  <c:v>-79.95</c:v>
                </c:pt>
                <c:pt idx="30">
                  <c:v>-80.010000000000005</c:v>
                </c:pt>
                <c:pt idx="31">
                  <c:v>-80.08</c:v>
                </c:pt>
                <c:pt idx="32">
                  <c:v>-80.144999999999996</c:v>
                </c:pt>
              </c:numCache>
            </c:numRef>
          </c:xVal>
          <c:yVal>
            <c:numRef>
              <c:f>'980058'!$F$168:$F$200</c:f>
              <c:numCache>
                <c:formatCode>General</c:formatCode>
                <c:ptCount val="33"/>
                <c:pt idx="0">
                  <c:v>120.67964172193912</c:v>
                </c:pt>
                <c:pt idx="1">
                  <c:v>120.67964172193912</c:v>
                </c:pt>
                <c:pt idx="2">
                  <c:v>120.67964172193912</c:v>
                </c:pt>
                <c:pt idx="3">
                  <c:v>120.67964172193912</c:v>
                </c:pt>
                <c:pt idx="4">
                  <c:v>120.67964172193912</c:v>
                </c:pt>
                <c:pt idx="5">
                  <c:v>120.67964172193912</c:v>
                </c:pt>
                <c:pt idx="6">
                  <c:v>120.67964172193912</c:v>
                </c:pt>
                <c:pt idx="7">
                  <c:v>120.67964172193912</c:v>
                </c:pt>
                <c:pt idx="8">
                  <c:v>117.59908630772156</c:v>
                </c:pt>
                <c:pt idx="9">
                  <c:v>106.85193613352621</c:v>
                </c:pt>
                <c:pt idx="10">
                  <c:v>89.968872132709947</c:v>
                </c:pt>
                <c:pt idx="11">
                  <c:v>71.339728305801742</c:v>
                </c:pt>
                <c:pt idx="12">
                  <c:v>52.492285874717432</c:v>
                </c:pt>
                <c:pt idx="13">
                  <c:v>41.354810466181554</c:v>
                </c:pt>
                <c:pt idx="14">
                  <c:v>37.916436425890268</c:v>
                </c:pt>
                <c:pt idx="15">
                  <c:v>37.915451511814894</c:v>
                </c:pt>
                <c:pt idx="16">
                  <c:v>37.915451511814894</c:v>
                </c:pt>
                <c:pt idx="17">
                  <c:v>37.915451511814894</c:v>
                </c:pt>
                <c:pt idx="18">
                  <c:v>37.915451511814894</c:v>
                </c:pt>
                <c:pt idx="19">
                  <c:v>37.915451511814894</c:v>
                </c:pt>
                <c:pt idx="20">
                  <c:v>37.915451511814894</c:v>
                </c:pt>
                <c:pt idx="21">
                  <c:v>37.915451511814894</c:v>
                </c:pt>
                <c:pt idx="22">
                  <c:v>37.915451511814894</c:v>
                </c:pt>
                <c:pt idx="23">
                  <c:v>37.915451511814894</c:v>
                </c:pt>
                <c:pt idx="24">
                  <c:v>37.915451511814894</c:v>
                </c:pt>
                <c:pt idx="25">
                  <c:v>37.915451511814894</c:v>
                </c:pt>
                <c:pt idx="26">
                  <c:v>37.915451511814894</c:v>
                </c:pt>
                <c:pt idx="27">
                  <c:v>37.915451511814894</c:v>
                </c:pt>
                <c:pt idx="28">
                  <c:v>37.915451511814894</c:v>
                </c:pt>
                <c:pt idx="29">
                  <c:v>37.915451511814894</c:v>
                </c:pt>
                <c:pt idx="30">
                  <c:v>37.915451511814894</c:v>
                </c:pt>
                <c:pt idx="31">
                  <c:v>37.915451511814894</c:v>
                </c:pt>
                <c:pt idx="32">
                  <c:v>37.915451511814894</c:v>
                </c:pt>
              </c:numCache>
            </c:numRef>
          </c:yVal>
        </c:ser>
        <c:axId val="90981120"/>
        <c:axId val="90982656"/>
      </c:scatterChart>
      <c:valAx>
        <c:axId val="90981120"/>
        <c:scaling>
          <c:orientation val="minMax"/>
        </c:scaling>
        <c:axPos val="b"/>
        <c:numFmt formatCode="General" sourceLinked="1"/>
        <c:tickLblPos val="nextTo"/>
        <c:crossAx val="90982656"/>
        <c:crosses val="autoZero"/>
        <c:crossBetween val="midCat"/>
      </c:valAx>
      <c:valAx>
        <c:axId val="90982656"/>
        <c:scaling>
          <c:orientation val="minMax"/>
        </c:scaling>
        <c:axPos val="l"/>
        <c:majorGridlines/>
        <c:numFmt formatCode="General" sourceLinked="1"/>
        <c:tickLblPos val="nextTo"/>
        <c:crossAx val="90981120"/>
        <c:crosses val="autoZero"/>
        <c:crossBetween val="midCat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Setup!$C$6:$C$16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Setup!$F$6:$F$16</c:f>
              <c:numCache>
                <c:formatCode>General</c:formatCode>
                <c:ptCount val="11"/>
                <c:pt idx="0">
                  <c:v>-18.28</c:v>
                </c:pt>
                <c:pt idx="1">
                  <c:v>-18.315000000000001</c:v>
                </c:pt>
                <c:pt idx="2">
                  <c:v>-18.204999999999998</c:v>
                </c:pt>
                <c:pt idx="3">
                  <c:v>-18.114999999999998</c:v>
                </c:pt>
                <c:pt idx="4">
                  <c:v>-18.145</c:v>
                </c:pt>
                <c:pt idx="5">
                  <c:v>-18.225000000000001</c:v>
                </c:pt>
                <c:pt idx="6">
                  <c:v>-17.375</c:v>
                </c:pt>
                <c:pt idx="7">
                  <c:v>-18.704999999999998</c:v>
                </c:pt>
                <c:pt idx="8">
                  <c:v>-18.475000000000001</c:v>
                </c:pt>
                <c:pt idx="9">
                  <c:v>-18.125</c:v>
                </c:pt>
                <c:pt idx="10">
                  <c:v>-18.344999999999999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Setup!$C$6:$C$16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Setup!$Q$6:$Q$16</c:f>
              <c:numCache>
                <c:formatCode>General</c:formatCode>
                <c:ptCount val="11"/>
                <c:pt idx="0">
                  <c:v>-17.28</c:v>
                </c:pt>
                <c:pt idx="1">
                  <c:v>-17.315000000000001</c:v>
                </c:pt>
                <c:pt idx="2">
                  <c:v>-17.204999999999998</c:v>
                </c:pt>
                <c:pt idx="3">
                  <c:v>-17.114999999999998</c:v>
                </c:pt>
                <c:pt idx="4">
                  <c:v>-17.145</c:v>
                </c:pt>
                <c:pt idx="5">
                  <c:v>-17.225000000000001</c:v>
                </c:pt>
                <c:pt idx="6">
                  <c:v>-16.375</c:v>
                </c:pt>
                <c:pt idx="7">
                  <c:v>-17.704999999999998</c:v>
                </c:pt>
                <c:pt idx="8">
                  <c:v>-17.475000000000001</c:v>
                </c:pt>
                <c:pt idx="9">
                  <c:v>-17.125</c:v>
                </c:pt>
                <c:pt idx="10">
                  <c:v>-17.344999999999999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xVal>
            <c:numRef>
              <c:f>Setup!$C$6:$C$16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Setup!$S$6:$S$16</c:f>
              <c:numCache>
                <c:formatCode>General</c:formatCode>
                <c:ptCount val="11"/>
                <c:pt idx="0">
                  <c:v>-19.36</c:v>
                </c:pt>
                <c:pt idx="1">
                  <c:v>-19.395000000000003</c:v>
                </c:pt>
                <c:pt idx="2">
                  <c:v>-19.284999999999997</c:v>
                </c:pt>
                <c:pt idx="3">
                  <c:v>-19.195</c:v>
                </c:pt>
                <c:pt idx="4">
                  <c:v>-19.225000000000001</c:v>
                </c:pt>
                <c:pt idx="5">
                  <c:v>-19.305</c:v>
                </c:pt>
                <c:pt idx="6">
                  <c:v>-18.454999999999998</c:v>
                </c:pt>
                <c:pt idx="7">
                  <c:v>-19.784999999999997</c:v>
                </c:pt>
                <c:pt idx="8">
                  <c:v>-19.555</c:v>
                </c:pt>
                <c:pt idx="9">
                  <c:v>-19.204999999999998</c:v>
                </c:pt>
                <c:pt idx="10">
                  <c:v>-19.424999999999997</c:v>
                </c:pt>
              </c:numCache>
            </c:numRef>
          </c:yVal>
        </c:ser>
        <c:axId val="91827200"/>
        <c:axId val="91837184"/>
      </c:scatterChart>
      <c:valAx>
        <c:axId val="91827200"/>
        <c:scaling>
          <c:orientation val="minMax"/>
        </c:scaling>
        <c:axPos val="b"/>
        <c:numFmt formatCode="General" sourceLinked="1"/>
        <c:tickLblPos val="nextTo"/>
        <c:crossAx val="91837184"/>
        <c:crosses val="autoZero"/>
        <c:crossBetween val="midCat"/>
      </c:valAx>
      <c:valAx>
        <c:axId val="91837184"/>
        <c:scaling>
          <c:orientation val="minMax"/>
          <c:max val="-15"/>
          <c:min val="-20"/>
        </c:scaling>
        <c:axPos val="l"/>
        <c:majorGridlines/>
        <c:numFmt formatCode="General" sourceLinked="1"/>
        <c:tickLblPos val="nextTo"/>
        <c:crossAx val="91827200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152400</xdr:colOff>
      <xdr:row>24</xdr:row>
      <xdr:rowOff>161925</xdr:rowOff>
    </xdr:from>
    <xdr:to>
      <xdr:col>16</xdr:col>
      <xdr:colOff>457200</xdr:colOff>
      <xdr:row>39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152400</xdr:colOff>
      <xdr:row>74</xdr:row>
      <xdr:rowOff>161925</xdr:rowOff>
    </xdr:from>
    <xdr:to>
      <xdr:col>16</xdr:col>
      <xdr:colOff>457200</xdr:colOff>
      <xdr:row>89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152400</xdr:colOff>
      <xdr:row>124</xdr:row>
      <xdr:rowOff>161925</xdr:rowOff>
    </xdr:from>
    <xdr:to>
      <xdr:col>16</xdr:col>
      <xdr:colOff>457200</xdr:colOff>
      <xdr:row>139</xdr:row>
      <xdr:rowOff>47625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152400</xdr:colOff>
      <xdr:row>174</xdr:row>
      <xdr:rowOff>161925</xdr:rowOff>
    </xdr:from>
    <xdr:to>
      <xdr:col>16</xdr:col>
      <xdr:colOff>457200</xdr:colOff>
      <xdr:row>189</xdr:row>
      <xdr:rowOff>47625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361950</xdr:colOff>
      <xdr:row>3</xdr:row>
      <xdr:rowOff>76200</xdr:rowOff>
    </xdr:from>
    <xdr:to>
      <xdr:col>34</xdr:col>
      <xdr:colOff>57150</xdr:colOff>
      <xdr:row>17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Microsoft%20Office/Office12/xlstart/Parse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MenuSheet"/>
      <sheetName val="peakChart"/>
    </sheetNames>
    <definedNames>
      <definedName name="wallScanTrans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9"/>
  <sheetViews>
    <sheetView workbookViewId="0"/>
  </sheetViews>
  <sheetFormatPr defaultRowHeight="15"/>
  <cols>
    <col min="1" max="16384" width="9.140625" style="3"/>
  </cols>
  <sheetData>
    <row r="1" spans="1:15">
      <c r="A1" s="3" t="s">
        <v>46</v>
      </c>
      <c r="B1" s="3">
        <v>980058</v>
      </c>
      <c r="E1" s="3" t="s">
        <v>14</v>
      </c>
      <c r="F1" s="3" t="s">
        <v>15</v>
      </c>
      <c r="G1" s="3" t="s">
        <v>16</v>
      </c>
      <c r="H1" s="3" t="s">
        <v>17</v>
      </c>
      <c r="I1" s="3" t="s">
        <v>18</v>
      </c>
      <c r="J1" s="3" t="s">
        <v>19</v>
      </c>
      <c r="K1" s="3" t="s">
        <v>20</v>
      </c>
      <c r="L1" s="3" t="s">
        <v>21</v>
      </c>
      <c r="M1" s="3" t="s">
        <v>22</v>
      </c>
      <c r="N1" s="3" t="s">
        <v>23</v>
      </c>
      <c r="O1" s="3" t="s">
        <v>24</v>
      </c>
    </row>
    <row r="2" spans="1:15">
      <c r="A2" s="3" t="s">
        <v>57</v>
      </c>
      <c r="B2" s="3">
        <v>4</v>
      </c>
      <c r="E2" s="3">
        <v>1</v>
      </c>
      <c r="F2" s="3">
        <v>5</v>
      </c>
      <c r="G2" s="3">
        <v>15</v>
      </c>
      <c r="H2" s="3">
        <v>18</v>
      </c>
      <c r="I2" s="3">
        <v>50</v>
      </c>
      <c r="J2" s="3">
        <v>2</v>
      </c>
      <c r="K2" s="3">
        <v>5</v>
      </c>
      <c r="L2" s="3">
        <v>4</v>
      </c>
      <c r="M2" s="3">
        <v>3</v>
      </c>
      <c r="N2" s="3" t="s">
        <v>32</v>
      </c>
      <c r="O2" s="3">
        <v>10</v>
      </c>
    </row>
    <row r="3" spans="1:15">
      <c r="A3" s="3" t="s">
        <v>47</v>
      </c>
      <c r="B3" s="3" t="s">
        <v>48</v>
      </c>
      <c r="E3" s="3">
        <v>2</v>
      </c>
      <c r="F3" s="3">
        <v>55</v>
      </c>
      <c r="G3" s="3">
        <v>65</v>
      </c>
      <c r="H3" s="3">
        <v>68</v>
      </c>
      <c r="I3" s="3">
        <v>100</v>
      </c>
      <c r="J3" s="3">
        <v>2</v>
      </c>
      <c r="K3" s="3">
        <v>5</v>
      </c>
      <c r="L3" s="3">
        <v>4</v>
      </c>
      <c r="M3" s="3">
        <v>3</v>
      </c>
      <c r="N3" s="3" t="s">
        <v>32</v>
      </c>
      <c r="O3" s="3">
        <v>10</v>
      </c>
    </row>
    <row r="4" spans="1:15">
      <c r="A4" s="3" t="s">
        <v>55</v>
      </c>
      <c r="B4" s="3">
        <v>200</v>
      </c>
      <c r="E4" s="3">
        <v>3</v>
      </c>
      <c r="F4" s="3">
        <v>105</v>
      </c>
      <c r="G4" s="3">
        <v>115</v>
      </c>
      <c r="H4" s="3">
        <v>118</v>
      </c>
      <c r="I4" s="3">
        <v>150</v>
      </c>
      <c r="J4" s="3">
        <v>2</v>
      </c>
      <c r="K4" s="3">
        <v>5</v>
      </c>
      <c r="L4" s="3">
        <v>4</v>
      </c>
      <c r="M4" s="3">
        <v>3</v>
      </c>
      <c r="N4" s="3" t="s">
        <v>32</v>
      </c>
      <c r="O4" s="3">
        <v>10</v>
      </c>
    </row>
    <row r="5" spans="1:15">
      <c r="A5" s="3" t="s">
        <v>49</v>
      </c>
      <c r="B5" s="3">
        <v>19</v>
      </c>
      <c r="E5" s="3">
        <v>4</v>
      </c>
      <c r="F5" s="3">
        <v>155</v>
      </c>
      <c r="G5" s="3">
        <v>165</v>
      </c>
      <c r="H5" s="3">
        <v>168</v>
      </c>
      <c r="I5" s="3">
        <v>200</v>
      </c>
      <c r="J5" s="3">
        <v>2</v>
      </c>
      <c r="K5" s="3">
        <v>5</v>
      </c>
      <c r="L5" s="3">
        <v>4</v>
      </c>
      <c r="M5" s="3">
        <v>3</v>
      </c>
      <c r="N5" s="3" t="s">
        <v>32</v>
      </c>
      <c r="O5" s="3">
        <v>10</v>
      </c>
    </row>
    <row r="6" spans="1:15">
      <c r="A6" s="3" t="s">
        <v>50</v>
      </c>
      <c r="B6" s="3">
        <v>5</v>
      </c>
    </row>
    <row r="7" spans="1:15">
      <c r="A7" s="3" t="s">
        <v>51</v>
      </c>
      <c r="B7" s="3">
        <v>13</v>
      </c>
    </row>
    <row r="8" spans="1:15">
      <c r="A8" s="3" t="s">
        <v>52</v>
      </c>
      <c r="B8" s="3">
        <v>0</v>
      </c>
    </row>
    <row r="9" spans="1:15">
      <c r="A9" s="3" t="s">
        <v>53</v>
      </c>
      <c r="B9" s="3" t="s">
        <v>54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5"/>
  <sheetViews>
    <sheetView workbookViewId="0"/>
  </sheetViews>
  <sheetFormatPr defaultRowHeight="15"/>
  <sheetData>
    <row r="1" spans="1:19" s="1" customFormat="1">
      <c r="A1" s="1" t="s">
        <v>14</v>
      </c>
      <c r="B1" s="1" t="s">
        <v>25</v>
      </c>
      <c r="C1" s="1" t="s">
        <v>26</v>
      </c>
      <c r="D1" s="1" t="s">
        <v>27</v>
      </c>
      <c r="E1" s="1" t="s">
        <v>28</v>
      </c>
      <c r="F1" s="1" t="s">
        <v>29</v>
      </c>
      <c r="G1" s="1" t="s">
        <v>30</v>
      </c>
      <c r="H1" s="1" t="s">
        <v>19</v>
      </c>
      <c r="I1" s="1" t="s">
        <v>31</v>
      </c>
      <c r="J1" s="1" t="s">
        <v>32</v>
      </c>
      <c r="K1" s="1" t="s">
        <v>33</v>
      </c>
      <c r="L1" s="1" t="s">
        <v>34</v>
      </c>
      <c r="M1" s="1" t="s">
        <v>35</v>
      </c>
      <c r="N1" s="1" t="s">
        <v>36</v>
      </c>
      <c r="O1" s="1" t="s">
        <v>41</v>
      </c>
      <c r="P1" s="1" t="s">
        <v>42</v>
      </c>
      <c r="Q1" s="1" t="s">
        <v>43</v>
      </c>
      <c r="R1" s="1" t="s">
        <v>44</v>
      </c>
      <c r="S1" s="1" t="s">
        <v>45</v>
      </c>
    </row>
    <row r="2" spans="1:19">
      <c r="A2" s="3">
        <v>1</v>
      </c>
      <c r="B2" s="3">
        <v>2</v>
      </c>
      <c r="C2" s="3">
        <v>980058</v>
      </c>
      <c r="D2" s="2">
        <v>41653.532254745369</v>
      </c>
      <c r="E2" s="3">
        <v>71.88</v>
      </c>
      <c r="F2" s="3">
        <v>35.94</v>
      </c>
      <c r="G2" s="3">
        <v>-45</v>
      </c>
      <c r="H2" s="3">
        <v>-90.2</v>
      </c>
      <c r="I2" s="3">
        <f xml:space="preserve">  12.5</f>
        <v>12.5</v>
      </c>
      <c r="J2" s="3">
        <v>-77.58</v>
      </c>
      <c r="K2" s="3">
        <v>-17.815000000000001</v>
      </c>
      <c r="L2" s="3">
        <v>178.98</v>
      </c>
      <c r="M2" s="3">
        <f xml:space="preserve">   0</f>
        <v>0</v>
      </c>
      <c r="N2" s="3" t="s">
        <v>37</v>
      </c>
      <c r="O2" s="3">
        <v>33</v>
      </c>
      <c r="P2" s="3">
        <v>7000</v>
      </c>
      <c r="Q2" s="3">
        <v>36</v>
      </c>
      <c r="R2" s="3">
        <v>144</v>
      </c>
      <c r="S2" s="3">
        <v>28</v>
      </c>
    </row>
    <row r="3" spans="1:19">
      <c r="A3" s="3">
        <v>2</v>
      </c>
      <c r="B3" s="3">
        <v>6</v>
      </c>
      <c r="C3" s="3">
        <v>980058</v>
      </c>
      <c r="D3" s="2">
        <v>41653.547291319446</v>
      </c>
      <c r="E3" s="3">
        <v>71.88</v>
      </c>
      <c r="F3" s="3">
        <v>35.94</v>
      </c>
      <c r="G3" s="3">
        <v>-45</v>
      </c>
      <c r="H3" s="3">
        <v>-90.2</v>
      </c>
      <c r="I3" s="3">
        <f xml:space="preserve">  12.5</f>
        <v>12.5</v>
      </c>
      <c r="J3" s="3">
        <v>-78.05</v>
      </c>
      <c r="K3" s="3">
        <v>-17.725000000000001</v>
      </c>
      <c r="L3" s="3">
        <v>139.61500000000001</v>
      </c>
      <c r="M3" s="3">
        <f xml:space="preserve">   0</f>
        <v>0</v>
      </c>
      <c r="N3" s="3" t="s">
        <v>37</v>
      </c>
      <c r="O3" s="3">
        <v>33</v>
      </c>
      <c r="P3" s="3">
        <v>7000</v>
      </c>
      <c r="Q3" s="3">
        <v>37</v>
      </c>
      <c r="R3" s="3">
        <v>141</v>
      </c>
      <c r="S3" s="3">
        <v>28</v>
      </c>
    </row>
    <row r="4" spans="1:19">
      <c r="A4" s="3">
        <v>3</v>
      </c>
      <c r="B4" s="3">
        <v>2</v>
      </c>
      <c r="C4" s="3">
        <v>980058</v>
      </c>
      <c r="D4" s="2">
        <v>41653.63104108796</v>
      </c>
      <c r="E4" s="3">
        <v>71.88</v>
      </c>
      <c r="F4" s="3">
        <v>35.94</v>
      </c>
      <c r="G4" s="3">
        <v>-135</v>
      </c>
      <c r="H4" s="3">
        <v>-90.2</v>
      </c>
      <c r="I4" s="3">
        <f xml:space="preserve">  12.5</f>
        <v>12.5</v>
      </c>
      <c r="J4" s="3">
        <v>-77.58</v>
      </c>
      <c r="K4" s="3">
        <v>-17.815000000000001</v>
      </c>
      <c r="L4" s="3">
        <v>178.98</v>
      </c>
      <c r="M4" s="3">
        <f xml:space="preserve">   0</f>
        <v>0</v>
      </c>
      <c r="N4" s="3" t="s">
        <v>37</v>
      </c>
      <c r="O4" s="3">
        <v>33</v>
      </c>
      <c r="P4" s="3">
        <v>7000</v>
      </c>
      <c r="Q4" s="3">
        <v>37</v>
      </c>
      <c r="R4" s="3">
        <v>141</v>
      </c>
      <c r="S4" s="3">
        <v>30</v>
      </c>
    </row>
    <row r="5" spans="1:19">
      <c r="A5" s="3">
        <v>4</v>
      </c>
      <c r="B5" s="3">
        <v>6</v>
      </c>
      <c r="C5" s="3">
        <v>980058</v>
      </c>
      <c r="D5" s="2">
        <v>41653.646146643521</v>
      </c>
      <c r="E5" s="3">
        <v>71.88</v>
      </c>
      <c r="F5" s="3">
        <v>35.94</v>
      </c>
      <c r="G5" s="3">
        <v>-135</v>
      </c>
      <c r="H5" s="3">
        <v>-90.2</v>
      </c>
      <c r="I5" s="3">
        <f xml:space="preserve">  12.5</f>
        <v>12.5</v>
      </c>
      <c r="J5" s="3">
        <v>-78.05</v>
      </c>
      <c r="K5" s="3">
        <v>-17.725000000000001</v>
      </c>
      <c r="L5" s="3">
        <v>139.61500000000001</v>
      </c>
      <c r="M5" s="3">
        <f xml:space="preserve">   0</f>
        <v>0</v>
      </c>
      <c r="N5" s="3" t="s">
        <v>37</v>
      </c>
      <c r="O5" s="3">
        <v>33</v>
      </c>
      <c r="P5" s="3">
        <v>7000</v>
      </c>
      <c r="Q5" s="3">
        <v>37</v>
      </c>
      <c r="R5" s="3">
        <v>133</v>
      </c>
      <c r="S5" s="3">
        <v>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Q200"/>
  <sheetViews>
    <sheetView topLeftCell="A148" workbookViewId="0">
      <selection activeCell="F164" sqref="F164:N200"/>
    </sheetView>
  </sheetViews>
  <sheetFormatPr defaultRowHeight="15"/>
  <sheetData>
    <row r="1" spans="1:12">
      <c r="A1" t="s">
        <v>56</v>
      </c>
      <c r="B1">
        <v>2</v>
      </c>
    </row>
    <row r="2" spans="1:12">
      <c r="A2" t="s">
        <v>0</v>
      </c>
    </row>
    <row r="3" spans="1:12">
      <c r="A3" t="s">
        <v>0</v>
      </c>
    </row>
    <row r="4" spans="1:12">
      <c r="A4" t="s">
        <v>0</v>
      </c>
    </row>
    <row r="5" spans="1:12">
      <c r="A5" t="s">
        <v>1</v>
      </c>
    </row>
    <row r="6" spans="1:12">
      <c r="A6" t="s">
        <v>2</v>
      </c>
    </row>
    <row r="7" spans="1:12">
      <c r="A7" t="s">
        <v>3</v>
      </c>
    </row>
    <row r="8" spans="1:12">
      <c r="A8" t="s">
        <v>4</v>
      </c>
    </row>
    <row r="9" spans="1:12">
      <c r="A9" t="s">
        <v>5</v>
      </c>
    </row>
    <row r="10" spans="1:12">
      <c r="A10" t="s">
        <v>6</v>
      </c>
    </row>
    <row r="11" spans="1:12">
      <c r="A11" t="s">
        <v>7</v>
      </c>
    </row>
    <row r="12" spans="1:12">
      <c r="A12" t="s">
        <v>8</v>
      </c>
    </row>
    <row r="13" spans="1:12">
      <c r="A13" t="s">
        <v>9</v>
      </c>
    </row>
    <row r="14" spans="1:12">
      <c r="A14" t="s">
        <v>10</v>
      </c>
      <c r="G14" t="s">
        <v>58</v>
      </c>
      <c r="H14" t="s">
        <v>59</v>
      </c>
      <c r="I14" t="s">
        <v>60</v>
      </c>
      <c r="J14" t="s">
        <v>61</v>
      </c>
      <c r="L14" t="s">
        <v>19</v>
      </c>
    </row>
    <row r="15" spans="1:12">
      <c r="A15" t="s">
        <v>11</v>
      </c>
      <c r="G15">
        <v>92.812613714516999</v>
      </c>
      <c r="H15">
        <v>-78.610148714685366</v>
      </c>
      <c r="I15">
        <v>0.43733840422304682</v>
      </c>
      <c r="J15">
        <v>36.522979487073641</v>
      </c>
      <c r="L15">
        <v>90</v>
      </c>
    </row>
    <row r="16" spans="1:12">
      <c r="A16" t="s">
        <v>0</v>
      </c>
    </row>
    <row r="17" spans="1:8">
      <c r="A17" t="s">
        <v>40</v>
      </c>
      <c r="B17" t="s">
        <v>32</v>
      </c>
      <c r="C17" t="s">
        <v>22</v>
      </c>
      <c r="D17" t="s">
        <v>39</v>
      </c>
      <c r="E17" t="s">
        <v>38</v>
      </c>
      <c r="F17" t="s">
        <v>62</v>
      </c>
      <c r="G17" t="s">
        <v>63</v>
      </c>
      <c r="H17" t="s">
        <v>64</v>
      </c>
    </row>
    <row r="18" spans="1:8">
      <c r="A18">
        <v>1</v>
      </c>
      <c r="B18">
        <v>-77.58</v>
      </c>
      <c r="C18">
        <v>37</v>
      </c>
      <c r="D18">
        <v>7000</v>
      </c>
      <c r="E18">
        <v>118</v>
      </c>
      <c r="F18">
        <f>[1]!wallScanTrans(B18,G15,H15,I15,L15)+J15</f>
        <v>129.33559320159065</v>
      </c>
      <c r="G18">
        <f>(F18-E18)^2/E18</f>
        <v>1.0889463833215955</v>
      </c>
      <c r="H18">
        <f>SUM(G18:G50)/(COUNT(G18:G50)-4)</f>
        <v>0.73860422632607547</v>
      </c>
    </row>
    <row r="19" spans="1:8">
      <c r="A19">
        <v>2</v>
      </c>
      <c r="B19">
        <v>-77.655000000000001</v>
      </c>
      <c r="C19">
        <v>37</v>
      </c>
      <c r="D19">
        <v>7000</v>
      </c>
      <c r="E19">
        <v>132</v>
      </c>
      <c r="F19">
        <f>[1]!wallScanTrans(B19,G15,H15,I15,L15)+J15</f>
        <v>129.33559320159065</v>
      </c>
      <c r="G19">
        <f t="shared" ref="G19:G50" si="0">(F19-E19)^2/E19</f>
        <v>5.378078475310559E-2</v>
      </c>
    </row>
    <row r="20" spans="1:8">
      <c r="A20">
        <v>3</v>
      </c>
      <c r="B20">
        <v>-77.72</v>
      </c>
      <c r="C20">
        <v>37</v>
      </c>
      <c r="D20">
        <v>7000</v>
      </c>
      <c r="E20">
        <v>140</v>
      </c>
      <c r="F20">
        <f>[1]!wallScanTrans(B20,G15,H15,I15,L15)+J15</f>
        <v>129.33559320159065</v>
      </c>
      <c r="G20">
        <f t="shared" si="0"/>
        <v>0.81235408829971045</v>
      </c>
    </row>
    <row r="21" spans="1:8">
      <c r="A21">
        <v>4</v>
      </c>
      <c r="B21">
        <v>-77.784999999999997</v>
      </c>
      <c r="C21">
        <v>38</v>
      </c>
      <c r="D21">
        <v>7000</v>
      </c>
      <c r="E21">
        <v>136</v>
      </c>
      <c r="F21">
        <f>[1]!wallScanTrans(B21,G15,H15,I15,L15)+J15</f>
        <v>129.33559320159065</v>
      </c>
      <c r="G21">
        <f t="shared" si="0"/>
        <v>0.32657586746091694</v>
      </c>
    </row>
    <row r="22" spans="1:8">
      <c r="A22">
        <v>5</v>
      </c>
      <c r="B22">
        <v>-77.855000000000004</v>
      </c>
      <c r="C22">
        <v>37</v>
      </c>
      <c r="D22">
        <v>7000</v>
      </c>
      <c r="E22">
        <v>138</v>
      </c>
      <c r="F22">
        <f>[1]!wallScanTrans(B22,G15,H15,I15,L15)+J15</f>
        <v>129.33559320159065</v>
      </c>
      <c r="G22">
        <f t="shared" si="0"/>
        <v>0.5439996026690006</v>
      </c>
    </row>
    <row r="23" spans="1:8">
      <c r="A23">
        <v>6</v>
      </c>
      <c r="B23">
        <v>-77.915000000000006</v>
      </c>
      <c r="C23">
        <v>37</v>
      </c>
      <c r="D23">
        <v>7000</v>
      </c>
      <c r="E23">
        <v>124</v>
      </c>
      <c r="F23">
        <f>[1]!wallScanTrans(B23,G15,H15,I15,L15)+J15</f>
        <v>129.33559320159065</v>
      </c>
      <c r="G23">
        <f t="shared" si="0"/>
        <v>0.2295851194585517</v>
      </c>
    </row>
    <row r="24" spans="1:8">
      <c r="A24">
        <v>7</v>
      </c>
      <c r="B24">
        <v>-77.984999999999999</v>
      </c>
      <c r="C24">
        <v>36</v>
      </c>
      <c r="D24">
        <v>7000</v>
      </c>
      <c r="E24">
        <v>128</v>
      </c>
      <c r="F24">
        <f>[1]!wallScanTrans(B24,G15,H15,I15,L15)+J15</f>
        <v>129.33559320159065</v>
      </c>
      <c r="G24">
        <f t="shared" si="0"/>
        <v>1.3936009376056055E-2</v>
      </c>
    </row>
    <row r="25" spans="1:8">
      <c r="A25">
        <v>8</v>
      </c>
      <c r="B25">
        <v>-78.05</v>
      </c>
      <c r="C25">
        <v>37</v>
      </c>
      <c r="D25">
        <v>7000</v>
      </c>
      <c r="E25">
        <v>141</v>
      </c>
      <c r="F25">
        <f>[1]!wallScanTrans(B25,G15,H15,I15,L15)+J15</f>
        <v>129.33559320159065</v>
      </c>
      <c r="G25">
        <f t="shared" si="0"/>
        <v>0.96495309190622813</v>
      </c>
    </row>
    <row r="26" spans="1:8">
      <c r="A26">
        <v>9</v>
      </c>
      <c r="B26">
        <v>-78.105000000000004</v>
      </c>
      <c r="C26">
        <v>36</v>
      </c>
      <c r="D26">
        <v>7000</v>
      </c>
      <c r="E26">
        <v>144</v>
      </c>
      <c r="F26">
        <f>[1]!wallScanTrans(B26,G15,H15,I15,L15)+J15</f>
        <v>129.33559320159065</v>
      </c>
      <c r="G26">
        <f t="shared" si="0"/>
        <v>1.4933668524252377</v>
      </c>
    </row>
    <row r="27" spans="1:8">
      <c r="A27">
        <v>10</v>
      </c>
      <c r="B27">
        <v>-78.174999999999997</v>
      </c>
      <c r="C27">
        <v>37</v>
      </c>
      <c r="D27">
        <v>7000</v>
      </c>
      <c r="E27">
        <v>114</v>
      </c>
      <c r="F27">
        <f>[1]!wallScanTrans(B27,G15,H15,I15,L15)+J15</f>
        <v>129.33559320159065</v>
      </c>
      <c r="G27">
        <f t="shared" si="0"/>
        <v>2.0629861302164345</v>
      </c>
    </row>
    <row r="28" spans="1:8">
      <c r="A28">
        <v>11</v>
      </c>
      <c r="B28">
        <v>-78.239999999999995</v>
      </c>
      <c r="C28">
        <v>36</v>
      </c>
      <c r="D28">
        <v>7000</v>
      </c>
      <c r="E28">
        <v>118</v>
      </c>
      <c r="F28">
        <f>[1]!wallScanTrans(B28,G15,H15,I15,L15)+J15</f>
        <v>129.33559320159065</v>
      </c>
      <c r="G28">
        <f t="shared" si="0"/>
        <v>1.0889463833215955</v>
      </c>
    </row>
    <row r="29" spans="1:8">
      <c r="A29">
        <v>12</v>
      </c>
      <c r="B29">
        <v>-78.3</v>
      </c>
      <c r="C29">
        <v>37</v>
      </c>
      <c r="D29">
        <v>7000</v>
      </c>
      <c r="E29">
        <v>132</v>
      </c>
      <c r="F29">
        <f>[1]!wallScanTrans(B29,G15,H15,I15,L15)+J15</f>
        <v>129.33559320159065</v>
      </c>
      <c r="G29">
        <f t="shared" si="0"/>
        <v>5.378078475310559E-2</v>
      </c>
    </row>
    <row r="30" spans="1:8">
      <c r="A30">
        <v>13</v>
      </c>
      <c r="B30">
        <v>-78.37</v>
      </c>
      <c r="C30">
        <v>37</v>
      </c>
      <c r="D30">
        <v>7000</v>
      </c>
      <c r="E30">
        <v>126</v>
      </c>
      <c r="F30">
        <f>[1]!wallScanTrans(B30,G15,H15,I15,L15)+J15</f>
        <v>127.01883579943822</v>
      </c>
      <c r="G30">
        <f t="shared" si="0"/>
        <v>8.2383046525152399E-3</v>
      </c>
    </row>
    <row r="31" spans="1:8">
      <c r="A31">
        <v>14</v>
      </c>
      <c r="B31">
        <v>-78.44</v>
      </c>
      <c r="C31">
        <v>37</v>
      </c>
      <c r="D31">
        <v>7000</v>
      </c>
      <c r="E31">
        <v>111</v>
      </c>
      <c r="F31">
        <f>[1]!wallScanTrans(B31,G15,H15,I15,L15)+J15</f>
        <v>119.94695656178645</v>
      </c>
      <c r="G31">
        <f t="shared" si="0"/>
        <v>0.72115343890534789</v>
      </c>
    </row>
    <row r="32" spans="1:8">
      <c r="A32">
        <v>15</v>
      </c>
      <c r="B32">
        <v>-78.504999999999995</v>
      </c>
      <c r="C32">
        <v>37</v>
      </c>
      <c r="D32">
        <v>7000</v>
      </c>
      <c r="E32">
        <v>111</v>
      </c>
      <c r="F32">
        <f>[1]!wallScanTrans(B32,G15,H15,I15,L15)+J15</f>
        <v>109.12208174961023</v>
      </c>
      <c r="G32">
        <f t="shared" si="0"/>
        <v>3.1770963559882612E-2</v>
      </c>
    </row>
    <row r="33" spans="1:7">
      <c r="A33">
        <v>16</v>
      </c>
      <c r="B33">
        <v>-78.569999999999993</v>
      </c>
      <c r="C33">
        <v>38</v>
      </c>
      <c r="D33">
        <v>7000</v>
      </c>
      <c r="E33">
        <v>104</v>
      </c>
      <c r="F33">
        <f>[1]!wallScanTrans(B33,G15,H15,I15,L15)+J15</f>
        <v>94.196785642974362</v>
      </c>
      <c r="G33">
        <f t="shared" si="0"/>
        <v>0.92406742047878454</v>
      </c>
    </row>
    <row r="34" spans="1:7">
      <c r="A34">
        <v>17</v>
      </c>
      <c r="B34">
        <v>-78.635000000000005</v>
      </c>
      <c r="C34">
        <v>38</v>
      </c>
      <c r="D34">
        <v>7000</v>
      </c>
      <c r="E34">
        <v>78</v>
      </c>
      <c r="F34">
        <f>[1]!wallScanTrans(B34,G15,H15,I15,L15)+J15</f>
        <v>75.77044445771196</v>
      </c>
      <c r="G34">
        <f t="shared" si="0"/>
        <v>6.3729716873683534E-2</v>
      </c>
    </row>
    <row r="35" spans="1:7">
      <c r="A35">
        <v>18</v>
      </c>
      <c r="B35">
        <v>-78.7</v>
      </c>
      <c r="C35">
        <v>37</v>
      </c>
      <c r="D35">
        <v>7000</v>
      </c>
      <c r="E35">
        <v>49</v>
      </c>
      <c r="F35">
        <f>[1]!wallScanTrans(B35,G15,H15,I15,L15)+J15</f>
        <v>59.880134425810724</v>
      </c>
      <c r="G35">
        <f t="shared" si="0"/>
        <v>2.4158637780349315</v>
      </c>
    </row>
    <row r="36" spans="1:7">
      <c r="A36">
        <v>19</v>
      </c>
      <c r="B36">
        <v>-78.765000000000001</v>
      </c>
      <c r="C36">
        <v>36</v>
      </c>
      <c r="D36">
        <v>7000</v>
      </c>
      <c r="E36">
        <v>56</v>
      </c>
      <c r="F36">
        <f>[1]!wallScanTrans(B36,G15,H15,I15,L15)+J15</f>
        <v>48.090245688369144</v>
      </c>
      <c r="G36">
        <f t="shared" si="0"/>
        <v>1.1172180941136234</v>
      </c>
    </row>
    <row r="37" spans="1:7">
      <c r="A37">
        <v>20</v>
      </c>
      <c r="B37">
        <v>-78.83</v>
      </c>
      <c r="C37">
        <v>37</v>
      </c>
      <c r="D37">
        <v>7000</v>
      </c>
      <c r="E37">
        <v>43</v>
      </c>
      <c r="F37">
        <f>[1]!wallScanTrans(B37,G15,H15,I15,L15)+J15</f>
        <v>40.400778245387208</v>
      </c>
      <c r="G37">
        <f t="shared" si="0"/>
        <v>0.15711520301517209</v>
      </c>
    </row>
    <row r="38" spans="1:7">
      <c r="A38">
        <v>21</v>
      </c>
      <c r="B38">
        <v>-78.894999999999996</v>
      </c>
      <c r="C38">
        <v>37</v>
      </c>
      <c r="D38">
        <v>7000</v>
      </c>
      <c r="E38">
        <v>32</v>
      </c>
      <c r="F38">
        <f>[1]!wallScanTrans(B38,G15,H15,I15,L15)+J15</f>
        <v>36.81173209686493</v>
      </c>
      <c r="G38">
        <f t="shared" si="0"/>
        <v>0.7235239303750054</v>
      </c>
    </row>
    <row r="39" spans="1:7">
      <c r="A39">
        <v>22</v>
      </c>
      <c r="B39">
        <v>-78.959999999999994</v>
      </c>
      <c r="C39">
        <v>36</v>
      </c>
      <c r="D39">
        <v>7000</v>
      </c>
      <c r="E39">
        <v>41</v>
      </c>
      <c r="F39">
        <f>[1]!wallScanTrans(B39,G15,H15,I15,L15)+J15</f>
        <v>36.522979487073641</v>
      </c>
      <c r="G39">
        <f t="shared" si="0"/>
        <v>0.48887104080886329</v>
      </c>
    </row>
    <row r="40" spans="1:7">
      <c r="A40">
        <v>23</v>
      </c>
      <c r="B40">
        <v>-79.025000000000006</v>
      </c>
      <c r="C40">
        <v>37</v>
      </c>
      <c r="D40">
        <v>7000</v>
      </c>
      <c r="E40">
        <v>35</v>
      </c>
      <c r="F40">
        <f>[1]!wallScanTrans(B40,G15,H15,I15,L15)+J15</f>
        <v>36.522979487073641</v>
      </c>
      <c r="G40">
        <f t="shared" si="0"/>
        <v>6.6270471944202616E-2</v>
      </c>
    </row>
    <row r="41" spans="1:7">
      <c r="A41">
        <v>24</v>
      </c>
      <c r="B41">
        <v>-79.09</v>
      </c>
      <c r="C41">
        <v>37</v>
      </c>
      <c r="D41">
        <v>7000</v>
      </c>
      <c r="E41">
        <v>41</v>
      </c>
      <c r="F41">
        <f>[1]!wallScanTrans(B41,G15,H15,I15,L15)+J15</f>
        <v>36.522979487073641</v>
      </c>
      <c r="G41">
        <f t="shared" si="0"/>
        <v>0.48887104080886329</v>
      </c>
    </row>
    <row r="42" spans="1:7">
      <c r="A42">
        <v>25</v>
      </c>
      <c r="B42">
        <v>-79.155000000000001</v>
      </c>
      <c r="C42">
        <v>37</v>
      </c>
      <c r="D42">
        <v>7000</v>
      </c>
      <c r="E42">
        <v>38</v>
      </c>
      <c r="F42">
        <f>[1]!wallScanTrans(B42,G15,H15,I15,L15)+J15</f>
        <v>36.522979487073641</v>
      </c>
      <c r="G42">
        <f t="shared" si="0"/>
        <v>5.7410252515927476E-2</v>
      </c>
    </row>
    <row r="43" spans="1:7">
      <c r="A43">
        <v>26</v>
      </c>
      <c r="B43">
        <v>-79.22</v>
      </c>
      <c r="C43">
        <v>36</v>
      </c>
      <c r="D43">
        <v>7000</v>
      </c>
      <c r="E43">
        <v>39</v>
      </c>
      <c r="F43">
        <f>[1]!wallScanTrans(B43,G15,H15,I15,L15)+J15</f>
        <v>36.522979487073641</v>
      </c>
      <c r="G43">
        <f t="shared" si="0"/>
        <v>0.15732386208866567</v>
      </c>
    </row>
    <row r="44" spans="1:7">
      <c r="A44">
        <v>27</v>
      </c>
      <c r="B44">
        <v>-79.284999999999997</v>
      </c>
      <c r="C44">
        <v>36</v>
      </c>
      <c r="D44">
        <v>7000</v>
      </c>
      <c r="E44">
        <v>35</v>
      </c>
      <c r="F44">
        <f>[1]!wallScanTrans(B44,G15,H15,I15,L15)+J15</f>
        <v>36.522979487073641</v>
      </c>
      <c r="G44">
        <f t="shared" si="0"/>
        <v>6.6270471944202616E-2</v>
      </c>
    </row>
    <row r="45" spans="1:7">
      <c r="A45">
        <v>28</v>
      </c>
      <c r="B45">
        <v>-79.344999999999999</v>
      </c>
      <c r="C45">
        <v>37</v>
      </c>
      <c r="D45">
        <v>7000</v>
      </c>
      <c r="E45">
        <v>28</v>
      </c>
      <c r="F45">
        <f>[1]!wallScanTrans(B45,G15,H15,I15,L15)+J15</f>
        <v>36.522979487073641</v>
      </c>
      <c r="G45">
        <f t="shared" si="0"/>
        <v>2.5943278334670739</v>
      </c>
    </row>
    <row r="46" spans="1:7">
      <c r="A46">
        <v>29</v>
      </c>
      <c r="B46">
        <v>-79.41</v>
      </c>
      <c r="C46">
        <v>37</v>
      </c>
      <c r="D46">
        <v>7000</v>
      </c>
      <c r="E46">
        <v>32</v>
      </c>
      <c r="F46">
        <f>[1]!wallScanTrans(B46,G15,H15,I15,L15)+J15</f>
        <v>36.522979487073641</v>
      </c>
      <c r="G46">
        <f t="shared" si="0"/>
        <v>0.6392919825152793</v>
      </c>
    </row>
    <row r="47" spans="1:7">
      <c r="A47">
        <v>30</v>
      </c>
      <c r="B47">
        <v>-79.48</v>
      </c>
      <c r="C47">
        <v>36</v>
      </c>
      <c r="D47">
        <v>7000</v>
      </c>
      <c r="E47">
        <v>36</v>
      </c>
      <c r="F47">
        <f>[1]!wallScanTrans(B47,G15,H15,I15,L15)+J15</f>
        <v>36.522979487073641</v>
      </c>
      <c r="G47">
        <f t="shared" si="0"/>
        <v>7.5974317749946917E-3</v>
      </c>
    </row>
    <row r="48" spans="1:7">
      <c r="A48">
        <v>31</v>
      </c>
      <c r="B48">
        <v>-79.534999999999997</v>
      </c>
      <c r="C48">
        <v>36</v>
      </c>
      <c r="D48">
        <v>7000</v>
      </c>
      <c r="E48">
        <v>43</v>
      </c>
      <c r="F48">
        <f>[1]!wallScanTrans(B48,G15,H15,I15,L15)+J15</f>
        <v>36.522979487073641</v>
      </c>
      <c r="G48">
        <f t="shared" si="0"/>
        <v>0.97562313313648452</v>
      </c>
    </row>
    <row r="49" spans="1:17">
      <c r="A49">
        <v>32</v>
      </c>
      <c r="B49">
        <v>-79.61</v>
      </c>
      <c r="C49">
        <v>37</v>
      </c>
      <c r="D49">
        <v>7000</v>
      </c>
      <c r="E49">
        <v>37</v>
      </c>
      <c r="F49">
        <f>[1]!wallScanTrans(B49,G15,H15,I15,L15)+J15</f>
        <v>36.522979487073641</v>
      </c>
      <c r="G49">
        <f t="shared" si="0"/>
        <v>6.1499613446628744E-3</v>
      </c>
    </row>
    <row r="50" spans="1:17">
      <c r="A50">
        <v>33</v>
      </c>
      <c r="B50">
        <v>-79.67</v>
      </c>
      <c r="C50">
        <v>36</v>
      </c>
      <c r="D50">
        <v>7000</v>
      </c>
      <c r="E50">
        <v>43</v>
      </c>
      <c r="F50">
        <f>[1]!wallScanTrans(B50,G15,H15,I15,L15)+J15</f>
        <v>36.522979487073641</v>
      </c>
      <c r="G50">
        <f t="shared" si="0"/>
        <v>0.97562313313648452</v>
      </c>
    </row>
    <row r="51" spans="1:17">
      <c r="A51" t="s">
        <v>0</v>
      </c>
    </row>
    <row r="52" spans="1:17">
      <c r="A52" t="s">
        <v>0</v>
      </c>
    </row>
    <row r="53" spans="1:17">
      <c r="A53" t="s">
        <v>0</v>
      </c>
    </row>
    <row r="54" spans="1:17">
      <c r="A54" t="s">
        <v>0</v>
      </c>
    </row>
    <row r="55" spans="1:17">
      <c r="A55" t="s">
        <v>12</v>
      </c>
    </row>
    <row r="56" spans="1:17">
      <c r="A56" t="s">
        <v>2</v>
      </c>
    </row>
    <row r="57" spans="1:17">
      <c r="A57" t="s">
        <v>3</v>
      </c>
    </row>
    <row r="58" spans="1:17">
      <c r="A58" t="s">
        <v>4</v>
      </c>
    </row>
    <row r="59" spans="1:17">
      <c r="A59" t="s">
        <v>5</v>
      </c>
    </row>
    <row r="60" spans="1:17">
      <c r="A60" t="s">
        <v>6</v>
      </c>
    </row>
    <row r="61" spans="1:17">
      <c r="A61" t="s">
        <v>7</v>
      </c>
    </row>
    <row r="62" spans="1:17">
      <c r="A62" t="s">
        <v>13</v>
      </c>
    </row>
    <row r="63" spans="1:17">
      <c r="A63" t="s">
        <v>9</v>
      </c>
    </row>
    <row r="64" spans="1:17">
      <c r="A64" t="s">
        <v>10</v>
      </c>
      <c r="F64" s="3"/>
      <c r="G64" s="3" t="s">
        <v>58</v>
      </c>
      <c r="H64" s="3" t="s">
        <v>59</v>
      </c>
      <c r="I64" s="3" t="s">
        <v>60</v>
      </c>
      <c r="J64" s="3" t="s">
        <v>61</v>
      </c>
      <c r="K64" s="3"/>
      <c r="L64" s="3" t="s">
        <v>19</v>
      </c>
      <c r="M64" s="3"/>
      <c r="N64" s="3"/>
      <c r="O64" s="3"/>
      <c r="P64" s="3"/>
      <c r="Q64" s="3"/>
    </row>
    <row r="65" spans="1:17">
      <c r="A65" t="s">
        <v>11</v>
      </c>
      <c r="F65" s="3"/>
      <c r="G65" s="3">
        <v>82.732803413443278</v>
      </c>
      <c r="H65" s="3">
        <v>-78.913844116478856</v>
      </c>
      <c r="I65" s="3">
        <v>0.38816527165884768</v>
      </c>
      <c r="J65" s="3">
        <v>36.017025923648511</v>
      </c>
      <c r="K65" s="3"/>
      <c r="L65" s="3">
        <v>90</v>
      </c>
      <c r="M65" s="3"/>
      <c r="N65" s="3"/>
      <c r="O65" s="3"/>
      <c r="P65" s="3"/>
      <c r="Q65" s="3"/>
    </row>
    <row r="66" spans="1:17">
      <c r="A66" t="s">
        <v>0</v>
      </c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</row>
    <row r="67" spans="1:17">
      <c r="A67" t="s">
        <v>40</v>
      </c>
      <c r="B67" t="s">
        <v>32</v>
      </c>
      <c r="C67" t="s">
        <v>22</v>
      </c>
      <c r="D67" t="s">
        <v>39</v>
      </c>
      <c r="E67" t="s">
        <v>38</v>
      </c>
      <c r="F67" s="3" t="s">
        <v>62</v>
      </c>
      <c r="G67" s="3" t="s">
        <v>63</v>
      </c>
      <c r="H67" s="3" t="s">
        <v>64</v>
      </c>
      <c r="I67" s="3"/>
      <c r="J67" s="3"/>
      <c r="K67" s="3"/>
      <c r="L67" s="3"/>
      <c r="M67" s="3"/>
      <c r="N67" s="3"/>
      <c r="O67" s="3"/>
      <c r="P67" s="3"/>
      <c r="Q67" s="3"/>
    </row>
    <row r="68" spans="1:17">
      <c r="A68">
        <v>1</v>
      </c>
      <c r="B68">
        <v>-78.045000000000002</v>
      </c>
      <c r="C68">
        <v>37</v>
      </c>
      <c r="D68">
        <v>7000</v>
      </c>
      <c r="E68">
        <v>125</v>
      </c>
      <c r="F68" s="3">
        <f>[1]!wallScanTrans(B68,G65,H65,I65,L65)+J65</f>
        <v>118.7498293370918</v>
      </c>
      <c r="G68" s="3">
        <f>(F68-E68)^2/E68</f>
        <v>0.31251706652382699</v>
      </c>
      <c r="H68" s="3">
        <f>SUM(G68:G100)/(COUNT(G68:G100)-4)</f>
        <v>0.8273860386966887</v>
      </c>
      <c r="I68" s="3"/>
      <c r="J68" s="3"/>
      <c r="K68" s="3"/>
      <c r="L68" s="3"/>
      <c r="M68" s="3"/>
      <c r="N68" s="3"/>
      <c r="O68" s="3"/>
      <c r="P68" s="3"/>
      <c r="Q68" s="3"/>
    </row>
    <row r="69" spans="1:17">
      <c r="A69">
        <v>2</v>
      </c>
      <c r="B69">
        <v>-78.12</v>
      </c>
      <c r="C69">
        <v>38</v>
      </c>
      <c r="D69">
        <v>7000</v>
      </c>
      <c r="E69">
        <v>109</v>
      </c>
      <c r="F69" s="3">
        <f>[1]!wallScanTrans(B69,G65,H65,I65,L65)+J65</f>
        <v>118.7498293370918</v>
      </c>
      <c r="G69" s="3">
        <f t="shared" ref="G69:G100" si="1">(F69-E69)^2/E69</f>
        <v>0.87210249635243908</v>
      </c>
      <c r="H69" s="3"/>
      <c r="I69" s="3"/>
      <c r="J69" s="3"/>
      <c r="K69" s="3"/>
      <c r="L69" s="3"/>
      <c r="M69" s="3"/>
      <c r="N69" s="3"/>
      <c r="O69" s="3"/>
      <c r="P69" s="3"/>
      <c r="Q69" s="3"/>
    </row>
    <row r="70" spans="1:17" s="3" customFormat="1">
      <c r="A70" s="3">
        <v>3</v>
      </c>
      <c r="B70" s="3">
        <v>-78.185000000000002</v>
      </c>
      <c r="C70" s="3">
        <v>37</v>
      </c>
      <c r="D70" s="3">
        <v>7000</v>
      </c>
      <c r="E70" s="3">
        <v>116</v>
      </c>
      <c r="F70" s="3">
        <f>[1]!wallScanTrans(B70,G65,H65,I65,L65)+J65</f>
        <v>118.7498293370918</v>
      </c>
      <c r="G70" s="3">
        <f t="shared" si="1"/>
        <v>6.5185873992506096E-2</v>
      </c>
    </row>
    <row r="71" spans="1:17" s="3" customFormat="1">
      <c r="A71" s="3">
        <v>4</v>
      </c>
      <c r="B71" s="3">
        <v>-78.254999999999995</v>
      </c>
      <c r="C71" s="3">
        <v>37</v>
      </c>
      <c r="D71" s="3">
        <v>7000</v>
      </c>
      <c r="E71" s="3">
        <v>112</v>
      </c>
      <c r="F71" s="3">
        <f>[1]!wallScanTrans(B71,G65,H65,I65,L65)+J65</f>
        <v>118.7498293370918</v>
      </c>
      <c r="G71" s="3">
        <f t="shared" si="1"/>
        <v>0.40678746499879537</v>
      </c>
    </row>
    <row r="72" spans="1:17" s="3" customFormat="1">
      <c r="A72" s="3">
        <v>5</v>
      </c>
      <c r="B72" s="3">
        <v>-78.325000000000003</v>
      </c>
      <c r="C72" s="3">
        <v>37</v>
      </c>
      <c r="D72" s="3">
        <v>7000</v>
      </c>
      <c r="E72" s="3">
        <v>115</v>
      </c>
      <c r="F72" s="3">
        <f>[1]!wallScanTrans(B72,G65,H65,I65,L65)+J65</f>
        <v>118.7498293370918</v>
      </c>
      <c r="G72" s="3">
        <f t="shared" si="1"/>
        <v>0.1222714787592548</v>
      </c>
    </row>
    <row r="73" spans="1:17" s="3" customFormat="1">
      <c r="A73" s="3">
        <v>6</v>
      </c>
      <c r="B73" s="3">
        <v>-78.39</v>
      </c>
      <c r="C73" s="3">
        <v>37</v>
      </c>
      <c r="D73" s="3">
        <v>7000</v>
      </c>
      <c r="E73" s="3">
        <v>129</v>
      </c>
      <c r="F73" s="3">
        <f>[1]!wallScanTrans(B73,G65,H65,I65,L65)+J65</f>
        <v>118.7498293370918</v>
      </c>
      <c r="G73" s="3">
        <f t="shared" si="1"/>
        <v>0.81446510557165896</v>
      </c>
    </row>
    <row r="74" spans="1:17" s="3" customFormat="1">
      <c r="A74" s="3">
        <v>7</v>
      </c>
      <c r="B74" s="3">
        <v>-78.454999999999998</v>
      </c>
      <c r="C74" s="3">
        <v>36</v>
      </c>
      <c r="D74" s="3">
        <v>7000</v>
      </c>
      <c r="E74" s="3">
        <v>116</v>
      </c>
      <c r="F74" s="3">
        <f>[1]!wallScanTrans(B74,G65,H65,I65,L65)+J65</f>
        <v>118.7498293370918</v>
      </c>
      <c r="G74" s="3">
        <f t="shared" si="1"/>
        <v>6.5185873992506096E-2</v>
      </c>
    </row>
    <row r="75" spans="1:17" s="3" customFormat="1">
      <c r="A75" s="3">
        <v>8</v>
      </c>
      <c r="B75" s="3">
        <v>-78.52</v>
      </c>
      <c r="C75" s="3">
        <v>37</v>
      </c>
      <c r="D75" s="3">
        <v>7000</v>
      </c>
      <c r="E75" s="3">
        <v>141</v>
      </c>
      <c r="F75" s="3">
        <f>[1]!wallScanTrans(B75,G65,H65,I65,L65)+J65</f>
        <v>118.7498293370918</v>
      </c>
      <c r="G75" s="3">
        <f t="shared" si="1"/>
        <v>3.5111354221882332</v>
      </c>
    </row>
    <row r="76" spans="1:17" s="3" customFormat="1">
      <c r="A76" s="3">
        <v>9</v>
      </c>
      <c r="B76" s="3">
        <v>-78.575000000000003</v>
      </c>
      <c r="C76" s="3">
        <v>37</v>
      </c>
      <c r="D76" s="3">
        <v>7000</v>
      </c>
      <c r="E76" s="3">
        <v>122</v>
      </c>
      <c r="F76" s="3">
        <f>[1]!wallScanTrans(B76,G65,H65,I65,L65)+J65</f>
        <v>118.7498293370918</v>
      </c>
      <c r="G76" s="3">
        <f t="shared" si="1"/>
        <v>8.6586961787124203E-2</v>
      </c>
    </row>
    <row r="77" spans="1:17" s="3" customFormat="1">
      <c r="A77" s="3">
        <v>10</v>
      </c>
      <c r="B77" s="3">
        <v>-78.650000000000006</v>
      </c>
      <c r="C77" s="3">
        <v>37</v>
      </c>
      <c r="D77" s="3">
        <v>7000</v>
      </c>
      <c r="E77" s="3">
        <v>107</v>
      </c>
      <c r="F77" s="3">
        <f>[1]!wallScanTrans(B77,G65,H65,I65,L65)+J65</f>
        <v>118.68778165378859</v>
      </c>
      <c r="G77" s="3">
        <f t="shared" si="1"/>
        <v>1.2766751400620295</v>
      </c>
    </row>
    <row r="78" spans="1:17" s="3" customFormat="1">
      <c r="A78" s="3">
        <v>11</v>
      </c>
      <c r="B78" s="3">
        <v>-78.704999999999998</v>
      </c>
      <c r="C78" s="3">
        <v>37</v>
      </c>
      <c r="D78" s="3">
        <v>7000</v>
      </c>
      <c r="E78" s="3">
        <v>115</v>
      </c>
      <c r="F78" s="3">
        <f>[1]!wallScanTrans(B78,G65,H65,I65,L65)+J65</f>
        <v>116.38471811720495</v>
      </c>
      <c r="G78" s="3">
        <f t="shared" si="1"/>
        <v>1.667342838361421E-2</v>
      </c>
    </row>
    <row r="79" spans="1:17" s="3" customFormat="1">
      <c r="A79" s="3">
        <v>12</v>
      </c>
      <c r="B79" s="3">
        <v>-78.775000000000006</v>
      </c>
      <c r="C79" s="3">
        <v>37</v>
      </c>
      <c r="D79" s="3">
        <v>7000</v>
      </c>
      <c r="E79" s="3">
        <v>114</v>
      </c>
      <c r="F79" s="3">
        <f>[1]!wallScanTrans(B79,G65,H65,I65,L65)+J65</f>
        <v>108.64899942180548</v>
      </c>
      <c r="G79" s="3">
        <f t="shared" si="1"/>
        <v>0.25116848410384246</v>
      </c>
    </row>
    <row r="80" spans="1:17" s="3" customFormat="1">
      <c r="A80" s="3">
        <v>13</v>
      </c>
      <c r="B80" s="3">
        <v>-78.834999999999994</v>
      </c>
      <c r="C80" s="3">
        <v>37</v>
      </c>
      <c r="D80" s="3">
        <v>7000</v>
      </c>
      <c r="E80" s="3">
        <v>100</v>
      </c>
      <c r="F80" s="3">
        <f>[1]!wallScanTrans(B80,G65,H65,I65,L65)+J65</f>
        <v>97.735472998528593</v>
      </c>
      <c r="G80" s="3">
        <f t="shared" si="1"/>
        <v>5.1280825403930821E-2</v>
      </c>
    </row>
    <row r="81" spans="1:7" s="3" customFormat="1">
      <c r="A81" s="3">
        <v>14</v>
      </c>
      <c r="B81" s="3">
        <v>-78.905000000000001</v>
      </c>
      <c r="C81" s="3">
        <v>36</v>
      </c>
      <c r="D81" s="3">
        <v>7000</v>
      </c>
      <c r="E81" s="3">
        <v>80</v>
      </c>
      <c r="F81" s="3">
        <f>[1]!wallScanTrans(B81,G65,H65,I65,L65)+J65</f>
        <v>80.006296706274227</v>
      </c>
      <c r="G81" s="3">
        <f t="shared" si="1"/>
        <v>4.9560637379868441E-7</v>
      </c>
    </row>
    <row r="82" spans="1:7" s="3" customFormat="1">
      <c r="A82" s="3">
        <v>15</v>
      </c>
      <c r="B82" s="3">
        <v>-78.98</v>
      </c>
      <c r="C82" s="3">
        <v>38</v>
      </c>
      <c r="D82" s="3">
        <v>7000</v>
      </c>
      <c r="E82" s="3">
        <v>53</v>
      </c>
      <c r="F82" s="3">
        <f>[1]!wallScanTrans(B82,G65,H65,I65,L65)+J65</f>
        <v>59.845690281377941</v>
      </c>
      <c r="G82" s="3">
        <f t="shared" si="1"/>
        <v>0.88421651751985642</v>
      </c>
    </row>
    <row r="83" spans="1:7" s="3" customFormat="1">
      <c r="A83" s="3">
        <v>16</v>
      </c>
      <c r="B83" s="3">
        <v>-79.040000000000006</v>
      </c>
      <c r="C83" s="3">
        <v>37</v>
      </c>
      <c r="D83" s="3">
        <v>7000</v>
      </c>
      <c r="E83" s="3">
        <v>54</v>
      </c>
      <c r="F83" s="3">
        <f>[1]!wallScanTrans(B83,G65,H65,I65,L65)+J65</f>
        <v>48.096124398481813</v>
      </c>
      <c r="G83" s="3">
        <f t="shared" si="1"/>
        <v>0.64547679848521744</v>
      </c>
    </row>
    <row r="84" spans="1:7" s="3" customFormat="1">
      <c r="A84" s="3">
        <v>17</v>
      </c>
      <c r="B84" s="3">
        <v>-79.11</v>
      </c>
      <c r="C84" s="3">
        <v>36</v>
      </c>
      <c r="D84" s="3">
        <v>7000</v>
      </c>
      <c r="E84" s="3">
        <v>39</v>
      </c>
      <c r="F84" s="3">
        <f>[1]!wallScanTrans(B84,G65,H65,I65,L65)+J65</f>
        <v>39.385026333531293</v>
      </c>
      <c r="G84" s="3">
        <f t="shared" si="1"/>
        <v>3.8011609618602707E-3</v>
      </c>
    </row>
    <row r="85" spans="1:7" s="3" customFormat="1">
      <c r="A85" s="3">
        <v>18</v>
      </c>
      <c r="B85" s="3">
        <v>-79.17</v>
      </c>
      <c r="C85" s="3">
        <v>36</v>
      </c>
      <c r="D85" s="3">
        <v>7000</v>
      </c>
      <c r="E85" s="3">
        <v>42</v>
      </c>
      <c r="F85" s="3">
        <f>[1]!wallScanTrans(B85,G65,H65,I65,L65)+J65</f>
        <v>36.201281247938788</v>
      </c>
      <c r="G85" s="3">
        <f t="shared" si="1"/>
        <v>0.80059855155967496</v>
      </c>
    </row>
    <row r="86" spans="1:7" s="3" customFormat="1">
      <c r="A86" s="3">
        <v>19</v>
      </c>
      <c r="B86" s="3">
        <v>-79.23</v>
      </c>
      <c r="C86" s="3">
        <v>36</v>
      </c>
      <c r="D86" s="3">
        <v>7000</v>
      </c>
      <c r="E86" s="3">
        <v>31</v>
      </c>
      <c r="F86" s="3">
        <f>[1]!wallScanTrans(B86,G65,H65,I65,L65)+J65</f>
        <v>36.017025923648511</v>
      </c>
      <c r="G86" s="3">
        <f t="shared" si="1"/>
        <v>0.81195319737294169</v>
      </c>
    </row>
    <row r="87" spans="1:7" s="3" customFormat="1">
      <c r="A87" s="3">
        <v>20</v>
      </c>
      <c r="B87" s="3">
        <v>-79.305000000000007</v>
      </c>
      <c r="C87" s="3">
        <v>37</v>
      </c>
      <c r="D87" s="3">
        <v>7000</v>
      </c>
      <c r="E87" s="3">
        <v>36</v>
      </c>
      <c r="F87" s="3">
        <f>[1]!wallScanTrans(B87,G65,H65,I65,L65)+J65</f>
        <v>36.017025923648511</v>
      </c>
      <c r="G87" s="3">
        <f t="shared" si="1"/>
        <v>8.0522798912478096E-6</v>
      </c>
    </row>
    <row r="88" spans="1:7" s="3" customFormat="1">
      <c r="A88" s="3">
        <v>21</v>
      </c>
      <c r="B88" s="3">
        <v>-79.36</v>
      </c>
      <c r="C88" s="3">
        <v>36</v>
      </c>
      <c r="D88" s="3">
        <v>7000</v>
      </c>
      <c r="E88" s="3">
        <v>38</v>
      </c>
      <c r="F88" s="3">
        <f>[1]!wallScanTrans(B88,G65,H65,I65,L65)+J65</f>
        <v>36.017025923648511</v>
      </c>
      <c r="G88" s="3">
        <f t="shared" si="1"/>
        <v>0.10347858388110635</v>
      </c>
    </row>
    <row r="89" spans="1:7" s="3" customFormat="1">
      <c r="A89" s="3">
        <v>22</v>
      </c>
      <c r="B89" s="3">
        <v>-79.430000000000007</v>
      </c>
      <c r="C89" s="3">
        <v>37</v>
      </c>
      <c r="D89" s="3">
        <v>7000</v>
      </c>
      <c r="E89" s="3">
        <v>32</v>
      </c>
      <c r="F89" s="3">
        <f>[1]!wallScanTrans(B89,G65,H65,I65,L65)+J65</f>
        <v>36.017025923648511</v>
      </c>
      <c r="G89" s="3">
        <f t="shared" si="1"/>
        <v>0.50426553972700539</v>
      </c>
    </row>
    <row r="90" spans="1:7" s="3" customFormat="1">
      <c r="A90" s="3">
        <v>23</v>
      </c>
      <c r="B90" s="3">
        <v>-79.495000000000005</v>
      </c>
      <c r="C90" s="3">
        <v>36</v>
      </c>
      <c r="D90" s="3">
        <v>7000</v>
      </c>
      <c r="E90" s="3">
        <v>36</v>
      </c>
      <c r="F90" s="3">
        <f>[1]!wallScanTrans(B90,G65,H65,I65,L65)+J65</f>
        <v>36.017025923648511</v>
      </c>
      <c r="G90" s="3">
        <f t="shared" si="1"/>
        <v>8.0522798912478096E-6</v>
      </c>
    </row>
    <row r="91" spans="1:7" s="3" customFormat="1">
      <c r="A91" s="3">
        <v>24</v>
      </c>
      <c r="B91" s="3">
        <v>-79.555000000000007</v>
      </c>
      <c r="C91" s="3">
        <v>37</v>
      </c>
      <c r="D91" s="3">
        <v>7000</v>
      </c>
      <c r="E91" s="3">
        <v>37</v>
      </c>
      <c r="F91" s="3">
        <f>[1]!wallScanTrans(B91,G65,H65,I65,L65)+J65</f>
        <v>36.017025923648511</v>
      </c>
      <c r="G91" s="3">
        <f t="shared" si="1"/>
        <v>2.6114541480515223E-2</v>
      </c>
    </row>
    <row r="92" spans="1:7" s="3" customFormat="1">
      <c r="A92" s="3">
        <v>25</v>
      </c>
      <c r="B92" s="3">
        <v>-79.625</v>
      </c>
      <c r="C92" s="3">
        <v>37</v>
      </c>
      <c r="D92" s="3">
        <v>7000</v>
      </c>
      <c r="E92" s="3">
        <v>37</v>
      </c>
      <c r="F92" s="3">
        <f>[1]!wallScanTrans(B92,G65,H65,I65,L65)+J65</f>
        <v>36.017025923648511</v>
      </c>
      <c r="G92" s="3">
        <f t="shared" si="1"/>
        <v>2.6114541480515223E-2</v>
      </c>
    </row>
    <row r="93" spans="1:7" s="3" customFormat="1">
      <c r="A93" s="3">
        <v>26</v>
      </c>
      <c r="B93" s="3">
        <v>-79.69</v>
      </c>
      <c r="C93" s="3">
        <v>37</v>
      </c>
      <c r="D93" s="3">
        <v>7000</v>
      </c>
      <c r="E93" s="3">
        <v>30</v>
      </c>
      <c r="F93" s="3">
        <f>[1]!wallScanTrans(B93,G65,H65,I65,L65)+J65</f>
        <v>36.017025923648511</v>
      </c>
      <c r="G93" s="3">
        <f t="shared" si="1"/>
        <v>1.2068200321952738</v>
      </c>
    </row>
    <row r="94" spans="1:7" s="3" customFormat="1">
      <c r="A94" s="3">
        <v>27</v>
      </c>
      <c r="B94" s="3">
        <v>-79.754999999999995</v>
      </c>
      <c r="C94" s="3">
        <v>37</v>
      </c>
      <c r="D94" s="3">
        <v>7000</v>
      </c>
      <c r="E94" s="3">
        <v>47</v>
      </c>
      <c r="F94" s="3">
        <f>[1]!wallScanTrans(B94,G65,H65,I65,L65)+J65</f>
        <v>36.017025923648511</v>
      </c>
      <c r="G94" s="3">
        <f t="shared" si="1"/>
        <v>2.5665046715278477</v>
      </c>
    </row>
    <row r="95" spans="1:7" s="3" customFormat="1">
      <c r="A95" s="3">
        <v>28</v>
      </c>
      <c r="B95" s="3">
        <v>-79.819999999999993</v>
      </c>
      <c r="C95" s="3">
        <v>37</v>
      </c>
      <c r="D95" s="3">
        <v>7000</v>
      </c>
      <c r="E95" s="3">
        <v>31</v>
      </c>
      <c r="F95" s="3">
        <f>[1]!wallScanTrans(B95,G65,H65,I65,L65)+J65</f>
        <v>36.017025923648511</v>
      </c>
      <c r="G95" s="3">
        <f t="shared" si="1"/>
        <v>0.81195319737294169</v>
      </c>
    </row>
    <row r="96" spans="1:7" s="3" customFormat="1">
      <c r="A96" s="3">
        <v>29</v>
      </c>
      <c r="B96" s="3">
        <v>-79.885000000000005</v>
      </c>
      <c r="C96" s="3">
        <v>36</v>
      </c>
      <c r="D96" s="3">
        <v>7000</v>
      </c>
      <c r="E96" s="3">
        <v>43</v>
      </c>
      <c r="F96" s="3">
        <f>[1]!wallScanTrans(B96,G65,H65,I65,L65)+J65</f>
        <v>36.017025923648511</v>
      </c>
      <c r="G96" s="3">
        <f t="shared" si="1"/>
        <v>1.1339983011859751</v>
      </c>
    </row>
    <row r="97" spans="1:7" s="3" customFormat="1">
      <c r="A97" s="3">
        <v>30</v>
      </c>
      <c r="B97" s="3">
        <v>-79.944999999999993</v>
      </c>
      <c r="C97" s="3">
        <v>38</v>
      </c>
      <c r="D97" s="3">
        <v>7000</v>
      </c>
      <c r="E97" s="3">
        <v>49</v>
      </c>
      <c r="F97" s="3">
        <f>[1]!wallScanTrans(B97,G65,H65,I65,L65)+J65</f>
        <v>36.017025923648511</v>
      </c>
      <c r="G97" s="3">
        <f t="shared" si="1"/>
        <v>3.4399513442288732</v>
      </c>
    </row>
    <row r="98" spans="1:7" s="3" customFormat="1">
      <c r="A98" s="3">
        <v>31</v>
      </c>
      <c r="B98" s="3">
        <v>-80.015000000000001</v>
      </c>
      <c r="C98" s="3">
        <v>37</v>
      </c>
      <c r="D98" s="3">
        <v>7000</v>
      </c>
      <c r="E98" s="3">
        <v>41</v>
      </c>
      <c r="F98" s="3">
        <f>[1]!wallScanTrans(B98,G65,H65,I65,L65)+J65</f>
        <v>36.017025923648511</v>
      </c>
      <c r="G98" s="3">
        <f t="shared" si="1"/>
        <v>0.60561050355099943</v>
      </c>
    </row>
    <row r="99" spans="1:7" s="3" customFormat="1">
      <c r="A99" s="3">
        <v>32</v>
      </c>
      <c r="B99" s="3">
        <v>-80.08</v>
      </c>
      <c r="C99" s="3">
        <v>37</v>
      </c>
      <c r="D99" s="3">
        <v>7000</v>
      </c>
      <c r="E99" s="3">
        <v>33</v>
      </c>
      <c r="F99" s="3">
        <f>[1]!wallScanTrans(B99,G65,H65,I65,L65)+J65</f>
        <v>36.017025923648511</v>
      </c>
      <c r="G99" s="3">
        <f t="shared" si="1"/>
        <v>0.2758316795141561</v>
      </c>
    </row>
    <row r="100" spans="1:7" s="3" customFormat="1">
      <c r="A100" s="3">
        <v>33</v>
      </c>
      <c r="B100" s="3">
        <v>-80.144999999999996</v>
      </c>
      <c r="C100" s="3">
        <v>37</v>
      </c>
      <c r="D100" s="3">
        <v>7000</v>
      </c>
      <c r="E100" s="3">
        <v>28</v>
      </c>
      <c r="F100" s="3">
        <f>[1]!wallScanTrans(B100,G65,H65,I65,L65)+J65</f>
        <v>36.017025923648511</v>
      </c>
      <c r="G100" s="3">
        <f t="shared" si="1"/>
        <v>2.2954537378732951</v>
      </c>
    </row>
    <row r="101" spans="1:7" s="3" customFormat="1">
      <c r="A101" s="3" t="s">
        <v>0</v>
      </c>
    </row>
    <row r="102" spans="1:7" s="3" customFormat="1">
      <c r="A102" s="3" t="s">
        <v>0</v>
      </c>
    </row>
    <row r="103" spans="1:7" s="3" customFormat="1">
      <c r="A103" s="3" t="s">
        <v>0</v>
      </c>
    </row>
    <row r="104" spans="1:7" s="3" customFormat="1">
      <c r="A104" s="3" t="s">
        <v>0</v>
      </c>
    </row>
    <row r="105" spans="1:7" s="3" customFormat="1">
      <c r="A105" s="3" t="s">
        <v>77</v>
      </c>
    </row>
    <row r="106" spans="1:7" s="3" customFormat="1">
      <c r="A106" s="3" t="s">
        <v>2</v>
      </c>
    </row>
    <row r="107" spans="1:7" s="3" customFormat="1">
      <c r="A107" s="3" t="s">
        <v>3</v>
      </c>
    </row>
    <row r="108" spans="1:7" s="3" customFormat="1">
      <c r="A108" s="3" t="s">
        <v>4</v>
      </c>
    </row>
    <row r="109" spans="1:7" s="3" customFormat="1">
      <c r="A109" s="3" t="s">
        <v>5</v>
      </c>
    </row>
    <row r="110" spans="1:7" s="3" customFormat="1">
      <c r="A110" s="3" t="s">
        <v>6</v>
      </c>
    </row>
    <row r="111" spans="1:7" s="3" customFormat="1">
      <c r="A111" s="3" t="s">
        <v>78</v>
      </c>
    </row>
    <row r="112" spans="1:7" s="3" customFormat="1">
      <c r="A112" s="3" t="s">
        <v>8</v>
      </c>
    </row>
    <row r="113" spans="1:12" s="3" customFormat="1">
      <c r="A113" s="3" t="s">
        <v>9</v>
      </c>
    </row>
    <row r="114" spans="1:12" s="3" customFormat="1">
      <c r="A114" s="3" t="s">
        <v>10</v>
      </c>
      <c r="G114" s="3" t="s">
        <v>58</v>
      </c>
      <c r="H114" s="3" t="s">
        <v>59</v>
      </c>
      <c r="I114" s="3" t="s">
        <v>60</v>
      </c>
      <c r="J114" s="3" t="s">
        <v>61</v>
      </c>
      <c r="L114" s="3" t="s">
        <v>19</v>
      </c>
    </row>
    <row r="115" spans="1:12" s="3" customFormat="1">
      <c r="A115" s="3" t="s">
        <v>11</v>
      </c>
      <c r="G115" s="3">
        <v>90.259681570585911</v>
      </c>
      <c r="H115" s="3">
        <v>-78.410245829022173</v>
      </c>
      <c r="I115" s="3">
        <v>0.3385276163153616</v>
      </c>
      <c r="J115" s="3">
        <v>38.034275183975566</v>
      </c>
      <c r="L115" s="3">
        <v>90</v>
      </c>
    </row>
    <row r="116" spans="1:12" s="3" customFormat="1">
      <c r="A116" s="3" t="s">
        <v>0</v>
      </c>
    </row>
    <row r="117" spans="1:12" s="3" customFormat="1">
      <c r="A117" s="3" t="s">
        <v>40</v>
      </c>
      <c r="B117" s="3" t="s">
        <v>32</v>
      </c>
      <c r="C117" s="3" t="s">
        <v>22</v>
      </c>
      <c r="D117" s="3" t="s">
        <v>39</v>
      </c>
      <c r="E117" s="3" t="s">
        <v>38</v>
      </c>
      <c r="F117" s="3" t="s">
        <v>62</v>
      </c>
      <c r="G117" s="3" t="s">
        <v>63</v>
      </c>
      <c r="H117" s="3" t="s">
        <v>64</v>
      </c>
    </row>
    <row r="118" spans="1:12" s="3" customFormat="1">
      <c r="A118" s="3">
        <v>1</v>
      </c>
      <c r="B118" s="3">
        <v>-77.59</v>
      </c>
      <c r="C118" s="3">
        <v>37</v>
      </c>
      <c r="D118" s="3">
        <v>7000</v>
      </c>
      <c r="E118" s="3">
        <v>141</v>
      </c>
      <c r="F118" s="3">
        <f>[1]!wallScanTrans(B118,G115,H115,I115,L115)+J115</f>
        <v>128.29395675456146</v>
      </c>
      <c r="G118" s="3">
        <f>(F118-E118)^2/E118</f>
        <v>1.1449896096096046</v>
      </c>
      <c r="H118" s="3">
        <f>SUM(G118:G150)/(COUNT(G118:G150)-4)</f>
        <v>0.75851356703486328</v>
      </c>
    </row>
    <row r="119" spans="1:12" s="3" customFormat="1">
      <c r="A119" s="3">
        <v>2</v>
      </c>
      <c r="B119" s="3">
        <v>-77.655000000000001</v>
      </c>
      <c r="C119" s="3">
        <v>36</v>
      </c>
      <c r="D119" s="3">
        <v>7000</v>
      </c>
      <c r="E119" s="3">
        <v>125</v>
      </c>
      <c r="F119" s="3">
        <f>[1]!wallScanTrans(B119,G115,H115,I115,L115)+J115</f>
        <v>128.29395675456146</v>
      </c>
      <c r="G119" s="3">
        <f t="shared" ref="G119:G150" si="2">(F119-E119)^2/E119</f>
        <v>8.6801208807368718E-2</v>
      </c>
    </row>
    <row r="120" spans="1:12" s="3" customFormat="1">
      <c r="A120" s="3">
        <v>3</v>
      </c>
      <c r="B120" s="3">
        <v>-77.72</v>
      </c>
      <c r="C120" s="3">
        <v>37</v>
      </c>
      <c r="D120" s="3">
        <v>7000</v>
      </c>
      <c r="E120" s="3">
        <v>135</v>
      </c>
      <c r="F120" s="3">
        <f>[1]!wallScanTrans(B120,G115,H115,I115,L115)+J115</f>
        <v>128.29395675456146</v>
      </c>
      <c r="G120" s="3">
        <f t="shared" si="2"/>
        <v>0.33311863710882827</v>
      </c>
    </row>
    <row r="121" spans="1:12" s="3" customFormat="1">
      <c r="A121" s="3">
        <v>4</v>
      </c>
      <c r="B121" s="3">
        <v>-77.790000000000006</v>
      </c>
      <c r="C121" s="3">
        <v>37</v>
      </c>
      <c r="D121" s="3">
        <v>7000</v>
      </c>
      <c r="E121" s="3">
        <v>127</v>
      </c>
      <c r="F121" s="3">
        <f>[1]!wallScanTrans(B121,G115,H115,I115,L115)+J115</f>
        <v>128.29395675456146</v>
      </c>
      <c r="G121" s="3">
        <f t="shared" si="2"/>
        <v>1.3183654194293196E-2</v>
      </c>
    </row>
    <row r="122" spans="1:12" s="3" customFormat="1">
      <c r="A122" s="3">
        <v>5</v>
      </c>
      <c r="B122" s="3">
        <v>-77.849999999999994</v>
      </c>
      <c r="C122" s="3">
        <v>37</v>
      </c>
      <c r="D122" s="3">
        <v>7000</v>
      </c>
      <c r="E122" s="3">
        <v>118</v>
      </c>
      <c r="F122" s="3">
        <f>[1]!wallScanTrans(B122,G115,H115,I115,L115)+J115</f>
        <v>128.29395675456146</v>
      </c>
      <c r="G122" s="3">
        <f t="shared" si="2"/>
        <v>0.8980130988540812</v>
      </c>
    </row>
    <row r="123" spans="1:12" s="3" customFormat="1">
      <c r="A123" s="3">
        <v>6</v>
      </c>
      <c r="B123" s="3">
        <v>-77.915000000000006</v>
      </c>
      <c r="C123" s="3">
        <v>37</v>
      </c>
      <c r="D123" s="3">
        <v>7000</v>
      </c>
      <c r="E123" s="3">
        <v>135</v>
      </c>
      <c r="F123" s="3">
        <f>[1]!wallScanTrans(B123,G115,H115,I115,L115)+J115</f>
        <v>128.29395675456146</v>
      </c>
      <c r="G123" s="3">
        <f t="shared" si="2"/>
        <v>0.33311863710882827</v>
      </c>
    </row>
    <row r="124" spans="1:12" s="3" customFormat="1">
      <c r="A124" s="3">
        <v>7</v>
      </c>
      <c r="B124" s="3">
        <v>-77.984999999999999</v>
      </c>
      <c r="C124" s="3">
        <v>36</v>
      </c>
      <c r="D124" s="3">
        <v>7000</v>
      </c>
      <c r="E124" s="3">
        <v>141</v>
      </c>
      <c r="F124" s="3">
        <f>[1]!wallScanTrans(B124,G115,H115,I115,L115)+J115</f>
        <v>128.29395675456146</v>
      </c>
      <c r="G124" s="3">
        <f t="shared" si="2"/>
        <v>1.1449896096096046</v>
      </c>
    </row>
    <row r="125" spans="1:12" s="3" customFormat="1">
      <c r="A125" s="3">
        <v>8</v>
      </c>
      <c r="B125" s="3">
        <v>-78.05</v>
      </c>
      <c r="C125" s="3">
        <v>36</v>
      </c>
      <c r="D125" s="3">
        <v>7000</v>
      </c>
      <c r="E125" s="3">
        <v>106</v>
      </c>
      <c r="F125" s="3">
        <f>[1]!wallScanTrans(B125,G115,H115,I115,L115)+J115</f>
        <v>128.29395675456146</v>
      </c>
      <c r="G125" s="3">
        <f t="shared" si="2"/>
        <v>4.6888727148514784</v>
      </c>
    </row>
    <row r="126" spans="1:12" s="3" customFormat="1">
      <c r="A126" s="3">
        <v>9</v>
      </c>
      <c r="B126" s="3">
        <v>-78.11</v>
      </c>
      <c r="C126" s="3">
        <v>37</v>
      </c>
      <c r="D126" s="3">
        <v>7000</v>
      </c>
      <c r="E126" s="3">
        <v>128</v>
      </c>
      <c r="F126" s="3">
        <f>[1]!wallScanTrans(B126,G115,H115,I115,L115)+J115</f>
        <v>128.29395675456146</v>
      </c>
      <c r="G126" s="3">
        <f t="shared" si="2"/>
        <v>6.7508260587741077E-4</v>
      </c>
    </row>
    <row r="127" spans="1:12" s="3" customFormat="1">
      <c r="A127" s="3">
        <v>10</v>
      </c>
      <c r="B127" s="3">
        <v>-78.180000000000007</v>
      </c>
      <c r="C127" s="3">
        <v>37</v>
      </c>
      <c r="D127" s="3">
        <v>7000</v>
      </c>
      <c r="E127" s="3">
        <v>137</v>
      </c>
      <c r="F127" s="3">
        <f>[1]!wallScanTrans(B127,G115,H115,I115,L115)+J115</f>
        <v>128.228314310055</v>
      </c>
      <c r="G127" s="3">
        <f t="shared" si="2"/>
        <v>0.56162386746851045</v>
      </c>
    </row>
    <row r="128" spans="1:12" s="3" customFormat="1">
      <c r="A128" s="3">
        <v>11</v>
      </c>
      <c r="B128" s="3">
        <v>-78.245000000000005</v>
      </c>
      <c r="C128" s="3">
        <v>37</v>
      </c>
      <c r="D128" s="3">
        <v>7000</v>
      </c>
      <c r="E128" s="3">
        <v>134</v>
      </c>
      <c r="F128" s="3">
        <f>[1]!wallScanTrans(B128,G115,H115,I115,L115)+J115</f>
        <v>123.96597017083165</v>
      </c>
      <c r="G128" s="3">
        <f t="shared" si="2"/>
        <v>0.75135637770626984</v>
      </c>
    </row>
    <row r="129" spans="1:7" s="3" customFormat="1">
      <c r="A129" s="3">
        <v>12</v>
      </c>
      <c r="B129" s="3">
        <v>-78.3</v>
      </c>
      <c r="C129" s="3">
        <v>37</v>
      </c>
      <c r="D129" s="3">
        <v>7000</v>
      </c>
      <c r="E129" s="3">
        <v>103</v>
      </c>
      <c r="F129" s="3">
        <f>[1]!wallScanTrans(B129,G115,H115,I115,L115)+J115</f>
        <v>115.16121268179594</v>
      </c>
      <c r="G129" s="3">
        <f t="shared" si="2"/>
        <v>1.4358746979793644</v>
      </c>
    </row>
    <row r="130" spans="1:7" s="3" customFormat="1">
      <c r="A130" s="3">
        <v>13</v>
      </c>
      <c r="B130" s="3">
        <v>-78.37</v>
      </c>
      <c r="C130" s="3">
        <v>37</v>
      </c>
      <c r="D130" s="3">
        <v>7000</v>
      </c>
      <c r="E130" s="3">
        <v>96</v>
      </c>
      <c r="F130" s="3">
        <f>[1]!wallScanTrans(B130,G115,H115,I115,L115)+J115</f>
        <v>97.063659549153471</v>
      </c>
      <c r="G130" s="3">
        <f t="shared" si="2"/>
        <v>1.1785121213597545E-2</v>
      </c>
    </row>
    <row r="131" spans="1:7" s="3" customFormat="1">
      <c r="A131" s="3">
        <v>14</v>
      </c>
      <c r="B131" s="3">
        <v>-78.430000000000007</v>
      </c>
      <c r="C131" s="3">
        <v>37</v>
      </c>
      <c r="D131" s="3">
        <v>7000</v>
      </c>
      <c r="E131" s="3">
        <v>83</v>
      </c>
      <c r="F131" s="3">
        <f>[1]!wallScanTrans(B131,G115,H115,I115,L115)+J115</f>
        <v>76.02287867094941</v>
      </c>
      <c r="G131" s="3">
        <f t="shared" si="2"/>
        <v>0.58650869928063454</v>
      </c>
    </row>
    <row r="132" spans="1:7" s="3" customFormat="1">
      <c r="A132" s="3">
        <v>15</v>
      </c>
      <c r="B132" s="3">
        <v>-78.5</v>
      </c>
      <c r="C132" s="3">
        <v>36</v>
      </c>
      <c r="D132" s="3">
        <v>7000</v>
      </c>
      <c r="E132" s="3">
        <v>54</v>
      </c>
      <c r="F132" s="3">
        <f>[1]!wallScanTrans(B132,G115,H115,I115,L115)+J115</f>
        <v>55.665833963379377</v>
      </c>
      <c r="G132" s="3">
        <f t="shared" si="2"/>
        <v>5.1388940621263791E-2</v>
      </c>
    </row>
    <row r="133" spans="1:7" s="3" customFormat="1">
      <c r="A133" s="3">
        <v>16</v>
      </c>
      <c r="B133" s="3">
        <v>-78.56</v>
      </c>
      <c r="C133" s="3">
        <v>37</v>
      </c>
      <c r="D133" s="3">
        <v>7000</v>
      </c>
      <c r="E133" s="3">
        <v>45</v>
      </c>
      <c r="F133" s="3">
        <f>[1]!wallScanTrans(B133,G115,H115,I115,L115)+J115</f>
        <v>44.360216847566178</v>
      </c>
      <c r="G133" s="3">
        <f t="shared" si="2"/>
        <v>9.0960551586257449E-3</v>
      </c>
    </row>
    <row r="134" spans="1:7" s="3" customFormat="1">
      <c r="A134" s="3">
        <v>17</v>
      </c>
      <c r="B134" s="3">
        <v>-78.63</v>
      </c>
      <c r="C134" s="3">
        <v>37</v>
      </c>
      <c r="D134" s="3">
        <v>7000</v>
      </c>
      <c r="E134" s="3">
        <v>32</v>
      </c>
      <c r="F134" s="3">
        <f>[1]!wallScanTrans(B134,G115,H115,I115,L115)+J115</f>
        <v>38.337488284908964</v>
      </c>
      <c r="G134" s="3">
        <f t="shared" si="2"/>
        <v>1.255117430042449</v>
      </c>
    </row>
    <row r="135" spans="1:7" s="3" customFormat="1">
      <c r="A135" s="3">
        <v>18</v>
      </c>
      <c r="B135" s="3">
        <v>-78.69</v>
      </c>
      <c r="C135" s="3">
        <v>37</v>
      </c>
      <c r="D135" s="3">
        <v>7000</v>
      </c>
      <c r="E135" s="3">
        <v>41</v>
      </c>
      <c r="F135" s="3">
        <f>[1]!wallScanTrans(B135,G115,H115,I115,L115)+J115</f>
        <v>38.034275183975566</v>
      </c>
      <c r="G135" s="3">
        <f t="shared" si="2"/>
        <v>0.21452496791178441</v>
      </c>
    </row>
    <row r="136" spans="1:7" s="3" customFormat="1">
      <c r="A136" s="3">
        <v>19</v>
      </c>
      <c r="B136" s="3">
        <v>-78.760000000000005</v>
      </c>
      <c r="C136" s="3">
        <v>37</v>
      </c>
      <c r="D136" s="3">
        <v>7000</v>
      </c>
      <c r="E136" s="3">
        <v>42</v>
      </c>
      <c r="F136" s="3">
        <f>[1]!wallScanTrans(B136,G115,H115,I115,L115)+J115</f>
        <v>38.034275183975566</v>
      </c>
      <c r="G136" s="3">
        <f t="shared" si="2"/>
        <v>0.37445174562933403</v>
      </c>
    </row>
    <row r="137" spans="1:7" s="3" customFormat="1">
      <c r="A137" s="3">
        <v>20</v>
      </c>
      <c r="B137" s="3">
        <v>-78.83</v>
      </c>
      <c r="C137" s="3">
        <v>37</v>
      </c>
      <c r="D137" s="3">
        <v>7000</v>
      </c>
      <c r="E137" s="3">
        <v>43</v>
      </c>
      <c r="F137" s="3">
        <f>[1]!wallScanTrans(B137,G115,H115,I115,L115)+J115</f>
        <v>38.034275183975566</v>
      </c>
      <c r="G137" s="3">
        <f t="shared" si="2"/>
        <v>0.5734516964762999</v>
      </c>
    </row>
    <row r="138" spans="1:7" s="3" customFormat="1">
      <c r="A138" s="3">
        <v>21</v>
      </c>
      <c r="B138" s="3">
        <v>-78.894999999999996</v>
      </c>
      <c r="C138" s="3">
        <v>37</v>
      </c>
      <c r="D138" s="3">
        <v>7000</v>
      </c>
      <c r="E138" s="3">
        <v>37</v>
      </c>
      <c r="F138" s="3">
        <f>[1]!wallScanTrans(B138,G115,H115,I115,L115)+J115</f>
        <v>38.034275183975566</v>
      </c>
      <c r="G138" s="3">
        <f t="shared" si="2"/>
        <v>2.8911490707775451E-2</v>
      </c>
    </row>
    <row r="139" spans="1:7" s="3" customFormat="1">
      <c r="A139" s="3">
        <v>22</v>
      </c>
      <c r="B139" s="3">
        <v>-78.95</v>
      </c>
      <c r="C139" s="3">
        <v>37</v>
      </c>
      <c r="D139" s="3">
        <v>7000</v>
      </c>
      <c r="E139" s="3">
        <v>43</v>
      </c>
      <c r="F139" s="3">
        <f>[1]!wallScanTrans(B139,G115,H115,I115,L115)+J115</f>
        <v>38.034275183975566</v>
      </c>
      <c r="G139" s="3">
        <f t="shared" si="2"/>
        <v>0.5734516964762999</v>
      </c>
    </row>
    <row r="140" spans="1:7" s="3" customFormat="1">
      <c r="A140" s="3">
        <v>23</v>
      </c>
      <c r="B140" s="3">
        <v>-79.02</v>
      </c>
      <c r="C140" s="3">
        <v>37</v>
      </c>
      <c r="D140" s="3">
        <v>7000</v>
      </c>
      <c r="E140" s="3">
        <v>31</v>
      </c>
      <c r="F140" s="3">
        <f>[1]!wallScanTrans(B140,G115,H115,I115,L115)+J115</f>
        <v>38.034275183975566</v>
      </c>
      <c r="G140" s="3">
        <f t="shared" si="2"/>
        <v>1.5961621730288544</v>
      </c>
    </row>
    <row r="141" spans="1:7" s="3" customFormat="1">
      <c r="A141" s="3">
        <v>24</v>
      </c>
      <c r="B141" s="3">
        <v>-79.09</v>
      </c>
      <c r="C141" s="3">
        <v>37</v>
      </c>
      <c r="D141" s="3">
        <v>7000</v>
      </c>
      <c r="E141" s="3">
        <v>37</v>
      </c>
      <c r="F141" s="3">
        <f>[1]!wallScanTrans(B141,G115,H115,I115,L115)+J115</f>
        <v>38.034275183975566</v>
      </c>
      <c r="G141" s="3">
        <f t="shared" si="2"/>
        <v>2.8911490707775451E-2</v>
      </c>
    </row>
    <row r="142" spans="1:7" s="3" customFormat="1">
      <c r="A142" s="3">
        <v>25</v>
      </c>
      <c r="B142" s="3">
        <v>-79.144999999999996</v>
      </c>
      <c r="C142" s="3">
        <v>37</v>
      </c>
      <c r="D142" s="3">
        <v>7000</v>
      </c>
      <c r="E142" s="3">
        <v>41</v>
      </c>
      <c r="F142" s="3">
        <f>[1]!wallScanTrans(B142,G115,H115,I115,L115)+J115</f>
        <v>38.034275183975566</v>
      </c>
      <c r="G142" s="3">
        <f t="shared" si="2"/>
        <v>0.21452496791178441</v>
      </c>
    </row>
    <row r="143" spans="1:7" s="3" customFormat="1">
      <c r="A143" s="3">
        <v>26</v>
      </c>
      <c r="B143" s="3">
        <v>-79.215000000000003</v>
      </c>
      <c r="C143" s="3">
        <v>37</v>
      </c>
      <c r="D143" s="3">
        <v>7000</v>
      </c>
      <c r="E143" s="3">
        <v>30</v>
      </c>
      <c r="F143" s="3">
        <f>[1]!wallScanTrans(B143,G115,H115,I115,L115)+J115</f>
        <v>38.034275183975566</v>
      </c>
      <c r="G143" s="3">
        <f t="shared" si="2"/>
        <v>2.1516525910615205</v>
      </c>
    </row>
    <row r="144" spans="1:7" s="3" customFormat="1">
      <c r="A144" s="3">
        <v>27</v>
      </c>
      <c r="B144" s="3">
        <v>-79.284999999999997</v>
      </c>
      <c r="C144" s="3">
        <v>37</v>
      </c>
      <c r="D144" s="3">
        <v>7000</v>
      </c>
      <c r="E144" s="3">
        <v>46</v>
      </c>
      <c r="F144" s="3">
        <f>[1]!wallScanTrans(B144,G115,H115,I115,L115)+J115</f>
        <v>38.034275183975566</v>
      </c>
      <c r="G144" s="3">
        <f t="shared" si="2"/>
        <v>1.3794080835788587</v>
      </c>
    </row>
    <row r="145" spans="1:7" s="3" customFormat="1">
      <c r="A145" s="3">
        <v>28</v>
      </c>
      <c r="B145" s="3">
        <v>-79.34</v>
      </c>
      <c r="C145" s="3">
        <v>37</v>
      </c>
      <c r="D145" s="3">
        <v>7000</v>
      </c>
      <c r="E145" s="3">
        <v>39</v>
      </c>
      <c r="F145" s="3">
        <f>[1]!wallScanTrans(B145,G115,H115,I115,L115)+J115</f>
        <v>38.034275183975566</v>
      </c>
      <c r="G145" s="3">
        <f t="shared" si="2"/>
        <v>2.3913446673985286E-2</v>
      </c>
    </row>
    <row r="146" spans="1:7" s="3" customFormat="1">
      <c r="A146" s="3">
        <v>29</v>
      </c>
      <c r="B146" s="3">
        <v>-79.415000000000006</v>
      </c>
      <c r="C146" s="3">
        <v>37</v>
      </c>
      <c r="D146" s="3">
        <v>7000</v>
      </c>
      <c r="E146" s="3">
        <v>37</v>
      </c>
      <c r="F146" s="3">
        <f>[1]!wallScanTrans(B146,G115,H115,I115,L115)+J115</f>
        <v>38.034275183975566</v>
      </c>
      <c r="G146" s="3">
        <f t="shared" si="2"/>
        <v>2.8911490707775451E-2</v>
      </c>
    </row>
    <row r="147" spans="1:7" s="3" customFormat="1">
      <c r="A147" s="3">
        <v>30</v>
      </c>
      <c r="B147" s="3">
        <v>-79.48</v>
      </c>
      <c r="C147" s="3">
        <v>37</v>
      </c>
      <c r="D147" s="3">
        <v>7000</v>
      </c>
      <c r="E147" s="3">
        <v>34</v>
      </c>
      <c r="F147" s="3">
        <f>[1]!wallScanTrans(B147,G115,H115,I115,L115)+J115</f>
        <v>38.034275183975566</v>
      </c>
      <c r="G147" s="3">
        <f t="shared" si="2"/>
        <v>0.47868753706003203</v>
      </c>
    </row>
    <row r="148" spans="1:7" s="3" customFormat="1">
      <c r="A148" s="3">
        <v>31</v>
      </c>
      <c r="B148" s="3">
        <v>-79.540000000000006</v>
      </c>
      <c r="C148" s="3">
        <v>37</v>
      </c>
      <c r="D148" s="3">
        <v>7000</v>
      </c>
      <c r="E148" s="3">
        <v>44</v>
      </c>
      <c r="F148" s="3">
        <f>[1]!wallScanTrans(B148,G115,H115,I115,L115)+J115</f>
        <v>38.034275183975566</v>
      </c>
      <c r="G148" s="3">
        <f t="shared" si="2"/>
        <v>0.80886074046658551</v>
      </c>
    </row>
    <row r="149" spans="1:7" s="3" customFormat="1">
      <c r="A149" s="3">
        <v>32</v>
      </c>
      <c r="B149" s="3">
        <v>-79.61</v>
      </c>
      <c r="C149" s="3">
        <v>37</v>
      </c>
      <c r="D149" s="3">
        <v>7000</v>
      </c>
      <c r="E149" s="3">
        <v>41</v>
      </c>
      <c r="F149" s="3">
        <f>[1]!wallScanTrans(B149,G115,H115,I115,L115)+J115</f>
        <v>38.034275183975566</v>
      </c>
      <c r="G149" s="3">
        <f t="shared" si="2"/>
        <v>0.21452496791178441</v>
      </c>
    </row>
    <row r="150" spans="1:7" s="3" customFormat="1">
      <c r="A150" s="3">
        <v>33</v>
      </c>
      <c r="B150" s="3">
        <v>-79.674999999999997</v>
      </c>
      <c r="C150" s="3">
        <v>37</v>
      </c>
      <c r="D150" s="3">
        <v>7000</v>
      </c>
      <c r="E150" s="3">
        <v>38</v>
      </c>
      <c r="F150" s="3">
        <f>[1]!wallScanTrans(B150,G115,H115,I115,L115)+J115</f>
        <v>38.034275183975566</v>
      </c>
      <c r="G150" s="3">
        <f t="shared" si="2"/>
        <v>3.0915479909445345E-5</v>
      </c>
    </row>
    <row r="151" spans="1:7" s="3" customFormat="1">
      <c r="A151" s="3" t="s">
        <v>0</v>
      </c>
    </row>
    <row r="152" spans="1:7" s="3" customFormat="1">
      <c r="A152" s="3" t="s">
        <v>0</v>
      </c>
    </row>
    <row r="153" spans="1:7" s="3" customFormat="1">
      <c r="A153" s="3" t="s">
        <v>0</v>
      </c>
    </row>
    <row r="154" spans="1:7" s="3" customFormat="1">
      <c r="A154" s="3" t="s">
        <v>0</v>
      </c>
    </row>
    <row r="155" spans="1:7" s="3" customFormat="1">
      <c r="A155" s="3" t="s">
        <v>79</v>
      </c>
    </row>
    <row r="156" spans="1:7" s="3" customFormat="1">
      <c r="A156" s="3" t="s">
        <v>2</v>
      </c>
    </row>
    <row r="157" spans="1:7" s="3" customFormat="1">
      <c r="A157" s="3" t="s">
        <v>3</v>
      </c>
    </row>
    <row r="158" spans="1:7" s="3" customFormat="1">
      <c r="A158" s="3" t="s">
        <v>4</v>
      </c>
    </row>
    <row r="159" spans="1:7" s="3" customFormat="1">
      <c r="A159" s="3" t="s">
        <v>5</v>
      </c>
    </row>
    <row r="160" spans="1:7" s="3" customFormat="1">
      <c r="A160" s="3" t="s">
        <v>6</v>
      </c>
    </row>
    <row r="161" spans="1:12" s="3" customFormat="1">
      <c r="A161" s="3" t="s">
        <v>78</v>
      </c>
    </row>
    <row r="162" spans="1:12" s="3" customFormat="1">
      <c r="A162" s="3" t="s">
        <v>13</v>
      </c>
    </row>
    <row r="163" spans="1:12" s="3" customFormat="1">
      <c r="A163" s="3" t="s">
        <v>9</v>
      </c>
    </row>
    <row r="164" spans="1:12" s="3" customFormat="1">
      <c r="A164" s="3" t="s">
        <v>10</v>
      </c>
      <c r="G164" s="3" t="s">
        <v>58</v>
      </c>
      <c r="H164" s="3" t="s">
        <v>59</v>
      </c>
      <c r="I164" s="3" t="s">
        <v>60</v>
      </c>
      <c r="J164" s="3" t="s">
        <v>61</v>
      </c>
      <c r="L164" s="3" t="s">
        <v>19</v>
      </c>
    </row>
    <row r="165" spans="1:12" s="3" customFormat="1">
      <c r="A165" s="3" t="s">
        <v>11</v>
      </c>
      <c r="G165" s="3">
        <v>82.764190210124227</v>
      </c>
      <c r="H165" s="3">
        <v>-78.746771912014935</v>
      </c>
      <c r="I165" s="3">
        <v>0.32434560146571162</v>
      </c>
      <c r="J165" s="3">
        <v>37.915451511814894</v>
      </c>
      <c r="L165" s="3">
        <v>90</v>
      </c>
    </row>
    <row r="166" spans="1:12" s="3" customFormat="1">
      <c r="A166" s="3" t="s">
        <v>0</v>
      </c>
    </row>
    <row r="167" spans="1:12" s="3" customFormat="1">
      <c r="A167" s="3" t="s">
        <v>40</v>
      </c>
      <c r="B167" s="3" t="s">
        <v>32</v>
      </c>
      <c r="C167" s="3" t="s">
        <v>22</v>
      </c>
      <c r="D167" s="3" t="s">
        <v>39</v>
      </c>
      <c r="E167" s="3" t="s">
        <v>38</v>
      </c>
      <c r="F167" s="3" t="s">
        <v>62</v>
      </c>
      <c r="G167" s="3" t="s">
        <v>63</v>
      </c>
      <c r="H167" s="3" t="s">
        <v>64</v>
      </c>
    </row>
    <row r="168" spans="1:12" s="3" customFormat="1">
      <c r="A168" s="3">
        <v>1</v>
      </c>
      <c r="B168" s="3">
        <v>-78.045000000000002</v>
      </c>
      <c r="C168" s="3">
        <v>37</v>
      </c>
      <c r="D168" s="3">
        <v>7000</v>
      </c>
      <c r="E168" s="3">
        <v>112</v>
      </c>
      <c r="F168" s="3">
        <f>[1]!wallScanTrans(B168,G165,H165,I165,L165)+J165</f>
        <v>120.67964172193912</v>
      </c>
      <c r="G168" s="3">
        <f>(F168-E168)^2/E168</f>
        <v>0.67264446804666345</v>
      </c>
      <c r="H168" s="3">
        <f>SUM(G168:G200)/(COUNT(G168:G200)-4)</f>
        <v>1.1558572033580785</v>
      </c>
    </row>
    <row r="169" spans="1:12" s="3" customFormat="1">
      <c r="A169" s="3">
        <v>2</v>
      </c>
      <c r="B169" s="3">
        <v>-78.12</v>
      </c>
      <c r="C169" s="3">
        <v>37</v>
      </c>
      <c r="D169" s="3">
        <v>7000</v>
      </c>
      <c r="E169" s="3">
        <v>132</v>
      </c>
      <c r="F169" s="3">
        <f>[1]!wallScanTrans(B169,G165,H165,I165,L165)+J165</f>
        <v>120.67964172193912</v>
      </c>
      <c r="G169" s="3">
        <f t="shared" ref="G169:G200" si="3">(F169-E169)^2/E169</f>
        <v>0.97083720866410217</v>
      </c>
    </row>
    <row r="170" spans="1:12" s="3" customFormat="1">
      <c r="A170" s="3">
        <v>3</v>
      </c>
      <c r="B170" s="3">
        <v>-78.19</v>
      </c>
      <c r="C170" s="3">
        <v>37</v>
      </c>
      <c r="D170" s="3">
        <v>7000</v>
      </c>
      <c r="E170" s="3">
        <v>114</v>
      </c>
      <c r="F170" s="3">
        <f>[1]!wallScanTrans(B170,G165,H165,I165,L165)+J165</f>
        <v>120.67964172193912</v>
      </c>
      <c r="G170" s="3">
        <f t="shared" si="3"/>
        <v>0.39138257485499839</v>
      </c>
    </row>
    <row r="171" spans="1:12" s="3" customFormat="1">
      <c r="A171" s="3">
        <v>4</v>
      </c>
      <c r="B171" s="3">
        <v>-78.260000000000005</v>
      </c>
      <c r="C171" s="3">
        <v>36</v>
      </c>
      <c r="D171" s="3">
        <v>7000</v>
      </c>
      <c r="E171" s="3">
        <v>117</v>
      </c>
      <c r="F171" s="3">
        <f>[1]!wallScanTrans(B171,G165,H165,I165,L165)+J165</f>
        <v>120.67964172193912</v>
      </c>
      <c r="G171" s="3">
        <f t="shared" si="3"/>
        <v>0.11572447181055635</v>
      </c>
    </row>
    <row r="172" spans="1:12" s="3" customFormat="1">
      <c r="A172" s="3">
        <v>5</v>
      </c>
      <c r="B172" s="3">
        <v>-78.319999999999993</v>
      </c>
      <c r="C172" s="3">
        <v>36</v>
      </c>
      <c r="D172" s="3">
        <v>7000</v>
      </c>
      <c r="E172" s="3">
        <v>112</v>
      </c>
      <c r="F172" s="3">
        <f>[1]!wallScanTrans(B172,G165,H165,I165,L165)+J165</f>
        <v>120.67964172193912</v>
      </c>
      <c r="G172" s="3">
        <f t="shared" si="3"/>
        <v>0.67264446804666345</v>
      </c>
    </row>
    <row r="173" spans="1:12" s="3" customFormat="1">
      <c r="A173" s="3">
        <v>6</v>
      </c>
      <c r="B173" s="3">
        <v>-78.38</v>
      </c>
      <c r="C173" s="3">
        <v>37</v>
      </c>
      <c r="D173" s="3">
        <v>7000</v>
      </c>
      <c r="E173" s="3">
        <v>125</v>
      </c>
      <c r="F173" s="3">
        <f>[1]!wallScanTrans(B173,G165,H165,I165,L165)+J165</f>
        <v>120.67964172193912</v>
      </c>
      <c r="G173" s="3">
        <f t="shared" si="3"/>
        <v>0.14932396520647337</v>
      </c>
    </row>
    <row r="174" spans="1:12" s="3" customFormat="1">
      <c r="A174" s="3">
        <v>7</v>
      </c>
      <c r="B174" s="3">
        <v>-78.45</v>
      </c>
      <c r="C174" s="3">
        <v>37</v>
      </c>
      <c r="D174" s="3">
        <v>7000</v>
      </c>
      <c r="E174" s="3">
        <v>126</v>
      </c>
      <c r="F174" s="3">
        <f>[1]!wallScanTrans(B174,G165,H165,I165,L165)+J165</f>
        <v>120.67964172193912</v>
      </c>
      <c r="G174" s="3">
        <f t="shared" si="3"/>
        <v>0.22465247783278516</v>
      </c>
    </row>
    <row r="175" spans="1:12" s="3" customFormat="1">
      <c r="A175" s="3">
        <v>8</v>
      </c>
      <c r="B175" s="3">
        <v>-78.510000000000005</v>
      </c>
      <c r="C175" s="3">
        <v>37</v>
      </c>
      <c r="D175" s="3">
        <v>7000</v>
      </c>
      <c r="E175" s="3">
        <v>133</v>
      </c>
      <c r="F175" s="3">
        <f>[1]!wallScanTrans(B175,G165,H165,I165,L165)+J165</f>
        <v>120.67964172193912</v>
      </c>
      <c r="G175" s="3">
        <f t="shared" si="3"/>
        <v>1.1412874293216786</v>
      </c>
    </row>
    <row r="176" spans="1:12" s="3" customFormat="1">
      <c r="A176" s="3">
        <v>9</v>
      </c>
      <c r="B176" s="3">
        <v>-78.58</v>
      </c>
      <c r="C176" s="3">
        <v>37</v>
      </c>
      <c r="D176" s="3">
        <v>7000</v>
      </c>
      <c r="E176" s="3">
        <v>111</v>
      </c>
      <c r="F176" s="3">
        <f>[1]!wallScanTrans(B176,G165,H165,I165,L165)+J165</f>
        <v>117.59908630772156</v>
      </c>
      <c r="G176" s="3">
        <f t="shared" si="3"/>
        <v>0.39232378465547946</v>
      </c>
    </row>
    <row r="177" spans="1:7" s="3" customFormat="1">
      <c r="A177" s="3">
        <v>10</v>
      </c>
      <c r="B177" s="3">
        <v>-78.650000000000006</v>
      </c>
      <c r="C177" s="3">
        <v>37</v>
      </c>
      <c r="D177" s="3">
        <v>7000</v>
      </c>
      <c r="E177" s="3">
        <v>125</v>
      </c>
      <c r="F177" s="3">
        <f>[1]!wallScanTrans(B177,G165,H165,I165,L165)+J165</f>
        <v>106.85193613352621</v>
      </c>
      <c r="G177" s="3">
        <f t="shared" si="3"/>
        <v>2.6348177768128931</v>
      </c>
    </row>
    <row r="178" spans="1:7" s="3" customFormat="1">
      <c r="A178" s="3">
        <v>11</v>
      </c>
      <c r="B178" s="3">
        <v>-78.715000000000003</v>
      </c>
      <c r="C178" s="3">
        <v>37</v>
      </c>
      <c r="D178" s="3">
        <v>7000</v>
      </c>
      <c r="E178" s="3">
        <v>75</v>
      </c>
      <c r="F178" s="3">
        <f>[1]!wallScanTrans(B178,G165,H165,I165,L165)+J165</f>
        <v>89.968872132709947</v>
      </c>
      <c r="G178" s="3">
        <f t="shared" si="3"/>
        <v>2.9875617723389394</v>
      </c>
    </row>
    <row r="179" spans="1:7" s="3" customFormat="1">
      <c r="A179" s="3">
        <v>12</v>
      </c>
      <c r="B179" s="3">
        <v>-78.77</v>
      </c>
      <c r="C179" s="3">
        <v>37</v>
      </c>
      <c r="D179" s="3">
        <v>7000</v>
      </c>
      <c r="E179" s="3">
        <v>88</v>
      </c>
      <c r="F179" s="3">
        <f>[1]!wallScanTrans(B179,G165,H165,I165,L165)+J165</f>
        <v>71.339728305801742</v>
      </c>
      <c r="G179" s="3">
        <f t="shared" si="3"/>
        <v>3.1541437832329962</v>
      </c>
    </row>
    <row r="180" spans="1:7" s="3" customFormat="1">
      <c r="A180" s="3">
        <v>13</v>
      </c>
      <c r="B180" s="3">
        <v>-78.84</v>
      </c>
      <c r="C180" s="3">
        <v>36</v>
      </c>
      <c r="D180" s="3">
        <v>7000</v>
      </c>
      <c r="E180" s="3">
        <v>45</v>
      </c>
      <c r="F180" s="3">
        <f>[1]!wallScanTrans(B180,G165,H165,I165,L165)+J165</f>
        <v>52.492285874717432</v>
      </c>
      <c r="G180" s="3">
        <f t="shared" si="3"/>
        <v>1.2474299472997856</v>
      </c>
    </row>
    <row r="181" spans="1:7" s="3" customFormat="1">
      <c r="A181" s="3">
        <v>14</v>
      </c>
      <c r="B181" s="3">
        <v>-78.91</v>
      </c>
      <c r="C181" s="3">
        <v>36</v>
      </c>
      <c r="D181" s="3">
        <v>7000</v>
      </c>
      <c r="E181" s="3">
        <v>47</v>
      </c>
      <c r="F181" s="3">
        <f>[1]!wallScanTrans(B181,G165,H165,I165,L165)+J165</f>
        <v>41.354810466181554</v>
      </c>
      <c r="G181" s="3">
        <f t="shared" si="3"/>
        <v>0.67804606112198551</v>
      </c>
    </row>
    <row r="182" spans="1:7" s="3" customFormat="1">
      <c r="A182" s="3">
        <v>15</v>
      </c>
      <c r="B182" s="3">
        <v>-78.974999999999994</v>
      </c>
      <c r="C182" s="3">
        <v>37</v>
      </c>
      <c r="D182" s="3">
        <v>7000</v>
      </c>
      <c r="E182" s="3">
        <v>27</v>
      </c>
      <c r="F182" s="3">
        <f>[1]!wallScanTrans(B182,G165,H165,I165,L165)+J165</f>
        <v>37.916436425890268</v>
      </c>
      <c r="G182" s="3">
        <f t="shared" si="3"/>
        <v>4.4136512681668103</v>
      </c>
    </row>
    <row r="183" spans="1:7" s="3" customFormat="1">
      <c r="A183" s="3">
        <v>16</v>
      </c>
      <c r="B183" s="3">
        <v>-79.040000000000006</v>
      </c>
      <c r="C183" s="3">
        <v>37</v>
      </c>
      <c r="D183" s="3">
        <v>7000</v>
      </c>
      <c r="E183" s="3">
        <v>34</v>
      </c>
      <c r="F183" s="3">
        <f>[1]!wallScanTrans(B183,G165,H165,I165,L165)+J165</f>
        <v>37.915451511814894</v>
      </c>
      <c r="G183" s="3">
        <f t="shared" si="3"/>
        <v>0.45090472180510399</v>
      </c>
    </row>
    <row r="184" spans="1:7" s="3" customFormat="1">
      <c r="A184" s="3">
        <v>17</v>
      </c>
      <c r="B184" s="3">
        <v>-79.105000000000004</v>
      </c>
      <c r="C184" s="3">
        <v>37</v>
      </c>
      <c r="D184" s="3">
        <v>7000</v>
      </c>
      <c r="E184" s="3">
        <v>39</v>
      </c>
      <c r="F184" s="3">
        <f>[1]!wallScanTrans(B184,G165,H165,I165,L165)+J165</f>
        <v>37.915451511814894</v>
      </c>
      <c r="G184" s="3">
        <f t="shared" si="3"/>
        <v>3.016013905704102E-2</v>
      </c>
    </row>
    <row r="185" spans="1:7" s="3" customFormat="1">
      <c r="A185" s="3">
        <v>18</v>
      </c>
      <c r="B185" s="3">
        <v>-79.17</v>
      </c>
      <c r="C185" s="3">
        <v>37</v>
      </c>
      <c r="D185" s="3">
        <v>7000</v>
      </c>
      <c r="E185" s="3">
        <v>33</v>
      </c>
      <c r="F185" s="3">
        <f>[1]!wallScanTrans(B185,G165,H165,I165,L165)+J165</f>
        <v>37.915451511814894</v>
      </c>
      <c r="G185" s="3">
        <f t="shared" si="3"/>
        <v>0.73217162318191886</v>
      </c>
    </row>
    <row r="186" spans="1:7" s="3" customFormat="1">
      <c r="A186" s="3">
        <v>19</v>
      </c>
      <c r="B186" s="3">
        <v>-79.234999999999999</v>
      </c>
      <c r="C186" s="3">
        <v>37</v>
      </c>
      <c r="D186" s="3">
        <v>7000</v>
      </c>
      <c r="E186" s="3">
        <v>31</v>
      </c>
      <c r="F186" s="3">
        <f>[1]!wallScanTrans(B186,G165,H165,I165,L165)+J165</f>
        <v>37.915451511814894</v>
      </c>
      <c r="G186" s="3">
        <f t="shared" si="3"/>
        <v>1.5426925681375128</v>
      </c>
    </row>
    <row r="187" spans="1:7" s="3" customFormat="1">
      <c r="A187" s="3">
        <v>20</v>
      </c>
      <c r="B187" s="3">
        <v>-79.3</v>
      </c>
      <c r="C187" s="3">
        <v>37</v>
      </c>
      <c r="D187" s="3">
        <v>7000</v>
      </c>
      <c r="E187" s="3">
        <v>37</v>
      </c>
      <c r="F187" s="3">
        <f>[1]!wallScanTrans(B187,G165,H165,I165,L165)+J165</f>
        <v>37.915451511814894</v>
      </c>
      <c r="G187" s="3">
        <f t="shared" si="3"/>
        <v>2.2650039742815521E-2</v>
      </c>
    </row>
    <row r="188" spans="1:7" s="3" customFormat="1">
      <c r="A188" s="3">
        <v>21</v>
      </c>
      <c r="B188" s="3">
        <v>-79.364999999999995</v>
      </c>
      <c r="C188" s="3">
        <v>37</v>
      </c>
      <c r="D188" s="3">
        <v>7000</v>
      </c>
      <c r="E188" s="3">
        <v>34</v>
      </c>
      <c r="F188" s="3">
        <f>[1]!wallScanTrans(B188,G165,H165,I165,L165)+J165</f>
        <v>37.915451511814894</v>
      </c>
      <c r="G188" s="3">
        <f t="shared" si="3"/>
        <v>0.45090472180510399</v>
      </c>
    </row>
    <row r="189" spans="1:7" s="3" customFormat="1">
      <c r="A189" s="3">
        <v>22</v>
      </c>
      <c r="B189" s="3">
        <v>-79.424999999999997</v>
      </c>
      <c r="C189" s="3">
        <v>37</v>
      </c>
      <c r="D189" s="3">
        <v>7000</v>
      </c>
      <c r="E189" s="3">
        <v>42</v>
      </c>
      <c r="F189" s="3">
        <f>[1]!wallScanTrans(B189,G165,H165,I165,L165)+J165</f>
        <v>37.915451511814894</v>
      </c>
      <c r="G189" s="3">
        <f t="shared" si="3"/>
        <v>0.39722705600798186</v>
      </c>
    </row>
    <row r="190" spans="1:7" s="3" customFormat="1">
      <c r="A190" s="3">
        <v>23</v>
      </c>
      <c r="B190" s="3">
        <v>-79.495000000000005</v>
      </c>
      <c r="C190" s="3">
        <v>37</v>
      </c>
      <c r="D190" s="3">
        <v>7000</v>
      </c>
      <c r="E190" s="3">
        <v>42</v>
      </c>
      <c r="F190" s="3">
        <f>[1]!wallScanTrans(B190,G165,H165,I165,L165)+J165</f>
        <v>37.915451511814894</v>
      </c>
      <c r="G190" s="3">
        <f t="shared" si="3"/>
        <v>0.39722705600798186</v>
      </c>
    </row>
    <row r="191" spans="1:7" s="3" customFormat="1">
      <c r="A191" s="3">
        <v>24</v>
      </c>
      <c r="B191" s="3">
        <v>-79.56</v>
      </c>
      <c r="C191" s="3">
        <v>37</v>
      </c>
      <c r="D191" s="3">
        <v>7000</v>
      </c>
      <c r="E191" s="3">
        <v>42</v>
      </c>
      <c r="F191" s="3">
        <f>[1]!wallScanTrans(B191,G165,H165,I165,L165)+J165</f>
        <v>37.915451511814894</v>
      </c>
      <c r="G191" s="3">
        <f t="shared" si="3"/>
        <v>0.39722705600798186</v>
      </c>
    </row>
    <row r="192" spans="1:7" s="3" customFormat="1">
      <c r="A192" s="3">
        <v>25</v>
      </c>
      <c r="B192" s="3">
        <v>-79.625</v>
      </c>
      <c r="C192" s="3">
        <v>37</v>
      </c>
      <c r="D192" s="3">
        <v>7000</v>
      </c>
      <c r="E192" s="3">
        <v>42</v>
      </c>
      <c r="F192" s="3">
        <f>[1]!wallScanTrans(B192,G165,H165,I165,L165)+J165</f>
        <v>37.915451511814894</v>
      </c>
      <c r="G192" s="3">
        <f t="shared" si="3"/>
        <v>0.39722705600798186</v>
      </c>
    </row>
    <row r="193" spans="1:7" s="3" customFormat="1">
      <c r="A193" s="3">
        <v>26</v>
      </c>
      <c r="B193" s="3">
        <v>-79.685000000000002</v>
      </c>
      <c r="C193" s="3">
        <v>37</v>
      </c>
      <c r="D193" s="3">
        <v>7000</v>
      </c>
      <c r="E193" s="3">
        <v>41</v>
      </c>
      <c r="F193" s="3">
        <f>[1]!wallScanTrans(B193,G165,H165,I165,L165)+J165</f>
        <v>37.915451511814894</v>
      </c>
      <c r="G193" s="3">
        <f t="shared" si="3"/>
        <v>0.23205949697475672</v>
      </c>
    </row>
    <row r="194" spans="1:7" s="3" customFormat="1">
      <c r="A194" s="3">
        <v>27</v>
      </c>
      <c r="B194" s="3">
        <v>-79.754999999999995</v>
      </c>
      <c r="C194" s="3">
        <v>37</v>
      </c>
      <c r="D194" s="3">
        <v>7000</v>
      </c>
      <c r="E194" s="3">
        <v>48</v>
      </c>
      <c r="F194" s="3">
        <f>[1]!wallScanTrans(B194,G165,H165,I165,L165)+J165</f>
        <v>37.915451511814894</v>
      </c>
      <c r="G194" s="3">
        <f t="shared" si="3"/>
        <v>2.1187107960532607</v>
      </c>
    </row>
    <row r="195" spans="1:7" s="3" customFormat="1">
      <c r="A195" s="3">
        <v>28</v>
      </c>
      <c r="B195" s="3">
        <v>-79.819999999999993</v>
      </c>
      <c r="C195" s="3">
        <v>36</v>
      </c>
      <c r="D195" s="3">
        <v>7000</v>
      </c>
      <c r="E195" s="3">
        <v>31</v>
      </c>
      <c r="F195" s="3">
        <f>[1]!wallScanTrans(B195,G165,H165,I165,L165)+J165</f>
        <v>37.915451511814894</v>
      </c>
      <c r="G195" s="3">
        <f t="shared" si="3"/>
        <v>1.5426925681375128</v>
      </c>
    </row>
    <row r="196" spans="1:7" s="3" customFormat="1">
      <c r="A196" s="3">
        <v>29</v>
      </c>
      <c r="B196" s="3">
        <v>-79.88</v>
      </c>
      <c r="C196" s="3">
        <v>37</v>
      </c>
      <c r="D196" s="3">
        <v>7000</v>
      </c>
      <c r="E196" s="3">
        <v>41</v>
      </c>
      <c r="F196" s="3">
        <f>[1]!wallScanTrans(B196,G165,H165,I165,L165)+J165</f>
        <v>37.915451511814894</v>
      </c>
      <c r="G196" s="3">
        <f t="shared" si="3"/>
        <v>0.23205949697475672</v>
      </c>
    </row>
    <row r="197" spans="1:7" s="3" customFormat="1">
      <c r="A197" s="3">
        <v>30</v>
      </c>
      <c r="B197" s="3">
        <v>-79.95</v>
      </c>
      <c r="C197" s="3">
        <v>37</v>
      </c>
      <c r="D197" s="3">
        <v>7000</v>
      </c>
      <c r="E197" s="3">
        <v>47</v>
      </c>
      <c r="F197" s="3">
        <f>[1]!wallScanTrans(B197,G165,H165,I165,L165)+J165</f>
        <v>37.915451511814894</v>
      </c>
      <c r="G197" s="3">
        <f t="shared" si="3"/>
        <v>1.7559366220039638</v>
      </c>
    </row>
    <row r="198" spans="1:7" s="3" customFormat="1">
      <c r="A198" s="3">
        <v>31</v>
      </c>
      <c r="B198" s="3">
        <v>-80.010000000000005</v>
      </c>
      <c r="C198" s="3">
        <v>37</v>
      </c>
      <c r="D198" s="3">
        <v>7000</v>
      </c>
      <c r="E198" s="3">
        <v>37</v>
      </c>
      <c r="F198" s="3">
        <f>[1]!wallScanTrans(B198,G165,H165,I165,L165)+J165</f>
        <v>37.915451511814894</v>
      </c>
      <c r="G198" s="3">
        <f t="shared" si="3"/>
        <v>2.2650039742815521E-2</v>
      </c>
    </row>
    <row r="199" spans="1:7" s="3" customFormat="1">
      <c r="A199" s="3">
        <v>32</v>
      </c>
      <c r="B199" s="3">
        <v>-80.08</v>
      </c>
      <c r="C199" s="3">
        <v>36</v>
      </c>
      <c r="D199" s="3">
        <v>7000</v>
      </c>
      <c r="E199" s="3">
        <v>50</v>
      </c>
      <c r="F199" s="3">
        <f>[1]!wallScanTrans(B199,G165,H165,I165,L165)+J165</f>
        <v>37.915451511814894</v>
      </c>
      <c r="G199" s="3">
        <f t="shared" si="3"/>
        <v>2.9207262432659387</v>
      </c>
    </row>
    <row r="200" spans="1:7" s="3" customFormat="1">
      <c r="A200" s="3">
        <v>33</v>
      </c>
      <c r="B200" s="3">
        <v>-80.144999999999996</v>
      </c>
      <c r="C200" s="3">
        <v>37</v>
      </c>
      <c r="D200" s="3">
        <v>7000</v>
      </c>
      <c r="E200" s="3">
        <v>39</v>
      </c>
      <c r="F200" s="3">
        <f>[1]!wallScanTrans(B200,G165,H165,I165,L165)+J165</f>
        <v>37.915451511814894</v>
      </c>
      <c r="G200" s="3">
        <f t="shared" si="3"/>
        <v>3.016013905704102E-2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1:W19"/>
  <sheetViews>
    <sheetView tabSelected="1" topLeftCell="D1" workbookViewId="0">
      <selection activeCell="N7" sqref="N7:N11"/>
    </sheetView>
  </sheetViews>
  <sheetFormatPr defaultRowHeight="15"/>
  <sheetData>
    <row r="1" spans="3:23">
      <c r="C1" s="3" t="s">
        <v>66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3" spans="3:23">
      <c r="C3" s="3"/>
      <c r="D3" s="3"/>
      <c r="E3" s="3"/>
      <c r="F3" s="3"/>
      <c r="G3" s="3"/>
      <c r="H3" s="3"/>
      <c r="I3" s="3" t="s">
        <v>67</v>
      </c>
      <c r="J3" s="3">
        <v>-6.5000000000000002E-2</v>
      </c>
      <c r="K3" s="3"/>
      <c r="L3" s="3"/>
      <c r="M3" s="3"/>
      <c r="N3" s="3"/>
      <c r="O3" s="3"/>
      <c r="Q3" t="s">
        <v>67</v>
      </c>
      <c r="R3">
        <f>J3</f>
        <v>-6.5000000000000002E-2</v>
      </c>
    </row>
    <row r="4" spans="3:23">
      <c r="C4" s="3"/>
      <c r="D4" s="3" t="s">
        <v>68</v>
      </c>
      <c r="E4" s="3"/>
      <c r="F4" s="3"/>
      <c r="G4" s="3"/>
      <c r="H4" s="3"/>
      <c r="I4" s="3" t="s">
        <v>69</v>
      </c>
      <c r="J4" s="3">
        <v>33</v>
      </c>
      <c r="K4" s="3"/>
      <c r="L4" s="3"/>
      <c r="M4" s="3"/>
      <c r="N4" s="3"/>
      <c r="O4" s="3"/>
      <c r="Q4" t="s">
        <v>69</v>
      </c>
      <c r="R4">
        <f>J4</f>
        <v>33</v>
      </c>
    </row>
    <row r="5" spans="3:23">
      <c r="C5" s="3" t="s">
        <v>65</v>
      </c>
      <c r="D5" s="3" t="s">
        <v>70</v>
      </c>
      <c r="E5" s="3" t="s">
        <v>71</v>
      </c>
      <c r="F5" s="3" t="s">
        <v>72</v>
      </c>
      <c r="G5" s="3" t="s">
        <v>73</v>
      </c>
      <c r="H5" s="3"/>
      <c r="I5" s="3" t="s">
        <v>71</v>
      </c>
      <c r="J5" s="3" t="s">
        <v>72</v>
      </c>
      <c r="K5" s="3" t="s">
        <v>73</v>
      </c>
      <c r="L5" s="3" t="s">
        <v>74</v>
      </c>
      <c r="N5" t="s">
        <v>75</v>
      </c>
      <c r="P5" t="s">
        <v>71</v>
      </c>
      <c r="Q5" t="s">
        <v>72</v>
      </c>
      <c r="R5" t="s">
        <v>73</v>
      </c>
      <c r="S5" t="s">
        <v>76</v>
      </c>
      <c r="U5" t="s">
        <v>71</v>
      </c>
      <c r="V5" t="s">
        <v>72</v>
      </c>
      <c r="W5" t="s">
        <v>73</v>
      </c>
    </row>
    <row r="6" spans="3:23">
      <c r="C6" s="3">
        <v>1</v>
      </c>
      <c r="D6" s="3">
        <v>-78.84</v>
      </c>
      <c r="E6" s="3">
        <v>-77.84</v>
      </c>
      <c r="F6" s="3">
        <v>-18.28</v>
      </c>
      <c r="G6" s="3">
        <v>187.80500000000001</v>
      </c>
      <c r="H6" s="3"/>
      <c r="I6" s="3">
        <f>E6</f>
        <v>-77.84</v>
      </c>
      <c r="J6" s="3">
        <f>F6+0.5</f>
        <v>-17.78</v>
      </c>
      <c r="K6" s="3">
        <f>G6</f>
        <v>187.80500000000001</v>
      </c>
      <c r="L6" s="3">
        <v>-79.92</v>
      </c>
      <c r="P6">
        <f>N6+0.15</f>
        <v>0.15</v>
      </c>
      <c r="Q6">
        <f>F6+1</f>
        <v>-17.28</v>
      </c>
      <c r="R6">
        <f>G6</f>
        <v>187.80500000000001</v>
      </c>
      <c r="S6">
        <f>Q6+$R$3*($R$4-1)</f>
        <v>-19.36</v>
      </c>
      <c r="U6">
        <f>N6+2.5</f>
        <v>2.5</v>
      </c>
      <c r="V6">
        <f>Q6</f>
        <v>-17.28</v>
      </c>
      <c r="W6">
        <f>G6</f>
        <v>187.80500000000001</v>
      </c>
    </row>
    <row r="7" spans="3:23">
      <c r="C7" s="3">
        <v>2</v>
      </c>
      <c r="D7" s="3">
        <v>-78.58</v>
      </c>
      <c r="E7" s="3">
        <v>-77.58</v>
      </c>
      <c r="F7" s="3">
        <v>-18.315000000000001</v>
      </c>
      <c r="G7" s="3">
        <v>178.98</v>
      </c>
      <c r="H7" s="3"/>
      <c r="I7" s="3">
        <f t="shared" ref="I7:I16" si="0">E7</f>
        <v>-77.58</v>
      </c>
      <c r="J7" s="3">
        <f t="shared" ref="J7:J16" si="1">F7+0.5</f>
        <v>-17.815000000000001</v>
      </c>
      <c r="K7" s="3">
        <f t="shared" ref="K7:K16" si="2">G7</f>
        <v>178.98</v>
      </c>
      <c r="L7" s="3">
        <v>-79.66</v>
      </c>
      <c r="N7">
        <f>'980058'!H115</f>
        <v>-78.410245829022173</v>
      </c>
      <c r="P7" s="3">
        <f t="shared" ref="P7:P16" si="3">N7+0.15</f>
        <v>-78.260245829022168</v>
      </c>
      <c r="Q7" s="3">
        <f t="shared" ref="Q7:Q16" si="4">F7+1</f>
        <v>-17.315000000000001</v>
      </c>
      <c r="R7" s="3">
        <f t="shared" ref="R7:R16" si="5">G7</f>
        <v>178.98</v>
      </c>
      <c r="S7" s="3">
        <f t="shared" ref="S7:S16" si="6">Q7+$R$3*($R$4-1)</f>
        <v>-19.395000000000003</v>
      </c>
      <c r="U7" s="3">
        <f t="shared" ref="U7:U16" si="7">N7+2.5</f>
        <v>-75.910245829022173</v>
      </c>
      <c r="V7" s="3">
        <f t="shared" ref="V7:V16" si="8">Q7</f>
        <v>-17.315000000000001</v>
      </c>
      <c r="W7" s="3">
        <f t="shared" ref="W7:W16" si="9">G7</f>
        <v>178.98</v>
      </c>
    </row>
    <row r="8" spans="3:23">
      <c r="C8" s="3">
        <v>3</v>
      </c>
      <c r="D8" s="3">
        <v>-78.73</v>
      </c>
      <c r="E8" s="3">
        <v>-77.73</v>
      </c>
      <c r="F8" s="3">
        <v>-18.204999999999998</v>
      </c>
      <c r="G8" s="3">
        <v>169.27500000000001</v>
      </c>
      <c r="H8" s="3"/>
      <c r="I8" s="3">
        <f t="shared" si="0"/>
        <v>-77.73</v>
      </c>
      <c r="J8" s="3">
        <f t="shared" si="1"/>
        <v>-17.704999999999998</v>
      </c>
      <c r="K8" s="3">
        <f t="shared" si="2"/>
        <v>169.27500000000001</v>
      </c>
      <c r="L8" s="3">
        <v>-79.81</v>
      </c>
      <c r="P8" s="3">
        <f t="shared" si="3"/>
        <v>0.15</v>
      </c>
      <c r="Q8" s="3">
        <f t="shared" si="4"/>
        <v>-17.204999999999998</v>
      </c>
      <c r="R8" s="3">
        <f t="shared" si="5"/>
        <v>169.27500000000001</v>
      </c>
      <c r="S8" s="3">
        <f t="shared" si="6"/>
        <v>-19.284999999999997</v>
      </c>
      <c r="U8" s="3">
        <f t="shared" si="7"/>
        <v>2.5</v>
      </c>
      <c r="V8" s="3">
        <f t="shared" si="8"/>
        <v>-17.204999999999998</v>
      </c>
      <c r="W8" s="3">
        <f t="shared" si="9"/>
        <v>169.27500000000001</v>
      </c>
    </row>
    <row r="9" spans="3:23">
      <c r="C9" s="3">
        <v>4</v>
      </c>
      <c r="D9" s="3">
        <v>-78.954999999999998</v>
      </c>
      <c r="E9" s="3">
        <v>-77.954999999999998</v>
      </c>
      <c r="F9" s="3">
        <v>-18.114999999999998</v>
      </c>
      <c r="G9" s="3">
        <v>159.20500000000001</v>
      </c>
      <c r="H9" s="3"/>
      <c r="I9" s="3">
        <f t="shared" si="0"/>
        <v>-77.954999999999998</v>
      </c>
      <c r="J9" s="3">
        <f t="shared" si="1"/>
        <v>-17.614999999999998</v>
      </c>
      <c r="K9" s="3">
        <f t="shared" si="2"/>
        <v>159.20500000000001</v>
      </c>
      <c r="L9" s="3">
        <v>-80.034999999999997</v>
      </c>
      <c r="P9" s="3">
        <f t="shared" si="3"/>
        <v>0.15</v>
      </c>
      <c r="Q9" s="3">
        <f t="shared" si="4"/>
        <v>-17.114999999999998</v>
      </c>
      <c r="R9" s="3">
        <f t="shared" si="5"/>
        <v>159.20500000000001</v>
      </c>
      <c r="S9" s="3">
        <f t="shared" si="6"/>
        <v>-19.195</v>
      </c>
      <c r="U9" s="3">
        <f t="shared" si="7"/>
        <v>2.5</v>
      </c>
      <c r="V9" s="3">
        <f t="shared" si="8"/>
        <v>-17.114999999999998</v>
      </c>
      <c r="W9" s="3">
        <f t="shared" si="9"/>
        <v>159.20500000000001</v>
      </c>
    </row>
    <row r="10" spans="3:23">
      <c r="C10" s="3">
        <v>5</v>
      </c>
      <c r="D10" s="3">
        <v>-79.08</v>
      </c>
      <c r="E10" s="3">
        <v>-78.08</v>
      </c>
      <c r="F10" s="3">
        <v>-18.145</v>
      </c>
      <c r="G10" s="3">
        <v>150.5</v>
      </c>
      <c r="H10" s="3"/>
      <c r="I10" s="3">
        <f t="shared" si="0"/>
        <v>-78.08</v>
      </c>
      <c r="J10" s="3">
        <f t="shared" si="1"/>
        <v>-17.645</v>
      </c>
      <c r="K10" s="3">
        <f t="shared" si="2"/>
        <v>150.5</v>
      </c>
      <c r="L10" s="3">
        <v>-80.16</v>
      </c>
      <c r="P10" s="3">
        <f t="shared" si="3"/>
        <v>0.15</v>
      </c>
      <c r="Q10" s="3">
        <f t="shared" si="4"/>
        <v>-17.145</v>
      </c>
      <c r="R10" s="3">
        <f t="shared" si="5"/>
        <v>150.5</v>
      </c>
      <c r="S10" s="3">
        <f t="shared" si="6"/>
        <v>-19.225000000000001</v>
      </c>
      <c r="U10" s="3">
        <f t="shared" si="7"/>
        <v>2.5</v>
      </c>
      <c r="V10" s="3">
        <f t="shared" si="8"/>
        <v>-17.145</v>
      </c>
      <c r="W10" s="3">
        <f t="shared" si="9"/>
        <v>150.5</v>
      </c>
    </row>
    <row r="11" spans="3:23">
      <c r="C11" s="3">
        <v>6</v>
      </c>
      <c r="D11" s="3">
        <v>-79.05</v>
      </c>
      <c r="E11" s="3">
        <v>-78.05</v>
      </c>
      <c r="F11" s="3">
        <v>-18.225000000000001</v>
      </c>
      <c r="G11" s="3">
        <v>139.61500000000001</v>
      </c>
      <c r="H11" s="3"/>
      <c r="I11" s="3">
        <f t="shared" si="0"/>
        <v>-78.05</v>
      </c>
      <c r="J11" s="3">
        <f t="shared" si="1"/>
        <v>-17.725000000000001</v>
      </c>
      <c r="K11" s="3">
        <f t="shared" si="2"/>
        <v>139.61500000000001</v>
      </c>
      <c r="L11" s="3">
        <v>-80.13</v>
      </c>
      <c r="N11" s="3">
        <f>'980058'!H165</f>
        <v>-78.746771912014935</v>
      </c>
      <c r="P11" s="3">
        <f t="shared" si="3"/>
        <v>-78.59677191201493</v>
      </c>
      <c r="Q11" s="3">
        <f t="shared" si="4"/>
        <v>-17.225000000000001</v>
      </c>
      <c r="R11" s="3">
        <f t="shared" si="5"/>
        <v>139.61500000000001</v>
      </c>
      <c r="S11" s="3">
        <f t="shared" si="6"/>
        <v>-19.305</v>
      </c>
      <c r="U11" s="3">
        <f t="shared" si="7"/>
        <v>-76.246771912014935</v>
      </c>
      <c r="V11" s="3">
        <f t="shared" si="8"/>
        <v>-17.225000000000001</v>
      </c>
      <c r="W11" s="3">
        <f t="shared" si="9"/>
        <v>139.61500000000001</v>
      </c>
    </row>
    <row r="12" spans="3:23">
      <c r="C12" s="3">
        <v>7</v>
      </c>
      <c r="D12" s="3">
        <v>-79.569999999999993</v>
      </c>
      <c r="E12" s="3">
        <v>-78.569999999999993</v>
      </c>
      <c r="F12" s="3">
        <v>-17.375</v>
      </c>
      <c r="G12" s="3">
        <v>129.38999999999999</v>
      </c>
      <c r="H12" s="3"/>
      <c r="I12" s="3">
        <f t="shared" si="0"/>
        <v>-78.569999999999993</v>
      </c>
      <c r="J12" s="3">
        <f t="shared" si="1"/>
        <v>-16.875</v>
      </c>
      <c r="K12" s="3">
        <f t="shared" si="2"/>
        <v>129.38999999999999</v>
      </c>
      <c r="L12" s="3">
        <v>-80.649999999999991</v>
      </c>
      <c r="P12" s="3">
        <f t="shared" si="3"/>
        <v>0.15</v>
      </c>
      <c r="Q12" s="3">
        <f t="shared" si="4"/>
        <v>-16.375</v>
      </c>
      <c r="R12" s="3">
        <f t="shared" si="5"/>
        <v>129.38999999999999</v>
      </c>
      <c r="S12" s="3">
        <f t="shared" si="6"/>
        <v>-18.454999999999998</v>
      </c>
      <c r="U12" s="3">
        <f t="shared" si="7"/>
        <v>2.5</v>
      </c>
      <c r="V12" s="3">
        <f t="shared" si="8"/>
        <v>-16.375</v>
      </c>
      <c r="W12" s="3">
        <f t="shared" si="9"/>
        <v>129.38999999999999</v>
      </c>
    </row>
    <row r="13" spans="3:23">
      <c r="C13" s="3">
        <v>8</v>
      </c>
      <c r="D13" s="3">
        <v>-79.784999999999997</v>
      </c>
      <c r="E13" s="3">
        <v>-78.784999999999997</v>
      </c>
      <c r="F13" s="3">
        <v>-18.704999999999998</v>
      </c>
      <c r="G13" s="3">
        <v>119.485</v>
      </c>
      <c r="H13" s="3"/>
      <c r="I13" s="3">
        <f t="shared" si="0"/>
        <v>-78.784999999999997</v>
      </c>
      <c r="J13" s="3">
        <f t="shared" si="1"/>
        <v>-18.204999999999998</v>
      </c>
      <c r="K13" s="3">
        <f t="shared" si="2"/>
        <v>119.485</v>
      </c>
      <c r="L13" s="3">
        <v>-80.864999999999995</v>
      </c>
      <c r="P13" s="3">
        <f t="shared" si="3"/>
        <v>0.15</v>
      </c>
      <c r="Q13" s="3">
        <f t="shared" si="4"/>
        <v>-17.704999999999998</v>
      </c>
      <c r="R13" s="3">
        <f t="shared" si="5"/>
        <v>119.485</v>
      </c>
      <c r="S13" s="3">
        <f t="shared" si="6"/>
        <v>-19.784999999999997</v>
      </c>
      <c r="U13" s="3">
        <f t="shared" si="7"/>
        <v>2.5</v>
      </c>
      <c r="V13" s="3">
        <f t="shared" si="8"/>
        <v>-17.704999999999998</v>
      </c>
      <c r="W13" s="3">
        <f t="shared" si="9"/>
        <v>119.485</v>
      </c>
    </row>
    <row r="14" spans="3:23">
      <c r="C14" s="3">
        <v>9</v>
      </c>
      <c r="D14" s="3">
        <v>-79.319999999999993</v>
      </c>
      <c r="E14" s="3">
        <v>-78.319999999999993</v>
      </c>
      <c r="F14" s="3">
        <v>-18.475000000000001</v>
      </c>
      <c r="G14" s="3">
        <v>109.02500000000001</v>
      </c>
      <c r="H14" s="3"/>
      <c r="I14" s="3">
        <f t="shared" si="0"/>
        <v>-78.319999999999993</v>
      </c>
      <c r="J14" s="3">
        <f t="shared" si="1"/>
        <v>-17.975000000000001</v>
      </c>
      <c r="K14" s="3">
        <f t="shared" si="2"/>
        <v>109.02500000000001</v>
      </c>
      <c r="L14" s="3">
        <v>-80.399999999999991</v>
      </c>
      <c r="P14" s="3">
        <f t="shared" si="3"/>
        <v>0.15</v>
      </c>
      <c r="Q14" s="3">
        <f t="shared" si="4"/>
        <v>-17.475000000000001</v>
      </c>
      <c r="R14" s="3">
        <f t="shared" si="5"/>
        <v>109.02500000000001</v>
      </c>
      <c r="S14" s="3">
        <f t="shared" si="6"/>
        <v>-19.555</v>
      </c>
      <c r="U14" s="3">
        <f t="shared" si="7"/>
        <v>2.5</v>
      </c>
      <c r="V14" s="3">
        <f t="shared" si="8"/>
        <v>-17.475000000000001</v>
      </c>
      <c r="W14" s="3">
        <f t="shared" si="9"/>
        <v>109.02500000000001</v>
      </c>
    </row>
    <row r="15" spans="3:23">
      <c r="C15" s="3">
        <v>10</v>
      </c>
      <c r="D15" s="3">
        <v>-78.55</v>
      </c>
      <c r="E15" s="3">
        <v>-77.55</v>
      </c>
      <c r="F15" s="3">
        <v>-18.125</v>
      </c>
      <c r="G15" s="3">
        <v>98.95</v>
      </c>
      <c r="H15" s="3"/>
      <c r="I15" s="3">
        <f t="shared" si="0"/>
        <v>-77.55</v>
      </c>
      <c r="J15" s="3">
        <f t="shared" si="1"/>
        <v>-17.625</v>
      </c>
      <c r="K15" s="3">
        <f t="shared" si="2"/>
        <v>98.95</v>
      </c>
      <c r="L15" s="3">
        <v>-79.63</v>
      </c>
      <c r="P15" s="3">
        <f t="shared" si="3"/>
        <v>0.15</v>
      </c>
      <c r="Q15" s="3">
        <f t="shared" si="4"/>
        <v>-17.125</v>
      </c>
      <c r="R15" s="3">
        <f t="shared" si="5"/>
        <v>98.95</v>
      </c>
      <c r="S15" s="3">
        <f t="shared" si="6"/>
        <v>-19.204999999999998</v>
      </c>
      <c r="U15" s="3">
        <f t="shared" si="7"/>
        <v>2.5</v>
      </c>
      <c r="V15" s="3">
        <f t="shared" si="8"/>
        <v>-17.125</v>
      </c>
      <c r="W15" s="3">
        <f t="shared" si="9"/>
        <v>98.95</v>
      </c>
    </row>
    <row r="16" spans="3:23">
      <c r="C16" s="3">
        <v>11</v>
      </c>
      <c r="D16" s="3">
        <v>-78.465000000000003</v>
      </c>
      <c r="E16" s="3">
        <v>-77.465000000000003</v>
      </c>
      <c r="F16" s="3">
        <v>-18.344999999999999</v>
      </c>
      <c r="G16" s="3">
        <v>88.9</v>
      </c>
      <c r="H16" s="3"/>
      <c r="I16" s="3">
        <f t="shared" si="0"/>
        <v>-77.465000000000003</v>
      </c>
      <c r="J16" s="3">
        <f t="shared" si="1"/>
        <v>-17.844999999999999</v>
      </c>
      <c r="K16" s="3">
        <f t="shared" si="2"/>
        <v>88.9</v>
      </c>
      <c r="L16" s="3">
        <v>-79.545000000000002</v>
      </c>
      <c r="P16" s="3">
        <f t="shared" si="3"/>
        <v>0.15</v>
      </c>
      <c r="Q16" s="3">
        <f t="shared" si="4"/>
        <v>-17.344999999999999</v>
      </c>
      <c r="R16" s="3">
        <f t="shared" si="5"/>
        <v>88.9</v>
      </c>
      <c r="S16" s="3">
        <f t="shared" si="6"/>
        <v>-19.424999999999997</v>
      </c>
      <c r="U16" s="3">
        <f t="shared" si="7"/>
        <v>2.5</v>
      </c>
      <c r="V16" s="3">
        <f t="shared" si="8"/>
        <v>-17.344999999999999</v>
      </c>
      <c r="W16" s="3">
        <f t="shared" si="9"/>
        <v>88.9</v>
      </c>
    </row>
    <row r="17" spans="3:15"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3:15">
      <c r="C18" s="4" t="s">
        <v>44</v>
      </c>
      <c r="D18" s="4">
        <f>MAX(D6:D16)</f>
        <v>-78.465000000000003</v>
      </c>
      <c r="E18" s="4">
        <f t="shared" ref="E18:G18" si="10">MAX(E6:E16)</f>
        <v>-77.465000000000003</v>
      </c>
      <c r="F18" s="4">
        <f t="shared" si="10"/>
        <v>-17.375</v>
      </c>
      <c r="G18" s="4">
        <f t="shared" si="10"/>
        <v>187.80500000000001</v>
      </c>
      <c r="H18" s="3"/>
      <c r="I18" s="3"/>
      <c r="J18" s="3"/>
      <c r="K18" s="3"/>
      <c r="L18" s="3"/>
      <c r="M18" s="3"/>
      <c r="N18" s="3"/>
      <c r="O18" s="3"/>
    </row>
    <row r="19" spans="3:15">
      <c r="C19" s="4" t="s">
        <v>45</v>
      </c>
      <c r="D19" s="4">
        <f>MIN(D6:D16)</f>
        <v>-79.784999999999997</v>
      </c>
      <c r="E19" s="4">
        <f t="shared" ref="E19:G19" si="11">MIN(E6:E16)</f>
        <v>-78.784999999999997</v>
      </c>
      <c r="F19" s="4">
        <f t="shared" si="11"/>
        <v>-18.704999999999998</v>
      </c>
      <c r="G19" s="4">
        <f t="shared" si="11"/>
        <v>88.9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Navigation</vt:lpstr>
      <vt:lpstr>Strains</vt:lpstr>
      <vt:lpstr>980058</vt:lpstr>
      <vt:lpstr>Setup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Michael Gharghouri</cp:lastModifiedBy>
  <dcterms:created xsi:type="dcterms:W3CDTF">2014-01-14T18:14:45Z</dcterms:created>
  <dcterms:modified xsi:type="dcterms:W3CDTF">2014-01-15T03:19:21Z</dcterms:modified>
</cp:coreProperties>
</file>