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Default Extension="bin" ContentType="application/vnd.openxmlformats-officedocument.spreadsheetml.printerSettings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35" windowWidth="19875" windowHeight="6690" activeTab="4"/>
  </bookViews>
  <sheets>
    <sheet name="Navigation" sheetId="3" r:id="rId1"/>
    <sheet name="Strains" sheetId="2" r:id="rId2"/>
    <sheet name="980056" sheetId="1" r:id="rId3"/>
    <sheet name="Calculations" sheetId="6" r:id="rId4"/>
    <sheet name="Setup" sheetId="5" r:id="rId5"/>
  </sheets>
  <externalReferences>
    <externalReference r:id="rId6"/>
    <externalReference r:id="rId7"/>
    <externalReference r:id="rId8"/>
  </externalReferences>
  <definedNames>
    <definedName name="solver_adj" localSheetId="2" hidden="1">'980056'!$G$309:$J$309</definedName>
    <definedName name="solver_adj" localSheetId="3" hidden="1">Calculations!$R$1:$R$2</definedName>
    <definedName name="solver_cvg" localSheetId="2" hidden="1">0.0001</definedName>
    <definedName name="solver_cvg" localSheetId="3" hidden="1">0.0001</definedName>
    <definedName name="solver_drv" localSheetId="2" hidden="1">1</definedName>
    <definedName name="solver_drv" localSheetId="3" hidden="1">1</definedName>
    <definedName name="solver_est" localSheetId="2" hidden="1">1</definedName>
    <definedName name="solver_est" localSheetId="3" hidden="1">1</definedName>
    <definedName name="solver_itr" localSheetId="2" hidden="1">100</definedName>
    <definedName name="solver_itr" localSheetId="3" hidden="1">100</definedName>
    <definedName name="solver_lin" localSheetId="2" hidden="1">2</definedName>
    <definedName name="solver_lin" localSheetId="3" hidden="1">2</definedName>
    <definedName name="solver_neg" localSheetId="2" hidden="1">2</definedName>
    <definedName name="solver_neg" localSheetId="3" hidden="1">2</definedName>
    <definedName name="solver_num" localSheetId="2" hidden="1">0</definedName>
    <definedName name="solver_num" localSheetId="3" hidden="1">0</definedName>
    <definedName name="solver_nwt" localSheetId="2" hidden="1">1</definedName>
    <definedName name="solver_nwt" localSheetId="3" hidden="1">1</definedName>
    <definedName name="solver_opt" localSheetId="2" hidden="1">'980056'!$H$312</definedName>
    <definedName name="solver_opt" localSheetId="3" hidden="1">Calculations!$S$2</definedName>
    <definedName name="solver_pre" localSheetId="2" hidden="1">0.000001</definedName>
    <definedName name="solver_pre" localSheetId="3" hidden="1">0.000001</definedName>
    <definedName name="solver_scl" localSheetId="2" hidden="1">2</definedName>
    <definedName name="solver_scl" localSheetId="3" hidden="1">2</definedName>
    <definedName name="solver_sho" localSheetId="2" hidden="1">2</definedName>
    <definedName name="solver_sho" localSheetId="3" hidden="1">2</definedName>
    <definedName name="solver_tim" localSheetId="2" hidden="1">100</definedName>
    <definedName name="solver_tim" localSheetId="3" hidden="1">100</definedName>
    <definedName name="solver_tol" localSheetId="2" hidden="1">0.05</definedName>
    <definedName name="solver_tol" localSheetId="3" hidden="1">0.05</definedName>
    <definedName name="solver_typ" localSheetId="2" hidden="1">2</definedName>
    <definedName name="solver_typ" localSheetId="3" hidden="1">2</definedName>
    <definedName name="solver_val" localSheetId="2" hidden="1">0</definedName>
    <definedName name="solver_val" localSheetId="3" hidden="1">0</definedName>
  </definedNames>
  <calcPr calcId="125725"/>
</workbook>
</file>

<file path=xl/calcChain.xml><?xml version="1.0" encoding="utf-8"?>
<calcChain xmlns="http://schemas.openxmlformats.org/spreadsheetml/2006/main">
  <c r="Y11" i="5"/>
  <c r="S18"/>
  <c r="S4"/>
  <c r="S5"/>
  <c r="S6"/>
  <c r="S7"/>
  <c r="S8"/>
  <c r="S9"/>
  <c r="S10"/>
  <c r="S11"/>
  <c r="S12"/>
  <c r="S13"/>
  <c r="S14"/>
  <c r="S15"/>
  <c r="S3"/>
  <c r="M41"/>
  <c r="M40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"/>
  <c r="W36" i="6"/>
  <c r="W38"/>
  <c r="W37"/>
  <c r="W35"/>
  <c r="W34"/>
  <c r="W33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10"/>
  <c r="W9"/>
  <c r="W8"/>
  <c r="W7"/>
  <c r="W6"/>
  <c r="W5"/>
  <c r="W4"/>
  <c r="N40"/>
  <c r="N45"/>
  <c r="R4"/>
  <c r="R5"/>
  <c r="R7"/>
  <c r="R9"/>
  <c r="O38"/>
  <c r="F336" i="1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27"/>
  <c r="G327" l="1"/>
  <c r="F326"/>
  <c r="G326" l="1"/>
  <c r="F325"/>
  <c r="G325" l="1"/>
  <c r="F324"/>
  <c r="G324" l="1"/>
  <c r="F323"/>
  <c r="G323" l="1"/>
  <c r="F322"/>
  <c r="G322" l="1"/>
  <c r="F321"/>
  <c r="G321" l="1"/>
  <c r="F320"/>
  <c r="G320" l="1"/>
  <c r="F319"/>
  <c r="G319" l="1"/>
  <c r="F318"/>
  <c r="G318" l="1"/>
  <c r="F317"/>
  <c r="G317" l="1"/>
  <c r="F316"/>
  <c r="G316" l="1"/>
  <c r="F315"/>
  <c r="G315" l="1"/>
  <c r="F314"/>
  <c r="G314" l="1"/>
  <c r="F313"/>
  <c r="G313" l="1"/>
  <c r="F312"/>
  <c r="G312" l="1"/>
  <c r="H312" s="1"/>
  <c r="M9" i="2"/>
  <c r="I9"/>
  <c r="M8"/>
  <c r="I8"/>
  <c r="M7"/>
  <c r="I7"/>
  <c r="M6"/>
  <c r="I6"/>
  <c r="M5"/>
  <c r="I5"/>
  <c r="M4"/>
  <c r="I4"/>
  <c r="M3"/>
  <c r="I3"/>
  <c r="M2"/>
  <c r="I2"/>
  <c r="N44" i="6" l="1"/>
  <c r="N43"/>
  <c r="N42"/>
  <c r="N41"/>
  <c r="P35"/>
  <c r="G4" i="5"/>
  <c r="N4" s="1"/>
  <c r="G5"/>
  <c r="N5" s="1"/>
  <c r="G6"/>
  <c r="N6" s="1"/>
  <c r="G7"/>
  <c r="N7" s="1"/>
  <c r="G8"/>
  <c r="N8" s="1"/>
  <c r="G9"/>
  <c r="N9" s="1"/>
  <c r="G10"/>
  <c r="N10" s="1"/>
  <c r="G11"/>
  <c r="G12"/>
  <c r="N12" s="1"/>
  <c r="G13"/>
  <c r="N13" s="1"/>
  <c r="G14"/>
  <c r="G15"/>
  <c r="N15" s="1"/>
  <c r="G16"/>
  <c r="N16" s="1"/>
  <c r="G17"/>
  <c r="N17" s="1"/>
  <c r="G18"/>
  <c r="G19"/>
  <c r="N19" s="1"/>
  <c r="G20"/>
  <c r="G21"/>
  <c r="G22"/>
  <c r="N22" s="1"/>
  <c r="G23"/>
  <c r="N23" s="1"/>
  <c r="G24"/>
  <c r="N24" s="1"/>
  <c r="G25"/>
  <c r="N25" s="1"/>
  <c r="G26"/>
  <c r="G27"/>
  <c r="G28"/>
  <c r="G29"/>
  <c r="N29" s="1"/>
  <c r="G30"/>
  <c r="G31"/>
  <c r="N31" s="1"/>
  <c r="G32"/>
  <c r="N32" s="1"/>
  <c r="G33"/>
  <c r="N33" s="1"/>
  <c r="G34"/>
  <c r="G35"/>
  <c r="G36"/>
  <c r="G37"/>
  <c r="N37" s="1"/>
  <c r="G3"/>
  <c r="F37"/>
  <c r="N36"/>
  <c r="F36"/>
  <c r="N35"/>
  <c r="F35"/>
  <c r="N34"/>
  <c r="F34"/>
  <c r="F33"/>
  <c r="F32"/>
  <c r="F31"/>
  <c r="N30"/>
  <c r="F30"/>
  <c r="F29"/>
  <c r="N28"/>
  <c r="F28"/>
  <c r="N27"/>
  <c r="F27"/>
  <c r="N26"/>
  <c r="F26"/>
  <c r="F25"/>
  <c r="F24"/>
  <c r="F23"/>
  <c r="F22"/>
  <c r="N21"/>
  <c r="F21"/>
  <c r="N20"/>
  <c r="F20"/>
  <c r="F19"/>
  <c r="N18"/>
  <c r="F18"/>
  <c r="F17"/>
  <c r="T16"/>
  <c r="F16"/>
  <c r="F15"/>
  <c r="N14"/>
  <c r="F14"/>
  <c r="F13"/>
  <c r="F12"/>
  <c r="N11"/>
  <c r="F11"/>
  <c r="F10"/>
  <c r="F9"/>
  <c r="F8"/>
  <c r="F7"/>
  <c r="F6"/>
  <c r="Q5"/>
  <c r="Q6" s="1"/>
  <c r="Q7" s="1"/>
  <c r="Q8" s="1"/>
  <c r="Q9" s="1"/>
  <c r="Q10" s="1"/>
  <c r="Q11" s="1"/>
  <c r="Q12" s="1"/>
  <c r="Q13" s="1"/>
  <c r="Q14" s="1"/>
  <c r="Q15" s="1"/>
  <c r="K5"/>
  <c r="K6" s="1"/>
  <c r="K7" s="1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F5"/>
  <c r="W4"/>
  <c r="W5" s="1"/>
  <c r="W6" s="1"/>
  <c r="W7" s="1"/>
  <c r="W8" s="1"/>
  <c r="W9" s="1"/>
  <c r="Q4"/>
  <c r="K4"/>
  <c r="F4"/>
  <c r="N3"/>
  <c r="F3"/>
  <c r="O37" i="6"/>
  <c r="O35"/>
  <c r="O33"/>
  <c r="O9"/>
  <c r="O7"/>
  <c r="O5"/>
  <c r="O4"/>
  <c r="R38"/>
  <c r="M38"/>
  <c r="P37"/>
  <c r="M37"/>
  <c r="R37" s="1"/>
  <c r="R36"/>
  <c r="M36"/>
  <c r="R35"/>
  <c r="S35" s="1"/>
  <c r="T35" s="1"/>
  <c r="M35"/>
  <c r="R34"/>
  <c r="M34"/>
  <c r="P33"/>
  <c r="M33"/>
  <c r="R33" s="1"/>
  <c r="S33" s="1"/>
  <c r="T33" s="1"/>
  <c r="R32"/>
  <c r="M32"/>
  <c r="R31"/>
  <c r="M31"/>
  <c r="R30"/>
  <c r="M30"/>
  <c r="R29"/>
  <c r="M29"/>
  <c r="R28"/>
  <c r="M28"/>
  <c r="R27"/>
  <c r="M27"/>
  <c r="R26"/>
  <c r="M26"/>
  <c r="R25"/>
  <c r="M25"/>
  <c r="R24"/>
  <c r="M24"/>
  <c r="R23"/>
  <c r="M23"/>
  <c r="R22"/>
  <c r="M22"/>
  <c r="R21"/>
  <c r="M21"/>
  <c r="R20"/>
  <c r="M20"/>
  <c r="R19"/>
  <c r="M19"/>
  <c r="R18"/>
  <c r="M18"/>
  <c r="R17"/>
  <c r="M17"/>
  <c r="R16"/>
  <c r="M16"/>
  <c r="R15"/>
  <c r="M15"/>
  <c r="R14"/>
  <c r="M14"/>
  <c r="R13"/>
  <c r="M13"/>
  <c r="AI12"/>
  <c r="AH12"/>
  <c r="AH13" s="1"/>
  <c r="R12"/>
  <c r="M12"/>
  <c r="M11"/>
  <c r="R11" s="1"/>
  <c r="R10"/>
  <c r="M10"/>
  <c r="P9"/>
  <c r="M9"/>
  <c r="R8"/>
  <c r="M8"/>
  <c r="P7"/>
  <c r="M7"/>
  <c r="M6" i="5" s="1"/>
  <c r="R6" i="6"/>
  <c r="M6"/>
  <c r="P5"/>
  <c r="M5"/>
  <c r="S5" s="1"/>
  <c r="AK4"/>
  <c r="M4"/>
  <c r="AK3"/>
  <c r="M33" i="5" l="1"/>
  <c r="M10"/>
  <c r="M13"/>
  <c r="M15"/>
  <c r="M19"/>
  <c r="M21"/>
  <c r="M23"/>
  <c r="M25"/>
  <c r="M27"/>
  <c r="M31"/>
  <c r="M35"/>
  <c r="M5"/>
  <c r="M7"/>
  <c r="M9"/>
  <c r="M12"/>
  <c r="M16"/>
  <c r="M18"/>
  <c r="M22"/>
  <c r="M24"/>
  <c r="M26"/>
  <c r="M28"/>
  <c r="M30"/>
  <c r="M34"/>
  <c r="M32"/>
  <c r="S4" i="6"/>
  <c r="T4" s="1"/>
  <c r="M4" i="5"/>
  <c r="Y4"/>
  <c r="Y8"/>
  <c r="M8"/>
  <c r="M3"/>
  <c r="Y6"/>
  <c r="M20"/>
  <c r="M37"/>
  <c r="M38" s="1"/>
  <c r="Y3"/>
  <c r="Y5"/>
  <c r="Y7"/>
  <c r="Y9"/>
  <c r="S37" i="6"/>
  <c r="T37" s="1"/>
  <c r="S7"/>
  <c r="T7" s="1"/>
  <c r="T5"/>
  <c r="M17" i="5" l="1"/>
  <c r="M29"/>
  <c r="M11"/>
  <c r="M36"/>
  <c r="M14"/>
  <c r="Y12"/>
  <c r="S2" i="6"/>
  <c r="S19" i="5" l="1"/>
  <c r="F294" i="1" l="1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G282" l="1"/>
  <c r="F281"/>
  <c r="G281" l="1"/>
  <c r="F280"/>
  <c r="G280" l="1"/>
  <c r="F279"/>
  <c r="G279" l="1"/>
  <c r="F278"/>
  <c r="G278" l="1"/>
  <c r="F277"/>
  <c r="G277" l="1"/>
  <c r="F276"/>
  <c r="G276" l="1"/>
  <c r="F275"/>
  <c r="G275" l="1"/>
  <c r="F274"/>
  <c r="G274" l="1"/>
  <c r="F273"/>
  <c r="G273" l="1"/>
  <c r="F272"/>
  <c r="G272" l="1"/>
  <c r="F271"/>
  <c r="G271" l="1"/>
  <c r="F270"/>
  <c r="F252"/>
  <c r="G270" l="1"/>
  <c r="H270" s="1"/>
  <c r="G252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F210"/>
  <c r="G228" l="1"/>
  <c r="H228" s="1"/>
  <c r="G210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F168"/>
  <c r="G186" l="1"/>
  <c r="H186" s="1"/>
  <c r="G168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H144" s="1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83"/>
  <c r="F79"/>
  <c r="F75"/>
  <c r="F71"/>
  <c r="F67"/>
  <c r="F63"/>
  <c r="F42"/>
  <c r="F26"/>
  <c r="F35"/>
  <c r="F19"/>
  <c r="F28"/>
  <c r="F37"/>
  <c r="F21"/>
  <c r="F84"/>
  <c r="F80"/>
  <c r="F76"/>
  <c r="F72"/>
  <c r="F68"/>
  <c r="F64"/>
  <c r="F60"/>
  <c r="F30"/>
  <c r="F39"/>
  <c r="F23"/>
  <c r="F32"/>
  <c r="F41"/>
  <c r="F25"/>
  <c r="F102"/>
  <c r="F81"/>
  <c r="F77"/>
  <c r="F73"/>
  <c r="F69"/>
  <c r="F65"/>
  <c r="F61"/>
  <c r="F34"/>
  <c r="F18"/>
  <c r="F27"/>
  <c r="F36"/>
  <c r="F20"/>
  <c r="F29"/>
  <c r="F82"/>
  <c r="F78"/>
  <c r="F74"/>
  <c r="F70"/>
  <c r="F66"/>
  <c r="F62"/>
  <c r="F38"/>
  <c r="F22"/>
  <c r="F31"/>
  <c r="F40"/>
  <c r="F24"/>
  <c r="F33"/>
  <c r="G33" l="1"/>
  <c r="G24"/>
  <c r="G40"/>
  <c r="G31"/>
  <c r="G22"/>
  <c r="G38"/>
  <c r="G62"/>
  <c r="G66"/>
  <c r="G70"/>
  <c r="G74"/>
  <c r="G78"/>
  <c r="G82"/>
  <c r="G29"/>
  <c r="G20"/>
  <c r="G36"/>
  <c r="G27"/>
  <c r="G34"/>
  <c r="G61"/>
  <c r="G65"/>
  <c r="G69"/>
  <c r="G73"/>
  <c r="G77"/>
  <c r="G81"/>
  <c r="G102"/>
  <c r="G25"/>
  <c r="G41"/>
  <c r="G32"/>
  <c r="G23"/>
  <c r="G39"/>
  <c r="G30"/>
  <c r="G60"/>
  <c r="G64"/>
  <c r="G68"/>
  <c r="G72"/>
  <c r="G76"/>
  <c r="G80"/>
  <c r="G84"/>
  <c r="G21"/>
  <c r="G37"/>
  <c r="G28"/>
  <c r="G19"/>
  <c r="G35"/>
  <c r="G26"/>
  <c r="G42"/>
  <c r="G63"/>
  <c r="G67"/>
  <c r="G71"/>
  <c r="G75"/>
  <c r="G79"/>
  <c r="G83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8"/>
  <c r="H18" l="1"/>
  <c r="H60"/>
  <c r="H102"/>
</calcChain>
</file>

<file path=xl/sharedStrings.xml><?xml version="1.0" encoding="utf-8"?>
<sst xmlns="http://schemas.openxmlformats.org/spreadsheetml/2006/main" count="332" uniqueCount="101">
  <si>
    <t xml:space="preserve">                                                                                </t>
  </si>
  <si>
    <t xml:space="preserve">Run :     1  Seq   1  Rec   1  File L3A:980056  Date  9-JAN-2014 11:15:38.85    </t>
  </si>
  <si>
    <t xml:space="preserve">Mode: MW_ANGLE      Npts    25 Rpts     0                                       </t>
  </si>
  <si>
    <t xml:space="preserve">Cmon: Mon1[  DB]=   80000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</si>
  <si>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</si>
  <si>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</si>
  <si>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</si>
  <si>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14.000     </t>
  </si>
  <si>
    <t xml:space="preserve">Drv : XPOS= -20.085 YPOS= -23.555 ZPOS=  24.000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</si>
  <si>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</si>
  <si>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</si>
  <si>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</si>
  <si>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L3A:980056  Date  9-JAN-2014 13:54:42.46    </t>
  </si>
  <si>
    <t xml:space="preserve">Drv : XPOS= -20.085 YPOS= -23.150 ZPOS=  16.000 DSTD=   0.000                   </t>
  </si>
  <si>
    <t xml:space="preserve">Run :     3  Seq   3  Rec   3  File L3A:980056  Date  9-JAN-2014 16:39:13.04    </t>
  </si>
  <si>
    <t xml:space="preserve">Drv : XPOS= -20.085 YPOS= -22.900 ZPOS=  14.000 DSTD=   0.000                   </t>
  </si>
  <si>
    <t xml:space="preserve">Run :     4  Seq   4  Rec   4  File L3A:980056  Date  9-JAN-2014 19:25:14.64    </t>
  </si>
  <si>
    <t xml:space="preserve">Drv : XPOS= -20.085 YPOS= -23.070 ZPOS=  12.000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</si>
  <si>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</si>
  <si>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</si>
  <si>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</si>
  <si>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</si>
  <si>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</si>
  <si>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</si>
  <si>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</si>
  <si>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</si>
  <si>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</si>
  <si>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</si>
  <si>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</si>
  <si>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</si>
  <si>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</si>
  <si>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</si>
  <si>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</si>
  <si>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</si>
  <si>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</si>
  <si>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</si>
  <si>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</si>
  <si>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</si>
  <si>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</si>
  <si>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</si>
  <si>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</si>
  <si>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</si>
  <si>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</si>
  <si>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</si>
  <si>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</si>
  <si>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</si>
  <si>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</si>
  <si>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</si>
  <si>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</si>
  <si>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</si>
  <si>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</si>
  <si>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</si>
  <si>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</si>
  <si>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</si>
  <si>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</si>
  <si>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</si>
  <si>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</si>
  <si>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</si>
  <si>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</si>
  <si>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</si>
  <si>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</si>
  <si>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</si>
  <si>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</si>
  <si>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</si>
  <si>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</si>
  <si>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</si>
  <si>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Calc</t>
  </si>
  <si>
    <t>Error</t>
  </si>
  <si>
    <t>CHI2</t>
  </si>
  <si>
    <t xml:space="preserve">Run :     5  Seq   5  Rec   5  File L3A:980056  Date  9-JAN-2014 22:12:38.90    </t>
  </si>
  <si>
    <t xml:space="preserve">Drv : XPOS= -20.085 YPOS= -22.520 ZPOS= -12.000 DSTD=   0.000                   </t>
  </si>
  <si>
    <t xml:space="preserve">Run :     6  Seq   6  Rec   6  File L3A:980056  Date 10-JAN-2014 01:00:39.00    </t>
  </si>
  <si>
    <t xml:space="preserve">Drv : XPOS= -20.085 YPOS= -22.500 ZPOS= -14.000 DSTD=   0.000                   </t>
  </si>
  <si>
    <t xml:space="preserve">Run :     7  Seq   7  Rec   7  File L3A:980056  Date 10-JAN-2014 03:49:12.80    </t>
  </si>
  <si>
    <t xml:space="preserve">Drv : XPOS= -20.085 YPOS= -22.465 ZPOS= -16.000 DSTD=   0.000                   </t>
  </si>
  <si>
    <t xml:space="preserve">Run :     8  Seq   8  Rec   8  File L3A:980056  Date 10-JAN-2014 06:37:15.99    </t>
  </si>
  <si>
    <t xml:space="preserve">Drv : XPOS= -20.085 YPOS= -22.345 ZPOS= -24.000 DSTD=   0.000                   </t>
  </si>
  <si>
    <t>Slope</t>
  </si>
  <si>
    <t>End of plate</t>
  </si>
  <si>
    <t>Ref point</t>
  </si>
  <si>
    <t>Line</t>
  </si>
  <si>
    <t>X</t>
  </si>
  <si>
    <t>Z-AXIS</t>
  </si>
  <si>
    <t>Y-Wall - Telescope</t>
  </si>
  <si>
    <t>Ywall - normal</t>
  </si>
  <si>
    <t>Ywall-True-Long</t>
  </si>
  <si>
    <t>Ywall- calc</t>
  </si>
  <si>
    <t>Squared errors</t>
  </si>
  <si>
    <t>Discrepancy</t>
  </si>
  <si>
    <t>Delta</t>
  </si>
  <si>
    <t>Depth = 0.15 mm</t>
  </si>
  <si>
    <t>Depth = 2.5 mm</t>
  </si>
  <si>
    <t>Mid-weld depth profile</t>
  </si>
  <si>
    <t>Y-wall</t>
  </si>
  <si>
    <t>REC</t>
  </si>
  <si>
    <t>X-AXIS</t>
  </si>
  <si>
    <t>Y-AXIS</t>
  </si>
  <si>
    <t>Depth</t>
  </si>
  <si>
    <t>Ywall calc - use</t>
  </si>
  <si>
    <t>MAX</t>
  </si>
  <si>
    <t>MIN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</si>
</sst>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Fill="1"/>
    <xf numFmtId="165" fontId="0" fillId="0" borderId="0" xfId="0" applyNumberFormat="1"/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Fill="1"/>
    <xf numFmtId="165" fontId="0" fillId="0" borderId="0" xfId="0" applyNumberFormat="1" applyAlignment="1">
      <alignment horizontal="center"/>
    </xf>
    <xf numFmtId="165" fontId="0" fillId="0" borderId="0" xfId="0" quotePrefix="1" applyNumberFormat="1" applyAlignment="1">
      <alignment horizontal="center"/>
    </xf>
    <xf numFmtId="165" fontId="16" fillId="0" borderId="0" xfId="0" applyNumberFormat="1" applyFont="1"/>
    <xf numFmtId="0" fontId="16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'980056'!$B$18:$B$42</c:f>
              <c:numCache>
                <c:formatCode>General</c:formatCode>
                <c:ptCount val="25"/>
                <c:pt idx="0">
                  <c:v>-23.565000000000001</c:v>
                </c:pt>
                <c:pt idx="1">
                  <c:v>-23.645</c:v>
                </c:pt>
                <c:pt idx="2">
                  <c:v>-23.72</c:v>
                </c:pt>
                <c:pt idx="3">
                  <c:v>-23.795000000000002</c:v>
                </c:pt>
                <c:pt idx="4">
                  <c:v>-23.864999999999998</c:v>
                </c:pt>
                <c:pt idx="5">
                  <c:v>-23.945</c:v>
                </c:pt>
                <c:pt idx="6">
                  <c:v>-24.02</c:v>
                </c:pt>
                <c:pt idx="7">
                  <c:v>-24.085000000000001</c:v>
                </c:pt>
                <c:pt idx="8">
                  <c:v>-24.17</c:v>
                </c:pt>
                <c:pt idx="9">
                  <c:v>-24.234999999999999</c:v>
                </c:pt>
                <c:pt idx="10">
                  <c:v>-24.315000000000001</c:v>
                </c:pt>
                <c:pt idx="11">
                  <c:v>-24.39</c:v>
                </c:pt>
                <c:pt idx="12">
                  <c:v>-24.46</c:v>
                </c:pt>
                <c:pt idx="13">
                  <c:v>-24.545000000000002</c:v>
                </c:pt>
                <c:pt idx="14">
                  <c:v>-24.61</c:v>
                </c:pt>
                <c:pt idx="15">
                  <c:v>-24.69</c:v>
                </c:pt>
                <c:pt idx="16">
                  <c:v>-24.765000000000001</c:v>
                </c:pt>
                <c:pt idx="17">
                  <c:v>-24.84</c:v>
                </c:pt>
                <c:pt idx="18">
                  <c:v>-24.92</c:v>
                </c:pt>
                <c:pt idx="19">
                  <c:v>-24.984999999999999</c:v>
                </c:pt>
                <c:pt idx="20">
                  <c:v>-25.065000000000001</c:v>
                </c:pt>
                <c:pt idx="21">
                  <c:v>-25.145</c:v>
                </c:pt>
                <c:pt idx="22">
                  <c:v>-25.215</c:v>
                </c:pt>
                <c:pt idx="23">
                  <c:v>-25.295000000000002</c:v>
                </c:pt>
                <c:pt idx="24">
                  <c:v>-25.36</c:v>
                </c:pt>
              </c:numCache>
            </c:numRef>
          </c:xVal>
          <c:yVal>
            <c:numRef>
              <c:f>'980056'!$E$18:$E$42</c:f>
              <c:numCache>
                <c:formatCode>General</c:formatCode>
                <c:ptCount val="25"/>
                <c:pt idx="0">
                  <c:v>811</c:v>
                </c:pt>
                <c:pt idx="1">
                  <c:v>844</c:v>
                </c:pt>
                <c:pt idx="2">
                  <c:v>822</c:v>
                </c:pt>
                <c:pt idx="3">
                  <c:v>647</c:v>
                </c:pt>
                <c:pt idx="4">
                  <c:v>799</c:v>
                </c:pt>
                <c:pt idx="5">
                  <c:v>843</c:v>
                </c:pt>
                <c:pt idx="6">
                  <c:v>837</c:v>
                </c:pt>
                <c:pt idx="7">
                  <c:v>877</c:v>
                </c:pt>
                <c:pt idx="8">
                  <c:v>830</c:v>
                </c:pt>
                <c:pt idx="9">
                  <c:v>775</c:v>
                </c:pt>
                <c:pt idx="10">
                  <c:v>896</c:v>
                </c:pt>
                <c:pt idx="11">
                  <c:v>774</c:v>
                </c:pt>
                <c:pt idx="12">
                  <c:v>782</c:v>
                </c:pt>
                <c:pt idx="13">
                  <c:v>724</c:v>
                </c:pt>
                <c:pt idx="14">
                  <c:v>714</c:v>
                </c:pt>
                <c:pt idx="15">
                  <c:v>667</c:v>
                </c:pt>
                <c:pt idx="16">
                  <c:v>689</c:v>
                </c:pt>
                <c:pt idx="17">
                  <c:v>717</c:v>
                </c:pt>
                <c:pt idx="18">
                  <c:v>703</c:v>
                </c:pt>
                <c:pt idx="19">
                  <c:v>714</c:v>
                </c:pt>
                <c:pt idx="20">
                  <c:v>690</c:v>
                </c:pt>
                <c:pt idx="21">
                  <c:v>668</c:v>
                </c:pt>
                <c:pt idx="22">
                  <c:v>709</c:v>
                </c:pt>
                <c:pt idx="23">
                  <c:v>743</c:v>
                </c:pt>
                <c:pt idx="24">
                  <c:v>726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'980056'!$B$18:$B$42</c:f>
              <c:numCache>
                <c:formatCode>General</c:formatCode>
                <c:ptCount val="25"/>
                <c:pt idx="0">
                  <c:v>-23.565000000000001</c:v>
                </c:pt>
                <c:pt idx="1">
                  <c:v>-23.645</c:v>
                </c:pt>
                <c:pt idx="2">
                  <c:v>-23.72</c:v>
                </c:pt>
                <c:pt idx="3">
                  <c:v>-23.795000000000002</c:v>
                </c:pt>
                <c:pt idx="4">
                  <c:v>-23.864999999999998</c:v>
                </c:pt>
                <c:pt idx="5">
                  <c:v>-23.945</c:v>
                </c:pt>
                <c:pt idx="6">
                  <c:v>-24.02</c:v>
                </c:pt>
                <c:pt idx="7">
                  <c:v>-24.085000000000001</c:v>
                </c:pt>
                <c:pt idx="8">
                  <c:v>-24.17</c:v>
                </c:pt>
                <c:pt idx="9">
                  <c:v>-24.234999999999999</c:v>
                </c:pt>
                <c:pt idx="10">
                  <c:v>-24.315000000000001</c:v>
                </c:pt>
                <c:pt idx="11">
                  <c:v>-24.39</c:v>
                </c:pt>
                <c:pt idx="12">
                  <c:v>-24.46</c:v>
                </c:pt>
                <c:pt idx="13">
                  <c:v>-24.545000000000002</c:v>
                </c:pt>
                <c:pt idx="14">
                  <c:v>-24.61</c:v>
                </c:pt>
                <c:pt idx="15">
                  <c:v>-24.69</c:v>
                </c:pt>
                <c:pt idx="16">
                  <c:v>-24.765000000000001</c:v>
                </c:pt>
                <c:pt idx="17">
                  <c:v>-24.84</c:v>
                </c:pt>
                <c:pt idx="18">
                  <c:v>-24.92</c:v>
                </c:pt>
                <c:pt idx="19">
                  <c:v>-24.984999999999999</c:v>
                </c:pt>
                <c:pt idx="20">
                  <c:v>-25.065000000000001</c:v>
                </c:pt>
                <c:pt idx="21">
                  <c:v>-25.145</c:v>
                </c:pt>
                <c:pt idx="22">
                  <c:v>-25.215</c:v>
                </c:pt>
                <c:pt idx="23">
                  <c:v>-25.295000000000002</c:v>
                </c:pt>
                <c:pt idx="24">
                  <c:v>-25.36</c:v>
                </c:pt>
              </c:numCache>
            </c:numRef>
          </c:xVal>
          <c:yVal>
            <c:numRef>
              <c:f>'980056'!$F$18:$F$42</c:f>
              <c:numCache>
                <c:formatCode>General</c:formatCode>
                <c:ptCount val="25"/>
                <c:pt idx="0">
                  <c:v>809.45329672396122</c:v>
                </c:pt>
                <c:pt idx="1">
                  <c:v>809.45329672396122</c:v>
                </c:pt>
                <c:pt idx="2">
                  <c:v>809.45329672396122</c:v>
                </c:pt>
                <c:pt idx="3">
                  <c:v>809.45329672396122</c:v>
                </c:pt>
                <c:pt idx="4">
                  <c:v>809.45329672396122</c:v>
                </c:pt>
                <c:pt idx="5">
                  <c:v>809.45329672396122</c:v>
                </c:pt>
                <c:pt idx="6">
                  <c:v>809.45329672396122</c:v>
                </c:pt>
                <c:pt idx="7">
                  <c:v>809.45329672396122</c:v>
                </c:pt>
                <c:pt idx="8">
                  <c:v>809.45329672396122</c:v>
                </c:pt>
                <c:pt idx="9">
                  <c:v>809.45329672396122</c:v>
                </c:pt>
                <c:pt idx="10">
                  <c:v>809.22112903406048</c:v>
                </c:pt>
                <c:pt idx="11">
                  <c:v>797.89122985240965</c:v>
                </c:pt>
                <c:pt idx="12">
                  <c:v>771.94740196135899</c:v>
                </c:pt>
                <c:pt idx="13">
                  <c:v>729.32462975449994</c:v>
                </c:pt>
                <c:pt idx="14">
                  <c:v>709.268476068268</c:v>
                </c:pt>
                <c:pt idx="15">
                  <c:v>701.9782784643146</c:v>
                </c:pt>
                <c:pt idx="16">
                  <c:v>701.9782784643146</c:v>
                </c:pt>
                <c:pt idx="17">
                  <c:v>701.9782784643146</c:v>
                </c:pt>
                <c:pt idx="18">
                  <c:v>701.9782784643146</c:v>
                </c:pt>
                <c:pt idx="19">
                  <c:v>701.9782784643146</c:v>
                </c:pt>
                <c:pt idx="20">
                  <c:v>701.9782784643146</c:v>
                </c:pt>
                <c:pt idx="21">
                  <c:v>701.9782784643146</c:v>
                </c:pt>
                <c:pt idx="22">
                  <c:v>701.9782784643146</c:v>
                </c:pt>
                <c:pt idx="23">
                  <c:v>701.9782784643146</c:v>
                </c:pt>
                <c:pt idx="24">
                  <c:v>701.9782784643146</c:v>
                </c:pt>
              </c:numCache>
            </c:numRef>
          </c:yVal>
        </c:ser>
        <c:axId val="188376192"/>
        <c:axId val="188384384"/>
      </c:scatterChart>
      <c:valAx>
        <c:axId val="188376192"/>
        <c:scaling>
          <c:orientation val="minMax"/>
        </c:scaling>
        <c:axPos val="b"/>
        <c:numFmt formatCode="General" sourceLinked="1"/>
        <c:tickLblPos val="nextTo"/>
        <c:crossAx val="188384384"/>
        <c:crosses val="autoZero"/>
        <c:crossBetween val="midCat"/>
      </c:valAx>
      <c:valAx>
        <c:axId val="188384384"/>
        <c:scaling>
          <c:orientation val="minMax"/>
          <c:max val="900"/>
          <c:min val="600"/>
        </c:scaling>
        <c:axPos val="l"/>
        <c:majorGridlines/>
        <c:numFmt formatCode="General" sourceLinked="1"/>
        <c:tickLblPos val="nextTo"/>
        <c:crossAx val="18837619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951881014873141"/>
                  <c:y val="-0.4498753280839895"/>
                </c:manualLayout>
              </c:layout>
              <c:numFmt formatCode="General" sourceLinked="0"/>
            </c:trendlineLbl>
          </c:trendline>
          <c:xVal>
            <c:numRef>
              <c:f>Calculations!$M$40:$M$45</c:f>
              <c:numCache>
                <c:formatCode>General</c:formatCode>
                <c:ptCount val="6"/>
                <c:pt idx="0">
                  <c:v>24</c:v>
                </c:pt>
                <c:pt idx="1">
                  <c:v>16</c:v>
                </c:pt>
                <c:pt idx="2">
                  <c:v>14</c:v>
                </c:pt>
                <c:pt idx="3">
                  <c:v>-14</c:v>
                </c:pt>
                <c:pt idx="4">
                  <c:v>-16</c:v>
                </c:pt>
                <c:pt idx="5">
                  <c:v>-24</c:v>
                </c:pt>
              </c:numCache>
            </c:numRef>
          </c:xVal>
          <c:yVal>
            <c:numRef>
              <c:f>Calculations!$N$40:$N$45</c:f>
              <c:numCache>
                <c:formatCode>0.000</c:formatCode>
                <c:ptCount val="6"/>
                <c:pt idx="0">
                  <c:v>-24.491002113979089</c:v>
                </c:pt>
                <c:pt idx="1">
                  <c:v>-24.060387772865177</c:v>
                </c:pt>
                <c:pt idx="2">
                  <c:v>-24.054347094599109</c:v>
                </c:pt>
                <c:pt idx="3">
                  <c:v>-23.540526310495746</c:v>
                </c:pt>
                <c:pt idx="4">
                  <c:v>-23.523766814005562</c:v>
                </c:pt>
                <c:pt idx="5">
                  <c:v>-23.660736894870666</c:v>
                </c:pt>
              </c:numCache>
            </c:numRef>
          </c:yVal>
        </c:ser>
        <c:axId val="109020288"/>
        <c:axId val="109025920"/>
      </c:scatterChart>
      <c:valAx>
        <c:axId val="109020288"/>
        <c:scaling>
          <c:orientation val="minMax"/>
        </c:scaling>
        <c:axPos val="b"/>
        <c:numFmt formatCode="General" sourceLinked="1"/>
        <c:tickLblPos val="nextTo"/>
        <c:crossAx val="109025920"/>
        <c:crosses val="autoZero"/>
        <c:crossBetween val="midCat"/>
      </c:valAx>
      <c:valAx>
        <c:axId val="109025920"/>
        <c:scaling>
          <c:orientation val="minMax"/>
        </c:scaling>
        <c:axPos val="l"/>
        <c:majorGridlines/>
        <c:numFmt formatCode="0.000" sourceLinked="1"/>
        <c:tickLblPos val="nextTo"/>
        <c:crossAx val="1090202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Setup!$G$3:$G$37</c:f>
              <c:numCache>
                <c:formatCode>General</c:formatCode>
                <c:ptCount val="35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  <c:pt idx="34">
                  <c:v>-24</c:v>
                </c:pt>
              </c:numCache>
            </c:numRef>
          </c:xVal>
          <c:yVal>
            <c:numRef>
              <c:f>Setup!$H$3:$H$37</c:f>
              <c:numCache>
                <c:formatCode>General</c:formatCode>
                <c:ptCount val="35"/>
                <c:pt idx="0">
                  <c:v>-24.491002113979089</c:v>
                </c:pt>
                <c:pt idx="1">
                  <c:v>-24.060387772865177</c:v>
                </c:pt>
                <c:pt idx="2">
                  <c:v>-24.053621158579208</c:v>
                </c:pt>
                <c:pt idx="3">
                  <c:v>-24.054347094599109</c:v>
                </c:pt>
                <c:pt idx="4">
                  <c:v>-23.954116775660381</c:v>
                </c:pt>
                <c:pt idx="5">
                  <c:v>-24.045777000814038</c:v>
                </c:pt>
                <c:pt idx="6">
                  <c:v>-23.850826912656689</c:v>
                </c:pt>
                <c:pt idx="7">
                  <c:v>-23.760801522591606</c:v>
                </c:pt>
                <c:pt idx="8">
                  <c:v>-23.803467791665962</c:v>
                </c:pt>
                <c:pt idx="9">
                  <c:v>-24.084352113925096</c:v>
                </c:pt>
                <c:pt idx="10">
                  <c:v>-24.290980740046866</c:v>
                </c:pt>
                <c:pt idx="11">
                  <c:v>-24.455046514741888</c:v>
                </c:pt>
                <c:pt idx="12">
                  <c:v>-24.510035665066848</c:v>
                </c:pt>
                <c:pt idx="13">
                  <c:v>-24.668220849082612</c:v>
                </c:pt>
                <c:pt idx="14">
                  <c:v>-24.868347627754261</c:v>
                </c:pt>
                <c:pt idx="15">
                  <c:v>-24.866678557299551</c:v>
                </c:pt>
                <c:pt idx="16">
                  <c:v>-24.860576148095678</c:v>
                </c:pt>
                <c:pt idx="17">
                  <c:v>-24.924365974681781</c:v>
                </c:pt>
                <c:pt idx="18">
                  <c:v>-24.873860791223557</c:v>
                </c:pt>
                <c:pt idx="19">
                  <c:v>-24.769935914116608</c:v>
                </c:pt>
                <c:pt idx="20">
                  <c:v>-24.677187843642265</c:v>
                </c:pt>
                <c:pt idx="21">
                  <c:v>-24.495882304771104</c:v>
                </c:pt>
                <c:pt idx="22">
                  <c:v>-24.375664675903053</c:v>
                </c:pt>
                <c:pt idx="23">
                  <c:v>-24.189181994401448</c:v>
                </c:pt>
                <c:pt idx="24">
                  <c:v>-24.075560686702978</c:v>
                </c:pt>
                <c:pt idx="25">
                  <c:v>-23.884878407346317</c:v>
                </c:pt>
                <c:pt idx="26">
                  <c:v>-23.45039010625392</c:v>
                </c:pt>
                <c:pt idx="27">
                  <c:v>-23.471954844630325</c:v>
                </c:pt>
                <c:pt idx="28">
                  <c:v>-23.527671011535531</c:v>
                </c:pt>
                <c:pt idx="29">
                  <c:v>-23.537529861383192</c:v>
                </c:pt>
                <c:pt idx="30">
                  <c:v>-23.545443821408174</c:v>
                </c:pt>
                <c:pt idx="31">
                  <c:v>-23.540526310495746</c:v>
                </c:pt>
                <c:pt idx="32">
                  <c:v>-23.526931631722753</c:v>
                </c:pt>
                <c:pt idx="33">
                  <c:v>-23.523766814005562</c:v>
                </c:pt>
                <c:pt idx="34">
                  <c:v>-23.660736894870666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Setup!$N$3:$N$37</c:f>
              <c:numCache>
                <c:formatCode>General</c:formatCode>
                <c:ptCount val="35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  <c:pt idx="34">
                  <c:v>-24</c:v>
                </c:pt>
              </c:numCache>
            </c:numRef>
          </c:xVal>
          <c:yVal>
            <c:numRef>
              <c:f>Setup!$M$3:$M$37</c:f>
              <c:numCache>
                <c:formatCode>General</c:formatCode>
                <c:ptCount val="35"/>
                <c:pt idx="0">
                  <c:v>-24.321002113979088</c:v>
                </c:pt>
                <c:pt idx="1">
                  <c:v>-23.890387772865175</c:v>
                </c:pt>
                <c:pt idx="2">
                  <c:v>-23.883621158579206</c:v>
                </c:pt>
                <c:pt idx="3">
                  <c:v>-23.884347094599107</c:v>
                </c:pt>
                <c:pt idx="4">
                  <c:v>-23.78411677566038</c:v>
                </c:pt>
                <c:pt idx="5">
                  <c:v>-23.875777000814036</c:v>
                </c:pt>
                <c:pt idx="6">
                  <c:v>-23.680826912656688</c:v>
                </c:pt>
                <c:pt idx="7">
                  <c:v>-23.590801522591605</c:v>
                </c:pt>
                <c:pt idx="8">
                  <c:v>-23.633467791665961</c:v>
                </c:pt>
                <c:pt idx="9">
                  <c:v>-23.914352113925094</c:v>
                </c:pt>
                <c:pt idx="10">
                  <c:v>-24.120980740046864</c:v>
                </c:pt>
                <c:pt idx="11">
                  <c:v>-24.285046514741886</c:v>
                </c:pt>
                <c:pt idx="12">
                  <c:v>-24.340035665066846</c:v>
                </c:pt>
                <c:pt idx="13">
                  <c:v>-24.49822084908261</c:v>
                </c:pt>
                <c:pt idx="14">
                  <c:v>-24.698347627754259</c:v>
                </c:pt>
                <c:pt idx="15">
                  <c:v>-24.696678557299549</c:v>
                </c:pt>
                <c:pt idx="16">
                  <c:v>-24.690576148095676</c:v>
                </c:pt>
                <c:pt idx="17">
                  <c:v>-24.754365974681779</c:v>
                </c:pt>
                <c:pt idx="18">
                  <c:v>-24.703860791223555</c:v>
                </c:pt>
                <c:pt idx="19">
                  <c:v>-24.599935914116607</c:v>
                </c:pt>
                <c:pt idx="20">
                  <c:v>-24.507187843642264</c:v>
                </c:pt>
                <c:pt idx="21">
                  <c:v>-24.325882304771103</c:v>
                </c:pt>
                <c:pt idx="22">
                  <c:v>-24.205664675903051</c:v>
                </c:pt>
                <c:pt idx="23">
                  <c:v>-24.019181994401446</c:v>
                </c:pt>
                <c:pt idx="24">
                  <c:v>-23.905560686702977</c:v>
                </c:pt>
                <c:pt idx="25">
                  <c:v>-23.714878407346315</c:v>
                </c:pt>
                <c:pt idx="26">
                  <c:v>-23.280390106253918</c:v>
                </c:pt>
                <c:pt idx="27">
                  <c:v>-23.301954844630323</c:v>
                </c:pt>
                <c:pt idx="28">
                  <c:v>-23.35767101153553</c:v>
                </c:pt>
                <c:pt idx="29">
                  <c:v>-23.36752986138319</c:v>
                </c:pt>
                <c:pt idx="30">
                  <c:v>-23.375443821408172</c:v>
                </c:pt>
                <c:pt idx="31">
                  <c:v>-23.370526310495745</c:v>
                </c:pt>
                <c:pt idx="32">
                  <c:v>-23.356931631722752</c:v>
                </c:pt>
                <c:pt idx="33">
                  <c:v>-23.35376681400556</c:v>
                </c:pt>
                <c:pt idx="34">
                  <c:v>-23.490736894870665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Setup!$T$3:$T$15</c:f>
              <c:numCache>
                <c:formatCode>General</c:formatCode>
                <c:ptCount val="13"/>
                <c:pt idx="0">
                  <c:v>24</c:v>
                </c:pt>
                <c:pt idx="1">
                  <c:v>16</c:v>
                </c:pt>
                <c:pt idx="2">
                  <c:v>12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0</c:v>
                </c:pt>
                <c:pt idx="7">
                  <c:v>-3</c:v>
                </c:pt>
                <c:pt idx="8">
                  <c:v>-6</c:v>
                </c:pt>
                <c:pt idx="9">
                  <c:v>-9</c:v>
                </c:pt>
                <c:pt idx="10">
                  <c:v>-12</c:v>
                </c:pt>
                <c:pt idx="11">
                  <c:v>-16</c:v>
                </c:pt>
                <c:pt idx="12">
                  <c:v>-24</c:v>
                </c:pt>
              </c:numCache>
            </c:numRef>
          </c:xVal>
          <c:yVal>
            <c:numRef>
              <c:f>Setup!$S$3:$S$15</c:f>
              <c:numCache>
                <c:formatCode>General</c:formatCode>
                <c:ptCount val="13"/>
                <c:pt idx="0">
                  <c:v>-21.991002113979089</c:v>
                </c:pt>
                <c:pt idx="1">
                  <c:v>-21.560387772865177</c:v>
                </c:pt>
                <c:pt idx="2">
                  <c:v>-21.545777000814038</c:v>
                </c:pt>
                <c:pt idx="3">
                  <c:v>-21.303467791665962</c:v>
                </c:pt>
                <c:pt idx="4">
                  <c:v>-21.955046514741888</c:v>
                </c:pt>
                <c:pt idx="5">
                  <c:v>-22.368347627754261</c:v>
                </c:pt>
                <c:pt idx="6">
                  <c:v>-22.424365974681781</c:v>
                </c:pt>
                <c:pt idx="7">
                  <c:v>-22.177187843642265</c:v>
                </c:pt>
                <c:pt idx="8">
                  <c:v>-21.689181994401448</c:v>
                </c:pt>
                <c:pt idx="9">
                  <c:v>-20.95039010625392</c:v>
                </c:pt>
                <c:pt idx="10">
                  <c:v>-21.037529861383192</c:v>
                </c:pt>
                <c:pt idx="11">
                  <c:v>-21.023766814005562</c:v>
                </c:pt>
                <c:pt idx="12">
                  <c:v>-21.160736894870666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[3]Setup!$Z$3:$Z$9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[3]Setup!$Y$3:$Y$9</c:f>
              <c:numCache>
                <c:formatCode>General</c:formatCode>
                <c:ptCount val="7"/>
                <c:pt idx="0">
                  <c:v>-23.114186783535047</c:v>
                </c:pt>
                <c:pt idx="1">
                  <c:v>-22.814186783535046</c:v>
                </c:pt>
                <c:pt idx="2">
                  <c:v>-22.514186783535045</c:v>
                </c:pt>
                <c:pt idx="3">
                  <c:v>-22.214186783535045</c:v>
                </c:pt>
                <c:pt idx="4">
                  <c:v>-21.914186783535047</c:v>
                </c:pt>
                <c:pt idx="5">
                  <c:v>-21.614186783535047</c:v>
                </c:pt>
                <c:pt idx="6">
                  <c:v>-21.314186783535046</c:v>
                </c:pt>
              </c:numCache>
            </c:numRef>
          </c:yVal>
        </c:ser>
        <c:axId val="63036416"/>
        <c:axId val="63043072"/>
      </c:scatterChart>
      <c:valAx>
        <c:axId val="63036416"/>
        <c:scaling>
          <c:orientation val="minMax"/>
        </c:scaling>
        <c:axPos val="b"/>
        <c:numFmt formatCode="General" sourceLinked="1"/>
        <c:tickLblPos val="nextTo"/>
        <c:crossAx val="63043072"/>
        <c:crosses val="autoZero"/>
        <c:crossBetween val="midCat"/>
      </c:valAx>
      <c:valAx>
        <c:axId val="63043072"/>
        <c:scaling>
          <c:orientation val="minMax"/>
        </c:scaling>
        <c:axPos val="l"/>
        <c:majorGridlines/>
        <c:numFmt formatCode="General" sourceLinked="1"/>
        <c:tickLblPos val="nextTo"/>
        <c:crossAx val="6303641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'980056'!$B$60:$B$84</c:f>
              <c:numCache>
                <c:formatCode>General</c:formatCode>
                <c:ptCount val="25"/>
                <c:pt idx="0">
                  <c:v>-23.14</c:v>
                </c:pt>
                <c:pt idx="1">
                  <c:v>-23.23</c:v>
                </c:pt>
                <c:pt idx="2">
                  <c:v>-23.31</c:v>
                </c:pt>
                <c:pt idx="3">
                  <c:v>-23.385000000000002</c:v>
                </c:pt>
                <c:pt idx="4">
                  <c:v>-23.454999999999998</c:v>
                </c:pt>
                <c:pt idx="5">
                  <c:v>-23.535</c:v>
                </c:pt>
                <c:pt idx="6">
                  <c:v>-23.62</c:v>
                </c:pt>
                <c:pt idx="7">
                  <c:v>-23.684999999999999</c:v>
                </c:pt>
                <c:pt idx="8">
                  <c:v>-23.76</c:v>
                </c:pt>
                <c:pt idx="9">
                  <c:v>-23.835000000000001</c:v>
                </c:pt>
                <c:pt idx="10">
                  <c:v>-23.91</c:v>
                </c:pt>
                <c:pt idx="11">
                  <c:v>-23.99</c:v>
                </c:pt>
                <c:pt idx="12">
                  <c:v>-24.055</c:v>
                </c:pt>
                <c:pt idx="13">
                  <c:v>-24.13</c:v>
                </c:pt>
                <c:pt idx="14">
                  <c:v>-24.204999999999998</c:v>
                </c:pt>
                <c:pt idx="15">
                  <c:v>-24.28</c:v>
                </c:pt>
                <c:pt idx="16">
                  <c:v>-24.364999999999998</c:v>
                </c:pt>
                <c:pt idx="17">
                  <c:v>-24.43</c:v>
                </c:pt>
                <c:pt idx="18">
                  <c:v>-24.504999999999999</c:v>
                </c:pt>
                <c:pt idx="19">
                  <c:v>-24.58</c:v>
                </c:pt>
                <c:pt idx="20">
                  <c:v>-24.66</c:v>
                </c:pt>
                <c:pt idx="21">
                  <c:v>-24.734999999999999</c:v>
                </c:pt>
                <c:pt idx="22">
                  <c:v>-24.805</c:v>
                </c:pt>
                <c:pt idx="23">
                  <c:v>-24.885000000000002</c:v>
                </c:pt>
                <c:pt idx="24">
                  <c:v>-24.96</c:v>
                </c:pt>
              </c:numCache>
            </c:numRef>
          </c:xVal>
          <c:yVal>
            <c:numRef>
              <c:f>'980056'!$E$60:$E$84</c:f>
              <c:numCache>
                <c:formatCode>General</c:formatCode>
                <c:ptCount val="25"/>
                <c:pt idx="0">
                  <c:v>817</c:v>
                </c:pt>
                <c:pt idx="1">
                  <c:v>857</c:v>
                </c:pt>
                <c:pt idx="2">
                  <c:v>852</c:v>
                </c:pt>
                <c:pt idx="3">
                  <c:v>878</c:v>
                </c:pt>
                <c:pt idx="4">
                  <c:v>887</c:v>
                </c:pt>
                <c:pt idx="5">
                  <c:v>880</c:v>
                </c:pt>
                <c:pt idx="6">
                  <c:v>864</c:v>
                </c:pt>
                <c:pt idx="7">
                  <c:v>857</c:v>
                </c:pt>
                <c:pt idx="8">
                  <c:v>925</c:v>
                </c:pt>
                <c:pt idx="9">
                  <c:v>880</c:v>
                </c:pt>
                <c:pt idx="10">
                  <c:v>878</c:v>
                </c:pt>
                <c:pt idx="11">
                  <c:v>833</c:v>
                </c:pt>
                <c:pt idx="12">
                  <c:v>799</c:v>
                </c:pt>
                <c:pt idx="13">
                  <c:v>721</c:v>
                </c:pt>
                <c:pt idx="14">
                  <c:v>753</c:v>
                </c:pt>
                <c:pt idx="15">
                  <c:v>711</c:v>
                </c:pt>
                <c:pt idx="16">
                  <c:v>691</c:v>
                </c:pt>
                <c:pt idx="17">
                  <c:v>723</c:v>
                </c:pt>
                <c:pt idx="18">
                  <c:v>750</c:v>
                </c:pt>
                <c:pt idx="19">
                  <c:v>716</c:v>
                </c:pt>
                <c:pt idx="20">
                  <c:v>696</c:v>
                </c:pt>
                <c:pt idx="21">
                  <c:v>703</c:v>
                </c:pt>
                <c:pt idx="22">
                  <c:v>693</c:v>
                </c:pt>
                <c:pt idx="23">
                  <c:v>721</c:v>
                </c:pt>
                <c:pt idx="24">
                  <c:v>687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'980056'!$B$60:$B$84</c:f>
              <c:numCache>
                <c:formatCode>General</c:formatCode>
                <c:ptCount val="25"/>
                <c:pt idx="0">
                  <c:v>-23.14</c:v>
                </c:pt>
                <c:pt idx="1">
                  <c:v>-23.23</c:v>
                </c:pt>
                <c:pt idx="2">
                  <c:v>-23.31</c:v>
                </c:pt>
                <c:pt idx="3">
                  <c:v>-23.385000000000002</c:v>
                </c:pt>
                <c:pt idx="4">
                  <c:v>-23.454999999999998</c:v>
                </c:pt>
                <c:pt idx="5">
                  <c:v>-23.535</c:v>
                </c:pt>
                <c:pt idx="6">
                  <c:v>-23.62</c:v>
                </c:pt>
                <c:pt idx="7">
                  <c:v>-23.684999999999999</c:v>
                </c:pt>
                <c:pt idx="8">
                  <c:v>-23.76</c:v>
                </c:pt>
                <c:pt idx="9">
                  <c:v>-23.835000000000001</c:v>
                </c:pt>
                <c:pt idx="10">
                  <c:v>-23.91</c:v>
                </c:pt>
                <c:pt idx="11">
                  <c:v>-23.99</c:v>
                </c:pt>
                <c:pt idx="12">
                  <c:v>-24.055</c:v>
                </c:pt>
                <c:pt idx="13">
                  <c:v>-24.13</c:v>
                </c:pt>
                <c:pt idx="14">
                  <c:v>-24.204999999999998</c:v>
                </c:pt>
                <c:pt idx="15">
                  <c:v>-24.28</c:v>
                </c:pt>
                <c:pt idx="16">
                  <c:v>-24.364999999999998</c:v>
                </c:pt>
                <c:pt idx="17">
                  <c:v>-24.43</c:v>
                </c:pt>
                <c:pt idx="18">
                  <c:v>-24.504999999999999</c:v>
                </c:pt>
                <c:pt idx="19">
                  <c:v>-24.58</c:v>
                </c:pt>
                <c:pt idx="20">
                  <c:v>-24.66</c:v>
                </c:pt>
                <c:pt idx="21">
                  <c:v>-24.734999999999999</c:v>
                </c:pt>
                <c:pt idx="22">
                  <c:v>-24.805</c:v>
                </c:pt>
                <c:pt idx="23">
                  <c:v>-24.885000000000002</c:v>
                </c:pt>
                <c:pt idx="24">
                  <c:v>-24.96</c:v>
                </c:pt>
              </c:numCache>
            </c:numRef>
          </c:xVal>
          <c:yVal>
            <c:numRef>
              <c:f>'980056'!$F$60:$F$84</c:f>
              <c:numCache>
                <c:formatCode>General</c:formatCode>
                <c:ptCount val="25"/>
                <c:pt idx="0">
                  <c:v>869.79961294413374</c:v>
                </c:pt>
                <c:pt idx="1">
                  <c:v>869.79961294413374</c:v>
                </c:pt>
                <c:pt idx="2">
                  <c:v>869.79961294413374</c:v>
                </c:pt>
                <c:pt idx="3">
                  <c:v>869.79961294413374</c:v>
                </c:pt>
                <c:pt idx="4">
                  <c:v>869.79961294413374</c:v>
                </c:pt>
                <c:pt idx="5">
                  <c:v>869.79961294413374</c:v>
                </c:pt>
                <c:pt idx="6">
                  <c:v>869.79961294413374</c:v>
                </c:pt>
                <c:pt idx="7">
                  <c:v>869.79961294413374</c:v>
                </c:pt>
                <c:pt idx="8">
                  <c:v>869.79961294413374</c:v>
                </c:pt>
                <c:pt idx="9">
                  <c:v>869.79961294413374</c:v>
                </c:pt>
                <c:pt idx="10">
                  <c:v>864.36457190741532</c:v>
                </c:pt>
                <c:pt idx="11">
                  <c:v>835.66532501338281</c:v>
                </c:pt>
                <c:pt idx="12">
                  <c:v>794.19214601913632</c:v>
                </c:pt>
                <c:pt idx="13">
                  <c:v>744.78152546460467</c:v>
                </c:pt>
                <c:pt idx="14">
                  <c:v>716.92954648795853</c:v>
                </c:pt>
                <c:pt idx="15">
                  <c:v>710.24834672810164</c:v>
                </c:pt>
                <c:pt idx="16">
                  <c:v>710.24834672810164</c:v>
                </c:pt>
                <c:pt idx="17">
                  <c:v>710.24834672810164</c:v>
                </c:pt>
                <c:pt idx="18">
                  <c:v>710.24834672810164</c:v>
                </c:pt>
                <c:pt idx="19">
                  <c:v>710.24834672810164</c:v>
                </c:pt>
                <c:pt idx="20">
                  <c:v>710.24834672810164</c:v>
                </c:pt>
                <c:pt idx="21">
                  <c:v>710.24834672810164</c:v>
                </c:pt>
                <c:pt idx="22">
                  <c:v>710.24834672810164</c:v>
                </c:pt>
                <c:pt idx="23">
                  <c:v>710.24834672810164</c:v>
                </c:pt>
                <c:pt idx="24">
                  <c:v>710.24834672810164</c:v>
                </c:pt>
              </c:numCache>
            </c:numRef>
          </c:yVal>
        </c:ser>
        <c:axId val="191880192"/>
        <c:axId val="188683008"/>
      </c:scatterChart>
      <c:valAx>
        <c:axId val="191880192"/>
        <c:scaling>
          <c:orientation val="minMax"/>
        </c:scaling>
        <c:axPos val="b"/>
        <c:numFmt formatCode="General" sourceLinked="1"/>
        <c:tickLblPos val="nextTo"/>
        <c:crossAx val="188683008"/>
        <c:crosses val="autoZero"/>
        <c:crossBetween val="midCat"/>
      </c:valAx>
      <c:valAx>
        <c:axId val="188683008"/>
        <c:scaling>
          <c:orientation val="minMax"/>
          <c:max val="900"/>
          <c:min val="600"/>
        </c:scaling>
        <c:axPos val="l"/>
        <c:majorGridlines/>
        <c:numFmt formatCode="General" sourceLinked="1"/>
        <c:tickLblPos val="nextTo"/>
        <c:crossAx val="191880192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'980056'!$B$102:$B$126</c:f>
              <c:numCache>
                <c:formatCode>General</c:formatCode>
                <c:ptCount val="25"/>
                <c:pt idx="0">
                  <c:v>-22.9</c:v>
                </c:pt>
                <c:pt idx="1">
                  <c:v>-22.99</c:v>
                </c:pt>
                <c:pt idx="2">
                  <c:v>-23.06</c:v>
                </c:pt>
                <c:pt idx="3">
                  <c:v>-23.135000000000002</c:v>
                </c:pt>
                <c:pt idx="4">
                  <c:v>-23.204999999999998</c:v>
                </c:pt>
                <c:pt idx="5">
                  <c:v>-23.28</c:v>
                </c:pt>
                <c:pt idx="6">
                  <c:v>-23.364999999999998</c:v>
                </c:pt>
                <c:pt idx="7">
                  <c:v>-23.43</c:v>
                </c:pt>
                <c:pt idx="8">
                  <c:v>-23.504999999999999</c:v>
                </c:pt>
                <c:pt idx="9">
                  <c:v>-23.585000000000001</c:v>
                </c:pt>
                <c:pt idx="10">
                  <c:v>-23.655000000000001</c:v>
                </c:pt>
                <c:pt idx="11">
                  <c:v>-23.734999999999999</c:v>
                </c:pt>
                <c:pt idx="12">
                  <c:v>-23.805</c:v>
                </c:pt>
                <c:pt idx="13">
                  <c:v>-23.88</c:v>
                </c:pt>
                <c:pt idx="14">
                  <c:v>-23.954999999999998</c:v>
                </c:pt>
                <c:pt idx="15">
                  <c:v>-24.035</c:v>
                </c:pt>
                <c:pt idx="16">
                  <c:v>-24.114999999999998</c:v>
                </c:pt>
                <c:pt idx="17">
                  <c:v>-24.184999999999999</c:v>
                </c:pt>
                <c:pt idx="18">
                  <c:v>-24.254999999999999</c:v>
                </c:pt>
                <c:pt idx="19">
                  <c:v>-24.33</c:v>
                </c:pt>
                <c:pt idx="20">
                  <c:v>-24.405000000000001</c:v>
                </c:pt>
                <c:pt idx="21">
                  <c:v>-24.484999999999999</c:v>
                </c:pt>
                <c:pt idx="22">
                  <c:v>-24.555</c:v>
                </c:pt>
                <c:pt idx="23">
                  <c:v>-24.63</c:v>
                </c:pt>
                <c:pt idx="24">
                  <c:v>-24.704999999999998</c:v>
                </c:pt>
              </c:numCache>
            </c:numRef>
          </c:xVal>
          <c:yVal>
            <c:numRef>
              <c:f>'980056'!$E$102:$E$126</c:f>
              <c:numCache>
                <c:formatCode>General</c:formatCode>
                <c:ptCount val="25"/>
                <c:pt idx="0">
                  <c:v>929</c:v>
                </c:pt>
                <c:pt idx="1">
                  <c:v>848</c:v>
                </c:pt>
                <c:pt idx="2">
                  <c:v>838</c:v>
                </c:pt>
                <c:pt idx="3">
                  <c:v>931</c:v>
                </c:pt>
                <c:pt idx="4">
                  <c:v>868</c:v>
                </c:pt>
                <c:pt idx="5">
                  <c:v>873</c:v>
                </c:pt>
                <c:pt idx="6">
                  <c:v>860</c:v>
                </c:pt>
                <c:pt idx="7">
                  <c:v>858</c:v>
                </c:pt>
                <c:pt idx="8">
                  <c:v>915</c:v>
                </c:pt>
                <c:pt idx="9">
                  <c:v>925</c:v>
                </c:pt>
                <c:pt idx="10">
                  <c:v>865</c:v>
                </c:pt>
                <c:pt idx="11">
                  <c:v>887</c:v>
                </c:pt>
                <c:pt idx="12">
                  <c:v>872</c:v>
                </c:pt>
                <c:pt idx="13">
                  <c:v>865</c:v>
                </c:pt>
                <c:pt idx="14">
                  <c:v>879</c:v>
                </c:pt>
                <c:pt idx="15">
                  <c:v>791</c:v>
                </c:pt>
                <c:pt idx="16">
                  <c:v>777</c:v>
                </c:pt>
                <c:pt idx="17">
                  <c:v>756</c:v>
                </c:pt>
                <c:pt idx="18">
                  <c:v>735</c:v>
                </c:pt>
                <c:pt idx="19">
                  <c:v>712</c:v>
                </c:pt>
                <c:pt idx="20">
                  <c:v>755</c:v>
                </c:pt>
                <c:pt idx="21">
                  <c:v>782</c:v>
                </c:pt>
                <c:pt idx="22">
                  <c:v>729</c:v>
                </c:pt>
                <c:pt idx="23">
                  <c:v>732</c:v>
                </c:pt>
                <c:pt idx="24">
                  <c:v>654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'980056'!$B$102:$B$126</c:f>
              <c:numCache>
                <c:formatCode>General</c:formatCode>
                <c:ptCount val="25"/>
                <c:pt idx="0">
                  <c:v>-22.9</c:v>
                </c:pt>
                <c:pt idx="1">
                  <c:v>-22.99</c:v>
                </c:pt>
                <c:pt idx="2">
                  <c:v>-23.06</c:v>
                </c:pt>
                <c:pt idx="3">
                  <c:v>-23.135000000000002</c:v>
                </c:pt>
                <c:pt idx="4">
                  <c:v>-23.204999999999998</c:v>
                </c:pt>
                <c:pt idx="5">
                  <c:v>-23.28</c:v>
                </c:pt>
                <c:pt idx="6">
                  <c:v>-23.364999999999998</c:v>
                </c:pt>
                <c:pt idx="7">
                  <c:v>-23.43</c:v>
                </c:pt>
                <c:pt idx="8">
                  <c:v>-23.504999999999999</c:v>
                </c:pt>
                <c:pt idx="9">
                  <c:v>-23.585000000000001</c:v>
                </c:pt>
                <c:pt idx="10">
                  <c:v>-23.655000000000001</c:v>
                </c:pt>
                <c:pt idx="11">
                  <c:v>-23.734999999999999</c:v>
                </c:pt>
                <c:pt idx="12">
                  <c:v>-23.805</c:v>
                </c:pt>
                <c:pt idx="13">
                  <c:v>-23.88</c:v>
                </c:pt>
                <c:pt idx="14">
                  <c:v>-23.954999999999998</c:v>
                </c:pt>
                <c:pt idx="15">
                  <c:v>-24.035</c:v>
                </c:pt>
                <c:pt idx="16">
                  <c:v>-24.114999999999998</c:v>
                </c:pt>
                <c:pt idx="17">
                  <c:v>-24.184999999999999</c:v>
                </c:pt>
                <c:pt idx="18">
                  <c:v>-24.254999999999999</c:v>
                </c:pt>
                <c:pt idx="19">
                  <c:v>-24.33</c:v>
                </c:pt>
                <c:pt idx="20">
                  <c:v>-24.405000000000001</c:v>
                </c:pt>
                <c:pt idx="21">
                  <c:v>-24.484999999999999</c:v>
                </c:pt>
                <c:pt idx="22">
                  <c:v>-24.555</c:v>
                </c:pt>
                <c:pt idx="23">
                  <c:v>-24.63</c:v>
                </c:pt>
                <c:pt idx="24">
                  <c:v>-24.704999999999998</c:v>
                </c:pt>
              </c:numCache>
            </c:numRef>
          </c:xVal>
          <c:yVal>
            <c:numRef>
              <c:f>'980056'!$F$102:$F$126</c:f>
              <c:numCache>
                <c:formatCode>General</c:formatCode>
                <c:ptCount val="25"/>
                <c:pt idx="0">
                  <c:v>881.7374161312307</c:v>
                </c:pt>
                <c:pt idx="1">
                  <c:v>881.7374161312307</c:v>
                </c:pt>
                <c:pt idx="2">
                  <c:v>881.7374161312307</c:v>
                </c:pt>
                <c:pt idx="3">
                  <c:v>881.7374161312307</c:v>
                </c:pt>
                <c:pt idx="4">
                  <c:v>881.7374161312307</c:v>
                </c:pt>
                <c:pt idx="5">
                  <c:v>881.7374161312307</c:v>
                </c:pt>
                <c:pt idx="6">
                  <c:v>881.7374161312307</c:v>
                </c:pt>
                <c:pt idx="7">
                  <c:v>881.7374161312307</c:v>
                </c:pt>
                <c:pt idx="8">
                  <c:v>881.7374161312307</c:v>
                </c:pt>
                <c:pt idx="9">
                  <c:v>881.7374161312307</c:v>
                </c:pt>
                <c:pt idx="10">
                  <c:v>881.7374161312307</c:v>
                </c:pt>
                <c:pt idx="11">
                  <c:v>881.7374161312307</c:v>
                </c:pt>
                <c:pt idx="12">
                  <c:v>880.70676910471332</c:v>
                </c:pt>
                <c:pt idx="13">
                  <c:v>870.42584465178425</c:v>
                </c:pt>
                <c:pt idx="14">
                  <c:v>849.11814770793876</c:v>
                </c:pt>
                <c:pt idx="15">
                  <c:v>814.23598395562522</c:v>
                </c:pt>
                <c:pt idx="16">
                  <c:v>774.01936165309485</c:v>
                </c:pt>
                <c:pt idx="17">
                  <c:v>748.47942643322824</c:v>
                </c:pt>
                <c:pt idx="18">
                  <c:v>732.54503524989354</c:v>
                </c:pt>
                <c:pt idx="19">
                  <c:v>726.13168667563548</c:v>
                </c:pt>
                <c:pt idx="20">
                  <c:v>726.09496096129226</c:v>
                </c:pt>
                <c:pt idx="21">
                  <c:v>726.09496096129226</c:v>
                </c:pt>
                <c:pt idx="22">
                  <c:v>726.09496096129226</c:v>
                </c:pt>
                <c:pt idx="23">
                  <c:v>726.09496096129226</c:v>
                </c:pt>
                <c:pt idx="24">
                  <c:v>726.09496096129226</c:v>
                </c:pt>
              </c:numCache>
            </c:numRef>
          </c:yVal>
        </c:ser>
        <c:axId val="188703104"/>
        <c:axId val="188704640"/>
      </c:scatterChart>
      <c:valAx>
        <c:axId val="188703104"/>
        <c:scaling>
          <c:orientation val="minMax"/>
        </c:scaling>
        <c:axPos val="b"/>
        <c:numFmt formatCode="General" sourceLinked="1"/>
        <c:tickLblPos val="nextTo"/>
        <c:crossAx val="188704640"/>
        <c:crosses val="autoZero"/>
        <c:crossBetween val="midCat"/>
      </c:valAx>
      <c:valAx>
        <c:axId val="188704640"/>
        <c:scaling>
          <c:orientation val="minMax"/>
          <c:min val="600"/>
        </c:scaling>
        <c:axPos val="l"/>
        <c:majorGridlines/>
        <c:numFmt formatCode="General" sourceLinked="1"/>
        <c:tickLblPos val="nextTo"/>
        <c:crossAx val="188703104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'980056'!$B$144:$B$168</c:f>
              <c:numCache>
                <c:formatCode>General</c:formatCode>
                <c:ptCount val="25"/>
                <c:pt idx="0">
                  <c:v>-23.065000000000001</c:v>
                </c:pt>
                <c:pt idx="1">
                  <c:v>-23.16</c:v>
                </c:pt>
                <c:pt idx="2">
                  <c:v>-23.225000000000001</c:v>
                </c:pt>
                <c:pt idx="3">
                  <c:v>-23.3</c:v>
                </c:pt>
                <c:pt idx="4">
                  <c:v>-23.38</c:v>
                </c:pt>
                <c:pt idx="5">
                  <c:v>-23.45</c:v>
                </c:pt>
                <c:pt idx="6">
                  <c:v>-23.53</c:v>
                </c:pt>
                <c:pt idx="7">
                  <c:v>-23.6</c:v>
                </c:pt>
                <c:pt idx="8">
                  <c:v>-23.675000000000001</c:v>
                </c:pt>
                <c:pt idx="9">
                  <c:v>-23.754999999999999</c:v>
                </c:pt>
                <c:pt idx="10">
                  <c:v>-23.824999999999999</c:v>
                </c:pt>
                <c:pt idx="11">
                  <c:v>-23.905000000000001</c:v>
                </c:pt>
                <c:pt idx="12">
                  <c:v>-23.975000000000001</c:v>
                </c:pt>
                <c:pt idx="13">
                  <c:v>-24.05</c:v>
                </c:pt>
                <c:pt idx="14">
                  <c:v>-24.125</c:v>
                </c:pt>
                <c:pt idx="15">
                  <c:v>-24.2</c:v>
                </c:pt>
                <c:pt idx="16">
                  <c:v>-24.28</c:v>
                </c:pt>
                <c:pt idx="17">
                  <c:v>-24.35</c:v>
                </c:pt>
                <c:pt idx="18">
                  <c:v>-24.425000000000001</c:v>
                </c:pt>
                <c:pt idx="19">
                  <c:v>-24.5</c:v>
                </c:pt>
                <c:pt idx="20">
                  <c:v>-24.574999999999999</c:v>
                </c:pt>
                <c:pt idx="21">
                  <c:v>-24.66</c:v>
                </c:pt>
                <c:pt idx="22">
                  <c:v>-24.73</c:v>
                </c:pt>
                <c:pt idx="23">
                  <c:v>-24.8</c:v>
                </c:pt>
                <c:pt idx="24">
                  <c:v>-24.875</c:v>
                </c:pt>
              </c:numCache>
            </c:numRef>
          </c:xVal>
          <c:yVal>
            <c:numRef>
              <c:f>'980056'!$E$144:$E$168</c:f>
              <c:numCache>
                <c:formatCode>General</c:formatCode>
                <c:ptCount val="25"/>
                <c:pt idx="0">
                  <c:v>859</c:v>
                </c:pt>
                <c:pt idx="1">
                  <c:v>851</c:v>
                </c:pt>
                <c:pt idx="2">
                  <c:v>897</c:v>
                </c:pt>
                <c:pt idx="3">
                  <c:v>834</c:v>
                </c:pt>
                <c:pt idx="4">
                  <c:v>870</c:v>
                </c:pt>
                <c:pt idx="5">
                  <c:v>854</c:v>
                </c:pt>
                <c:pt idx="6">
                  <c:v>940</c:v>
                </c:pt>
                <c:pt idx="7">
                  <c:v>901</c:v>
                </c:pt>
                <c:pt idx="8">
                  <c:v>855</c:v>
                </c:pt>
                <c:pt idx="9">
                  <c:v>942</c:v>
                </c:pt>
                <c:pt idx="10">
                  <c:v>869</c:v>
                </c:pt>
                <c:pt idx="11">
                  <c:v>844</c:v>
                </c:pt>
                <c:pt idx="12">
                  <c:v>817</c:v>
                </c:pt>
                <c:pt idx="13">
                  <c:v>781</c:v>
                </c:pt>
                <c:pt idx="14">
                  <c:v>755</c:v>
                </c:pt>
                <c:pt idx="15">
                  <c:v>725</c:v>
                </c:pt>
                <c:pt idx="16">
                  <c:v>684</c:v>
                </c:pt>
                <c:pt idx="17">
                  <c:v>704</c:v>
                </c:pt>
                <c:pt idx="18">
                  <c:v>687</c:v>
                </c:pt>
                <c:pt idx="19">
                  <c:v>700</c:v>
                </c:pt>
                <c:pt idx="20">
                  <c:v>695</c:v>
                </c:pt>
                <c:pt idx="21">
                  <c:v>672</c:v>
                </c:pt>
                <c:pt idx="22">
                  <c:v>707</c:v>
                </c:pt>
                <c:pt idx="23">
                  <c:v>666</c:v>
                </c:pt>
                <c:pt idx="24">
                  <c:v>735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'980056'!$B$144:$B$168</c:f>
              <c:numCache>
                <c:formatCode>General</c:formatCode>
                <c:ptCount val="25"/>
                <c:pt idx="0">
                  <c:v>-23.065000000000001</c:v>
                </c:pt>
                <c:pt idx="1">
                  <c:v>-23.16</c:v>
                </c:pt>
                <c:pt idx="2">
                  <c:v>-23.225000000000001</c:v>
                </c:pt>
                <c:pt idx="3">
                  <c:v>-23.3</c:v>
                </c:pt>
                <c:pt idx="4">
                  <c:v>-23.38</c:v>
                </c:pt>
                <c:pt idx="5">
                  <c:v>-23.45</c:v>
                </c:pt>
                <c:pt idx="6">
                  <c:v>-23.53</c:v>
                </c:pt>
                <c:pt idx="7">
                  <c:v>-23.6</c:v>
                </c:pt>
                <c:pt idx="8">
                  <c:v>-23.675000000000001</c:v>
                </c:pt>
                <c:pt idx="9">
                  <c:v>-23.754999999999999</c:v>
                </c:pt>
                <c:pt idx="10">
                  <c:v>-23.824999999999999</c:v>
                </c:pt>
                <c:pt idx="11">
                  <c:v>-23.905000000000001</c:v>
                </c:pt>
                <c:pt idx="12">
                  <c:v>-23.975000000000001</c:v>
                </c:pt>
                <c:pt idx="13">
                  <c:v>-24.05</c:v>
                </c:pt>
                <c:pt idx="14">
                  <c:v>-24.125</c:v>
                </c:pt>
                <c:pt idx="15">
                  <c:v>-24.2</c:v>
                </c:pt>
                <c:pt idx="16">
                  <c:v>-24.28</c:v>
                </c:pt>
                <c:pt idx="17">
                  <c:v>-24.35</c:v>
                </c:pt>
                <c:pt idx="18">
                  <c:v>-24.425000000000001</c:v>
                </c:pt>
                <c:pt idx="19">
                  <c:v>-24.5</c:v>
                </c:pt>
                <c:pt idx="20">
                  <c:v>-24.574999999999999</c:v>
                </c:pt>
                <c:pt idx="21">
                  <c:v>-24.66</c:v>
                </c:pt>
                <c:pt idx="22">
                  <c:v>-24.73</c:v>
                </c:pt>
                <c:pt idx="23">
                  <c:v>-24.8</c:v>
                </c:pt>
                <c:pt idx="24">
                  <c:v>-24.875</c:v>
                </c:pt>
              </c:numCache>
            </c:numRef>
          </c:xVal>
          <c:yVal>
            <c:numRef>
              <c:f>'980056'!$F$144:$F$168</c:f>
              <c:numCache>
                <c:formatCode>General</c:formatCode>
                <c:ptCount val="25"/>
                <c:pt idx="0">
                  <c:v>877.96702117564951</c:v>
                </c:pt>
                <c:pt idx="1">
                  <c:v>877.96702117564951</c:v>
                </c:pt>
                <c:pt idx="2">
                  <c:v>877.96702117564951</c:v>
                </c:pt>
                <c:pt idx="3">
                  <c:v>877.96702117564951</c:v>
                </c:pt>
                <c:pt idx="4">
                  <c:v>877.96702117564951</c:v>
                </c:pt>
                <c:pt idx="5">
                  <c:v>877.96702117564951</c:v>
                </c:pt>
                <c:pt idx="6">
                  <c:v>877.96702117564951</c:v>
                </c:pt>
                <c:pt idx="7">
                  <c:v>877.96702117564951</c:v>
                </c:pt>
                <c:pt idx="8">
                  <c:v>877.96702117564951</c:v>
                </c:pt>
                <c:pt idx="9">
                  <c:v>877.55439762002175</c:v>
                </c:pt>
                <c:pt idx="10">
                  <c:v>870.15717165555293</c:v>
                </c:pt>
                <c:pt idx="11">
                  <c:v>850.35905316921549</c:v>
                </c:pt>
                <c:pt idx="12">
                  <c:v>823.10957178259423</c:v>
                </c:pt>
                <c:pt idx="13">
                  <c:v>783.66678472929436</c:v>
                </c:pt>
                <c:pt idx="14">
                  <c:v>745.38793752126151</c:v>
                </c:pt>
                <c:pt idx="15">
                  <c:v>717.74422714652417</c:v>
                </c:pt>
                <c:pt idx="16">
                  <c:v>699.9798869008365</c:v>
                </c:pt>
                <c:pt idx="17">
                  <c:v>694.36221689693639</c:v>
                </c:pt>
                <c:pt idx="18">
                  <c:v>694.30980300389183</c:v>
                </c:pt>
                <c:pt idx="19">
                  <c:v>694.30980300389183</c:v>
                </c:pt>
                <c:pt idx="20">
                  <c:v>694.30980300389183</c:v>
                </c:pt>
                <c:pt idx="21">
                  <c:v>694.30980300389183</c:v>
                </c:pt>
                <c:pt idx="22">
                  <c:v>694.30980300389183</c:v>
                </c:pt>
                <c:pt idx="23">
                  <c:v>694.30980300389183</c:v>
                </c:pt>
                <c:pt idx="24">
                  <c:v>694.30980300389183</c:v>
                </c:pt>
              </c:numCache>
            </c:numRef>
          </c:yVal>
        </c:ser>
        <c:axId val="52946432"/>
        <c:axId val="52947968"/>
      </c:scatterChart>
      <c:valAx>
        <c:axId val="52946432"/>
        <c:scaling>
          <c:orientation val="minMax"/>
        </c:scaling>
        <c:axPos val="b"/>
        <c:numFmt formatCode="General" sourceLinked="1"/>
        <c:tickLblPos val="nextTo"/>
        <c:crossAx val="52947968"/>
        <c:crosses val="autoZero"/>
        <c:crossBetween val="midCat"/>
      </c:valAx>
      <c:valAx>
        <c:axId val="52947968"/>
        <c:scaling>
          <c:orientation val="minMax"/>
          <c:min val="600"/>
        </c:scaling>
        <c:axPos val="l"/>
        <c:majorGridlines/>
        <c:numFmt formatCode="General" sourceLinked="1"/>
        <c:tickLblPos val="nextTo"/>
        <c:crossAx val="52946432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'980056'!$B$186:$B$210</c:f>
              <c:numCache>
                <c:formatCode>General</c:formatCode>
                <c:ptCount val="25"/>
                <c:pt idx="0">
                  <c:v>-22.52</c:v>
                </c:pt>
                <c:pt idx="1">
                  <c:v>-22.61</c:v>
                </c:pt>
                <c:pt idx="2">
                  <c:v>-22.68</c:v>
                </c:pt>
                <c:pt idx="3">
                  <c:v>-22.754999999999999</c:v>
                </c:pt>
                <c:pt idx="4">
                  <c:v>-22.824999999999999</c:v>
                </c:pt>
                <c:pt idx="5">
                  <c:v>-22.905000000000001</c:v>
                </c:pt>
                <c:pt idx="6">
                  <c:v>-22.98</c:v>
                </c:pt>
                <c:pt idx="7">
                  <c:v>-23.055</c:v>
                </c:pt>
                <c:pt idx="8">
                  <c:v>-23.13</c:v>
                </c:pt>
                <c:pt idx="9">
                  <c:v>-23.2</c:v>
                </c:pt>
                <c:pt idx="10">
                  <c:v>-23.29</c:v>
                </c:pt>
                <c:pt idx="11">
                  <c:v>-23.364999999999998</c:v>
                </c:pt>
                <c:pt idx="12">
                  <c:v>-23.425000000000001</c:v>
                </c:pt>
                <c:pt idx="13">
                  <c:v>-23.504999999999999</c:v>
                </c:pt>
                <c:pt idx="14">
                  <c:v>-23.574999999999999</c:v>
                </c:pt>
                <c:pt idx="15">
                  <c:v>-23.66</c:v>
                </c:pt>
                <c:pt idx="16">
                  <c:v>-23.734999999999999</c:v>
                </c:pt>
                <c:pt idx="17">
                  <c:v>-23.805</c:v>
                </c:pt>
                <c:pt idx="18">
                  <c:v>-23.885000000000002</c:v>
                </c:pt>
                <c:pt idx="19">
                  <c:v>-23.954999999999998</c:v>
                </c:pt>
                <c:pt idx="20">
                  <c:v>-24.035</c:v>
                </c:pt>
                <c:pt idx="21">
                  <c:v>-24.11</c:v>
                </c:pt>
                <c:pt idx="22">
                  <c:v>-24.175000000000001</c:v>
                </c:pt>
                <c:pt idx="23">
                  <c:v>-24.254999999999999</c:v>
                </c:pt>
                <c:pt idx="24">
                  <c:v>-24.32</c:v>
                </c:pt>
              </c:numCache>
            </c:numRef>
          </c:xVal>
          <c:yVal>
            <c:numRef>
              <c:f>'980056'!$E$186:$E$210</c:f>
              <c:numCache>
                <c:formatCode>General</c:formatCode>
                <c:ptCount val="25"/>
                <c:pt idx="0">
                  <c:v>883</c:v>
                </c:pt>
                <c:pt idx="1">
                  <c:v>929</c:v>
                </c:pt>
                <c:pt idx="2">
                  <c:v>905</c:v>
                </c:pt>
                <c:pt idx="3">
                  <c:v>882</c:v>
                </c:pt>
                <c:pt idx="4">
                  <c:v>921</c:v>
                </c:pt>
                <c:pt idx="5">
                  <c:v>854</c:v>
                </c:pt>
                <c:pt idx="6">
                  <c:v>904</c:v>
                </c:pt>
                <c:pt idx="7">
                  <c:v>829</c:v>
                </c:pt>
                <c:pt idx="8">
                  <c:v>916</c:v>
                </c:pt>
                <c:pt idx="9">
                  <c:v>869</c:v>
                </c:pt>
                <c:pt idx="10">
                  <c:v>833</c:v>
                </c:pt>
                <c:pt idx="11">
                  <c:v>933</c:v>
                </c:pt>
                <c:pt idx="12">
                  <c:v>858</c:v>
                </c:pt>
                <c:pt idx="13">
                  <c:v>862</c:v>
                </c:pt>
                <c:pt idx="14">
                  <c:v>767</c:v>
                </c:pt>
                <c:pt idx="15">
                  <c:v>706</c:v>
                </c:pt>
                <c:pt idx="16">
                  <c:v>737</c:v>
                </c:pt>
                <c:pt idx="17">
                  <c:v>740</c:v>
                </c:pt>
                <c:pt idx="18">
                  <c:v>725</c:v>
                </c:pt>
                <c:pt idx="19">
                  <c:v>730</c:v>
                </c:pt>
                <c:pt idx="20">
                  <c:v>717</c:v>
                </c:pt>
                <c:pt idx="21">
                  <c:v>757</c:v>
                </c:pt>
                <c:pt idx="22">
                  <c:v>730</c:v>
                </c:pt>
                <c:pt idx="23">
                  <c:v>702</c:v>
                </c:pt>
                <c:pt idx="24">
                  <c:v>739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'980056'!$B$186:$B$210</c:f>
              <c:numCache>
                <c:formatCode>General</c:formatCode>
                <c:ptCount val="25"/>
                <c:pt idx="0">
                  <c:v>-22.52</c:v>
                </c:pt>
                <c:pt idx="1">
                  <c:v>-22.61</c:v>
                </c:pt>
                <c:pt idx="2">
                  <c:v>-22.68</c:v>
                </c:pt>
                <c:pt idx="3">
                  <c:v>-22.754999999999999</c:v>
                </c:pt>
                <c:pt idx="4">
                  <c:v>-22.824999999999999</c:v>
                </c:pt>
                <c:pt idx="5">
                  <c:v>-22.905000000000001</c:v>
                </c:pt>
                <c:pt idx="6">
                  <c:v>-22.98</c:v>
                </c:pt>
                <c:pt idx="7">
                  <c:v>-23.055</c:v>
                </c:pt>
                <c:pt idx="8">
                  <c:v>-23.13</c:v>
                </c:pt>
                <c:pt idx="9">
                  <c:v>-23.2</c:v>
                </c:pt>
                <c:pt idx="10">
                  <c:v>-23.29</c:v>
                </c:pt>
                <c:pt idx="11">
                  <c:v>-23.364999999999998</c:v>
                </c:pt>
                <c:pt idx="12">
                  <c:v>-23.425000000000001</c:v>
                </c:pt>
                <c:pt idx="13">
                  <c:v>-23.504999999999999</c:v>
                </c:pt>
                <c:pt idx="14">
                  <c:v>-23.574999999999999</c:v>
                </c:pt>
                <c:pt idx="15">
                  <c:v>-23.66</c:v>
                </c:pt>
                <c:pt idx="16">
                  <c:v>-23.734999999999999</c:v>
                </c:pt>
                <c:pt idx="17">
                  <c:v>-23.805</c:v>
                </c:pt>
                <c:pt idx="18">
                  <c:v>-23.885000000000002</c:v>
                </c:pt>
                <c:pt idx="19">
                  <c:v>-23.954999999999998</c:v>
                </c:pt>
                <c:pt idx="20">
                  <c:v>-24.035</c:v>
                </c:pt>
                <c:pt idx="21">
                  <c:v>-24.11</c:v>
                </c:pt>
                <c:pt idx="22">
                  <c:v>-24.175000000000001</c:v>
                </c:pt>
                <c:pt idx="23">
                  <c:v>-24.254999999999999</c:v>
                </c:pt>
                <c:pt idx="24">
                  <c:v>-24.32</c:v>
                </c:pt>
              </c:numCache>
            </c:numRef>
          </c:xVal>
          <c:yVal>
            <c:numRef>
              <c:f>'980056'!$F$186:$F$210</c:f>
              <c:numCache>
                <c:formatCode>General</c:formatCode>
                <c:ptCount val="25"/>
                <c:pt idx="0">
                  <c:v>887.08192596534855</c:v>
                </c:pt>
                <c:pt idx="1">
                  <c:v>887.08192596534855</c:v>
                </c:pt>
                <c:pt idx="2">
                  <c:v>887.08192596534855</c:v>
                </c:pt>
                <c:pt idx="3">
                  <c:v>887.08192596534855</c:v>
                </c:pt>
                <c:pt idx="4">
                  <c:v>887.08192596534855</c:v>
                </c:pt>
                <c:pt idx="5">
                  <c:v>887.08192596534855</c:v>
                </c:pt>
                <c:pt idx="6">
                  <c:v>887.08192596534855</c:v>
                </c:pt>
                <c:pt idx="7">
                  <c:v>887.08192596534855</c:v>
                </c:pt>
                <c:pt idx="8">
                  <c:v>887.08192596534855</c:v>
                </c:pt>
                <c:pt idx="9">
                  <c:v>887.08192596534855</c:v>
                </c:pt>
                <c:pt idx="10">
                  <c:v>887.08192596534855</c:v>
                </c:pt>
                <c:pt idx="11">
                  <c:v>884.28915989482994</c:v>
                </c:pt>
                <c:pt idx="12">
                  <c:v>869.41609163764008</c:v>
                </c:pt>
                <c:pt idx="13">
                  <c:v>829.64122909203593</c:v>
                </c:pt>
                <c:pt idx="14">
                  <c:v>781.14093832337039</c:v>
                </c:pt>
                <c:pt idx="15">
                  <c:v>741.13249006497995</c:v>
                </c:pt>
                <c:pt idx="16">
                  <c:v>727.19960186087508</c:v>
                </c:pt>
                <c:pt idx="17">
                  <c:v>726.81679758377891</c:v>
                </c:pt>
                <c:pt idx="18">
                  <c:v>726.81679758377891</c:v>
                </c:pt>
                <c:pt idx="19">
                  <c:v>726.81679758377891</c:v>
                </c:pt>
                <c:pt idx="20">
                  <c:v>726.81679758377891</c:v>
                </c:pt>
                <c:pt idx="21">
                  <c:v>726.81679758377891</c:v>
                </c:pt>
                <c:pt idx="22">
                  <c:v>726.81679758377891</c:v>
                </c:pt>
                <c:pt idx="23">
                  <c:v>726.81679758377891</c:v>
                </c:pt>
                <c:pt idx="24">
                  <c:v>726.81679758377891</c:v>
                </c:pt>
              </c:numCache>
            </c:numRef>
          </c:yVal>
        </c:ser>
        <c:axId val="53863168"/>
        <c:axId val="53864704"/>
      </c:scatterChart>
      <c:valAx>
        <c:axId val="53863168"/>
        <c:scaling>
          <c:orientation val="minMax"/>
        </c:scaling>
        <c:axPos val="b"/>
        <c:numFmt formatCode="General" sourceLinked="1"/>
        <c:tickLblPos val="nextTo"/>
        <c:crossAx val="53864704"/>
        <c:crosses val="autoZero"/>
        <c:crossBetween val="midCat"/>
      </c:valAx>
      <c:valAx>
        <c:axId val="53864704"/>
        <c:scaling>
          <c:orientation val="minMax"/>
          <c:min val="600"/>
        </c:scaling>
        <c:axPos val="l"/>
        <c:majorGridlines/>
        <c:numFmt formatCode="General" sourceLinked="1"/>
        <c:tickLblPos val="nextTo"/>
        <c:crossAx val="5386316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'980056'!$B$228:$B$252</c:f>
              <c:numCache>
                <c:formatCode>General</c:formatCode>
                <c:ptCount val="25"/>
                <c:pt idx="0">
                  <c:v>-22.495000000000001</c:v>
                </c:pt>
                <c:pt idx="1">
                  <c:v>-22.59</c:v>
                </c:pt>
                <c:pt idx="2">
                  <c:v>-22.655000000000001</c:v>
                </c:pt>
                <c:pt idx="3">
                  <c:v>-22.74</c:v>
                </c:pt>
                <c:pt idx="4">
                  <c:v>-22.805</c:v>
                </c:pt>
                <c:pt idx="5">
                  <c:v>-22.88</c:v>
                </c:pt>
                <c:pt idx="6">
                  <c:v>-22.965</c:v>
                </c:pt>
                <c:pt idx="7">
                  <c:v>-23.03</c:v>
                </c:pt>
                <c:pt idx="8">
                  <c:v>-23.11</c:v>
                </c:pt>
                <c:pt idx="9">
                  <c:v>-23.18</c:v>
                </c:pt>
                <c:pt idx="10">
                  <c:v>-23.254999999999999</c:v>
                </c:pt>
                <c:pt idx="11">
                  <c:v>-23.34</c:v>
                </c:pt>
                <c:pt idx="12">
                  <c:v>-23.41</c:v>
                </c:pt>
                <c:pt idx="13">
                  <c:v>-23.495000000000001</c:v>
                </c:pt>
                <c:pt idx="14">
                  <c:v>-23.555</c:v>
                </c:pt>
                <c:pt idx="15">
                  <c:v>-23.63</c:v>
                </c:pt>
                <c:pt idx="16">
                  <c:v>-23.71</c:v>
                </c:pt>
                <c:pt idx="17">
                  <c:v>-23.78</c:v>
                </c:pt>
                <c:pt idx="18">
                  <c:v>-23.86</c:v>
                </c:pt>
                <c:pt idx="19">
                  <c:v>-23.94</c:v>
                </c:pt>
                <c:pt idx="20">
                  <c:v>-24.01</c:v>
                </c:pt>
                <c:pt idx="21">
                  <c:v>-24.09</c:v>
                </c:pt>
                <c:pt idx="22">
                  <c:v>-24.155000000000001</c:v>
                </c:pt>
                <c:pt idx="23">
                  <c:v>-24.24</c:v>
                </c:pt>
                <c:pt idx="24">
                  <c:v>-24.305</c:v>
                </c:pt>
              </c:numCache>
            </c:numRef>
          </c:xVal>
          <c:yVal>
            <c:numRef>
              <c:f>'980056'!$E$228:$E$252</c:f>
              <c:numCache>
                <c:formatCode>General</c:formatCode>
                <c:ptCount val="25"/>
                <c:pt idx="0">
                  <c:v>880</c:v>
                </c:pt>
                <c:pt idx="1">
                  <c:v>924</c:v>
                </c:pt>
                <c:pt idx="2">
                  <c:v>924</c:v>
                </c:pt>
                <c:pt idx="3">
                  <c:v>893</c:v>
                </c:pt>
                <c:pt idx="4">
                  <c:v>903</c:v>
                </c:pt>
                <c:pt idx="5">
                  <c:v>896</c:v>
                </c:pt>
                <c:pt idx="6">
                  <c:v>927</c:v>
                </c:pt>
                <c:pt idx="7">
                  <c:v>867</c:v>
                </c:pt>
                <c:pt idx="8">
                  <c:v>872</c:v>
                </c:pt>
                <c:pt idx="9">
                  <c:v>862</c:v>
                </c:pt>
                <c:pt idx="10">
                  <c:v>848</c:v>
                </c:pt>
                <c:pt idx="11">
                  <c:v>848</c:v>
                </c:pt>
                <c:pt idx="12">
                  <c:v>900</c:v>
                </c:pt>
                <c:pt idx="13">
                  <c:v>851</c:v>
                </c:pt>
                <c:pt idx="14">
                  <c:v>811</c:v>
                </c:pt>
                <c:pt idx="15">
                  <c:v>695</c:v>
                </c:pt>
                <c:pt idx="16">
                  <c:v>747</c:v>
                </c:pt>
                <c:pt idx="17">
                  <c:v>730</c:v>
                </c:pt>
                <c:pt idx="18">
                  <c:v>729</c:v>
                </c:pt>
                <c:pt idx="19">
                  <c:v>721</c:v>
                </c:pt>
                <c:pt idx="20">
                  <c:v>722</c:v>
                </c:pt>
                <c:pt idx="21">
                  <c:v>738</c:v>
                </c:pt>
                <c:pt idx="22">
                  <c:v>742</c:v>
                </c:pt>
                <c:pt idx="23">
                  <c:v>706</c:v>
                </c:pt>
                <c:pt idx="24">
                  <c:v>702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'980056'!$B$228:$B$252</c:f>
              <c:numCache>
                <c:formatCode>General</c:formatCode>
                <c:ptCount val="25"/>
                <c:pt idx="0">
                  <c:v>-22.495000000000001</c:v>
                </c:pt>
                <c:pt idx="1">
                  <c:v>-22.59</c:v>
                </c:pt>
                <c:pt idx="2">
                  <c:v>-22.655000000000001</c:v>
                </c:pt>
                <c:pt idx="3">
                  <c:v>-22.74</c:v>
                </c:pt>
                <c:pt idx="4">
                  <c:v>-22.805</c:v>
                </c:pt>
                <c:pt idx="5">
                  <c:v>-22.88</c:v>
                </c:pt>
                <c:pt idx="6">
                  <c:v>-22.965</c:v>
                </c:pt>
                <c:pt idx="7">
                  <c:v>-23.03</c:v>
                </c:pt>
                <c:pt idx="8">
                  <c:v>-23.11</c:v>
                </c:pt>
                <c:pt idx="9">
                  <c:v>-23.18</c:v>
                </c:pt>
                <c:pt idx="10">
                  <c:v>-23.254999999999999</c:v>
                </c:pt>
                <c:pt idx="11">
                  <c:v>-23.34</c:v>
                </c:pt>
                <c:pt idx="12">
                  <c:v>-23.41</c:v>
                </c:pt>
                <c:pt idx="13">
                  <c:v>-23.495000000000001</c:v>
                </c:pt>
                <c:pt idx="14">
                  <c:v>-23.555</c:v>
                </c:pt>
                <c:pt idx="15">
                  <c:v>-23.63</c:v>
                </c:pt>
                <c:pt idx="16">
                  <c:v>-23.71</c:v>
                </c:pt>
                <c:pt idx="17">
                  <c:v>-23.78</c:v>
                </c:pt>
                <c:pt idx="18">
                  <c:v>-23.86</c:v>
                </c:pt>
                <c:pt idx="19">
                  <c:v>-23.94</c:v>
                </c:pt>
                <c:pt idx="20">
                  <c:v>-24.01</c:v>
                </c:pt>
                <c:pt idx="21">
                  <c:v>-24.09</c:v>
                </c:pt>
                <c:pt idx="22">
                  <c:v>-24.155000000000001</c:v>
                </c:pt>
                <c:pt idx="23">
                  <c:v>-24.24</c:v>
                </c:pt>
                <c:pt idx="24">
                  <c:v>-24.305</c:v>
                </c:pt>
              </c:numCache>
            </c:numRef>
          </c:xVal>
          <c:yVal>
            <c:numRef>
              <c:f>'980056'!$F$228:$F$252</c:f>
              <c:numCache>
                <c:formatCode>General</c:formatCode>
                <c:ptCount val="25"/>
                <c:pt idx="0">
                  <c:v>888.55085616469955</c:v>
                </c:pt>
                <c:pt idx="1">
                  <c:v>888.55085616469955</c:v>
                </c:pt>
                <c:pt idx="2">
                  <c:v>888.55085616469955</c:v>
                </c:pt>
                <c:pt idx="3">
                  <c:v>888.55085616469955</c:v>
                </c:pt>
                <c:pt idx="4">
                  <c:v>888.55085616469955</c:v>
                </c:pt>
                <c:pt idx="5">
                  <c:v>888.55085616469955</c:v>
                </c:pt>
                <c:pt idx="6">
                  <c:v>888.55085616469955</c:v>
                </c:pt>
                <c:pt idx="7">
                  <c:v>888.55085616469955</c:v>
                </c:pt>
                <c:pt idx="8">
                  <c:v>888.55085616469955</c:v>
                </c:pt>
                <c:pt idx="9">
                  <c:v>888.55085616469955</c:v>
                </c:pt>
                <c:pt idx="10">
                  <c:v>888.55085616469955</c:v>
                </c:pt>
                <c:pt idx="11">
                  <c:v>888.30136478211193</c:v>
                </c:pt>
                <c:pt idx="12">
                  <c:v>876.2154820616164</c:v>
                </c:pt>
                <c:pt idx="13">
                  <c:v>837.13572857647705</c:v>
                </c:pt>
                <c:pt idx="14">
                  <c:v>794.21108703135974</c:v>
                </c:pt>
                <c:pt idx="15">
                  <c:v>749.7119167665503</c:v>
                </c:pt>
                <c:pt idx="16">
                  <c:v>725.2146422125021</c:v>
                </c:pt>
                <c:pt idx="17">
                  <c:v>721.84395010555011</c:v>
                </c:pt>
                <c:pt idx="18">
                  <c:v>721.84395010555011</c:v>
                </c:pt>
                <c:pt idx="19">
                  <c:v>721.84395010555011</c:v>
                </c:pt>
                <c:pt idx="20">
                  <c:v>721.84395010555011</c:v>
                </c:pt>
                <c:pt idx="21">
                  <c:v>721.84395010555011</c:v>
                </c:pt>
                <c:pt idx="22">
                  <c:v>721.84395010555011</c:v>
                </c:pt>
                <c:pt idx="23">
                  <c:v>721.84395010555011</c:v>
                </c:pt>
                <c:pt idx="24">
                  <c:v>721.84395010555011</c:v>
                </c:pt>
              </c:numCache>
            </c:numRef>
          </c:yVal>
        </c:ser>
        <c:axId val="54060544"/>
        <c:axId val="54062080"/>
      </c:scatterChart>
      <c:valAx>
        <c:axId val="54060544"/>
        <c:scaling>
          <c:orientation val="minMax"/>
        </c:scaling>
        <c:axPos val="b"/>
        <c:numFmt formatCode="General" sourceLinked="1"/>
        <c:tickLblPos val="nextTo"/>
        <c:crossAx val="54062080"/>
        <c:crosses val="autoZero"/>
        <c:crossBetween val="midCat"/>
      </c:valAx>
      <c:valAx>
        <c:axId val="54062080"/>
        <c:scaling>
          <c:orientation val="minMax"/>
          <c:min val="600"/>
        </c:scaling>
        <c:axPos val="l"/>
        <c:majorGridlines/>
        <c:numFmt formatCode="General" sourceLinked="1"/>
        <c:tickLblPos val="nextTo"/>
        <c:crossAx val="54060544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'980056'!$B$270:$B$294</c:f>
              <c:numCache>
                <c:formatCode>General</c:formatCode>
                <c:ptCount val="25"/>
                <c:pt idx="0">
                  <c:v>-22.454999999999998</c:v>
                </c:pt>
                <c:pt idx="1">
                  <c:v>-22.55</c:v>
                </c:pt>
                <c:pt idx="2">
                  <c:v>-22.62</c:v>
                </c:pt>
                <c:pt idx="3">
                  <c:v>-22.7</c:v>
                </c:pt>
                <c:pt idx="4">
                  <c:v>-22.77</c:v>
                </c:pt>
                <c:pt idx="5">
                  <c:v>-22.85</c:v>
                </c:pt>
                <c:pt idx="6">
                  <c:v>-22.934999999999999</c:v>
                </c:pt>
                <c:pt idx="7">
                  <c:v>-23</c:v>
                </c:pt>
                <c:pt idx="8">
                  <c:v>-23.074999999999999</c:v>
                </c:pt>
                <c:pt idx="9">
                  <c:v>-23.15</c:v>
                </c:pt>
                <c:pt idx="10">
                  <c:v>-23.22</c:v>
                </c:pt>
                <c:pt idx="11">
                  <c:v>-23.305</c:v>
                </c:pt>
                <c:pt idx="12">
                  <c:v>-23.37</c:v>
                </c:pt>
                <c:pt idx="13">
                  <c:v>-23.45</c:v>
                </c:pt>
                <c:pt idx="14">
                  <c:v>-23.52</c:v>
                </c:pt>
                <c:pt idx="15">
                  <c:v>-23.6</c:v>
                </c:pt>
                <c:pt idx="16">
                  <c:v>-23.684999999999999</c:v>
                </c:pt>
                <c:pt idx="17">
                  <c:v>-23.75</c:v>
                </c:pt>
                <c:pt idx="18">
                  <c:v>-23.83</c:v>
                </c:pt>
                <c:pt idx="19">
                  <c:v>-23.9</c:v>
                </c:pt>
                <c:pt idx="20">
                  <c:v>-23.975000000000001</c:v>
                </c:pt>
                <c:pt idx="21">
                  <c:v>-24.055</c:v>
                </c:pt>
                <c:pt idx="22">
                  <c:v>-24.125</c:v>
                </c:pt>
                <c:pt idx="23">
                  <c:v>-24.204999999999998</c:v>
                </c:pt>
                <c:pt idx="24">
                  <c:v>-24.27</c:v>
                </c:pt>
              </c:numCache>
            </c:numRef>
          </c:xVal>
          <c:yVal>
            <c:numRef>
              <c:f>'980056'!$E$270:$E$294</c:f>
              <c:numCache>
                <c:formatCode>General</c:formatCode>
                <c:ptCount val="25"/>
                <c:pt idx="0">
                  <c:v>907</c:v>
                </c:pt>
                <c:pt idx="1">
                  <c:v>857</c:v>
                </c:pt>
                <c:pt idx="2">
                  <c:v>908</c:v>
                </c:pt>
                <c:pt idx="3">
                  <c:v>908</c:v>
                </c:pt>
                <c:pt idx="4">
                  <c:v>909</c:v>
                </c:pt>
                <c:pt idx="5">
                  <c:v>846</c:v>
                </c:pt>
                <c:pt idx="6">
                  <c:v>875</c:v>
                </c:pt>
                <c:pt idx="7">
                  <c:v>818</c:v>
                </c:pt>
                <c:pt idx="8">
                  <c:v>878</c:v>
                </c:pt>
                <c:pt idx="9">
                  <c:v>873</c:v>
                </c:pt>
                <c:pt idx="10">
                  <c:v>883</c:v>
                </c:pt>
                <c:pt idx="11">
                  <c:v>918</c:v>
                </c:pt>
                <c:pt idx="12">
                  <c:v>896</c:v>
                </c:pt>
                <c:pt idx="13">
                  <c:v>914</c:v>
                </c:pt>
                <c:pt idx="14">
                  <c:v>775</c:v>
                </c:pt>
                <c:pt idx="15">
                  <c:v>740</c:v>
                </c:pt>
                <c:pt idx="16">
                  <c:v>725</c:v>
                </c:pt>
                <c:pt idx="17">
                  <c:v>739</c:v>
                </c:pt>
                <c:pt idx="18">
                  <c:v>711</c:v>
                </c:pt>
                <c:pt idx="19">
                  <c:v>730</c:v>
                </c:pt>
                <c:pt idx="20">
                  <c:v>721</c:v>
                </c:pt>
                <c:pt idx="21">
                  <c:v>737</c:v>
                </c:pt>
                <c:pt idx="22">
                  <c:v>716</c:v>
                </c:pt>
                <c:pt idx="23">
                  <c:v>715</c:v>
                </c:pt>
                <c:pt idx="24">
                  <c:v>714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'980056'!$B$270:$B$294</c:f>
              <c:numCache>
                <c:formatCode>General</c:formatCode>
                <c:ptCount val="25"/>
                <c:pt idx="0">
                  <c:v>-22.454999999999998</c:v>
                </c:pt>
                <c:pt idx="1">
                  <c:v>-22.55</c:v>
                </c:pt>
                <c:pt idx="2">
                  <c:v>-22.62</c:v>
                </c:pt>
                <c:pt idx="3">
                  <c:v>-22.7</c:v>
                </c:pt>
                <c:pt idx="4">
                  <c:v>-22.77</c:v>
                </c:pt>
                <c:pt idx="5">
                  <c:v>-22.85</c:v>
                </c:pt>
                <c:pt idx="6">
                  <c:v>-22.934999999999999</c:v>
                </c:pt>
                <c:pt idx="7">
                  <c:v>-23</c:v>
                </c:pt>
                <c:pt idx="8">
                  <c:v>-23.074999999999999</c:v>
                </c:pt>
                <c:pt idx="9">
                  <c:v>-23.15</c:v>
                </c:pt>
                <c:pt idx="10">
                  <c:v>-23.22</c:v>
                </c:pt>
                <c:pt idx="11">
                  <c:v>-23.305</c:v>
                </c:pt>
                <c:pt idx="12">
                  <c:v>-23.37</c:v>
                </c:pt>
                <c:pt idx="13">
                  <c:v>-23.45</c:v>
                </c:pt>
                <c:pt idx="14">
                  <c:v>-23.52</c:v>
                </c:pt>
                <c:pt idx="15">
                  <c:v>-23.6</c:v>
                </c:pt>
                <c:pt idx="16">
                  <c:v>-23.684999999999999</c:v>
                </c:pt>
                <c:pt idx="17">
                  <c:v>-23.75</c:v>
                </c:pt>
                <c:pt idx="18">
                  <c:v>-23.83</c:v>
                </c:pt>
                <c:pt idx="19">
                  <c:v>-23.9</c:v>
                </c:pt>
                <c:pt idx="20">
                  <c:v>-23.975000000000001</c:v>
                </c:pt>
                <c:pt idx="21">
                  <c:v>-24.055</c:v>
                </c:pt>
                <c:pt idx="22">
                  <c:v>-24.125</c:v>
                </c:pt>
                <c:pt idx="23">
                  <c:v>-24.204999999999998</c:v>
                </c:pt>
                <c:pt idx="24">
                  <c:v>-24.27</c:v>
                </c:pt>
              </c:numCache>
            </c:numRef>
          </c:xVal>
          <c:yVal>
            <c:numRef>
              <c:f>'980056'!$F$270:$F$294</c:f>
              <c:numCache>
                <c:formatCode>General</c:formatCode>
                <c:ptCount val="25"/>
                <c:pt idx="0">
                  <c:v>884.36544881448822</c:v>
                </c:pt>
                <c:pt idx="1">
                  <c:v>884.36544881448822</c:v>
                </c:pt>
                <c:pt idx="2">
                  <c:v>884.36544881448822</c:v>
                </c:pt>
                <c:pt idx="3">
                  <c:v>884.36544881448822</c:v>
                </c:pt>
                <c:pt idx="4">
                  <c:v>884.36544881448822</c:v>
                </c:pt>
                <c:pt idx="5">
                  <c:v>884.36544881448822</c:v>
                </c:pt>
                <c:pt idx="6">
                  <c:v>884.36544881448822</c:v>
                </c:pt>
                <c:pt idx="7">
                  <c:v>884.36544881448822</c:v>
                </c:pt>
                <c:pt idx="8">
                  <c:v>884.36544881448822</c:v>
                </c:pt>
                <c:pt idx="9">
                  <c:v>884.36544881448822</c:v>
                </c:pt>
                <c:pt idx="10">
                  <c:v>884.36544881448822</c:v>
                </c:pt>
                <c:pt idx="11">
                  <c:v>884.36544881448822</c:v>
                </c:pt>
                <c:pt idx="12">
                  <c:v>878.18019954857027</c:v>
                </c:pt>
                <c:pt idx="13">
                  <c:v>849.60360328636204</c:v>
                </c:pt>
                <c:pt idx="14">
                  <c:v>805.53401849284796</c:v>
                </c:pt>
                <c:pt idx="15">
                  <c:v>754.48424733201159</c:v>
                </c:pt>
                <c:pt idx="16">
                  <c:v>725.65459601089151</c:v>
                </c:pt>
                <c:pt idx="17">
                  <c:v>720.95062258444955</c:v>
                </c:pt>
                <c:pt idx="18">
                  <c:v>720.95062258444955</c:v>
                </c:pt>
                <c:pt idx="19">
                  <c:v>720.95062258444955</c:v>
                </c:pt>
                <c:pt idx="20">
                  <c:v>720.95062258444955</c:v>
                </c:pt>
                <c:pt idx="21">
                  <c:v>720.95062258444955</c:v>
                </c:pt>
                <c:pt idx="22">
                  <c:v>720.95062258444955</c:v>
                </c:pt>
                <c:pt idx="23">
                  <c:v>720.95062258444955</c:v>
                </c:pt>
                <c:pt idx="24">
                  <c:v>720.95062258444955</c:v>
                </c:pt>
              </c:numCache>
            </c:numRef>
          </c:yVal>
        </c:ser>
        <c:axId val="55056640"/>
        <c:axId val="55074816"/>
      </c:scatterChart>
      <c:valAx>
        <c:axId val="55056640"/>
        <c:scaling>
          <c:orientation val="minMax"/>
        </c:scaling>
        <c:axPos val="b"/>
        <c:numFmt formatCode="General" sourceLinked="1"/>
        <c:tickLblPos val="nextTo"/>
        <c:crossAx val="55074816"/>
        <c:crosses val="autoZero"/>
        <c:crossBetween val="midCat"/>
      </c:valAx>
      <c:valAx>
        <c:axId val="55074816"/>
        <c:scaling>
          <c:orientation val="minMax"/>
          <c:min val="600"/>
        </c:scaling>
        <c:axPos val="l"/>
        <c:majorGridlines/>
        <c:numFmt formatCode="General" sourceLinked="1"/>
        <c:tickLblPos val="nextTo"/>
        <c:crossAx val="55056640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'980056'!$B$312:$B$336</c:f>
              <c:numCache>
                <c:formatCode>General</c:formatCode>
                <c:ptCount val="25"/>
                <c:pt idx="0">
                  <c:v>-22.335000000000001</c:v>
                </c:pt>
                <c:pt idx="1">
                  <c:v>-22.43</c:v>
                </c:pt>
                <c:pt idx="2">
                  <c:v>-22.5</c:v>
                </c:pt>
                <c:pt idx="3">
                  <c:v>-22.574999999999999</c:v>
                </c:pt>
                <c:pt idx="4">
                  <c:v>-22.65</c:v>
                </c:pt>
                <c:pt idx="5">
                  <c:v>-22.73</c:v>
                </c:pt>
                <c:pt idx="6">
                  <c:v>-22.805</c:v>
                </c:pt>
                <c:pt idx="7">
                  <c:v>-22.88</c:v>
                </c:pt>
                <c:pt idx="8">
                  <c:v>-22.95</c:v>
                </c:pt>
                <c:pt idx="9">
                  <c:v>-23.03</c:v>
                </c:pt>
                <c:pt idx="10">
                  <c:v>-23.1</c:v>
                </c:pt>
                <c:pt idx="11">
                  <c:v>-23.175000000000001</c:v>
                </c:pt>
                <c:pt idx="12">
                  <c:v>-23.254999999999999</c:v>
                </c:pt>
                <c:pt idx="13">
                  <c:v>-23.324999999999999</c:v>
                </c:pt>
                <c:pt idx="14">
                  <c:v>-23.405000000000001</c:v>
                </c:pt>
                <c:pt idx="15">
                  <c:v>-23.475000000000001</c:v>
                </c:pt>
                <c:pt idx="16">
                  <c:v>-23.555</c:v>
                </c:pt>
                <c:pt idx="17">
                  <c:v>-23.625</c:v>
                </c:pt>
                <c:pt idx="18">
                  <c:v>-23.704999999999998</c:v>
                </c:pt>
                <c:pt idx="19">
                  <c:v>-23.78</c:v>
                </c:pt>
                <c:pt idx="20">
                  <c:v>-23.855</c:v>
                </c:pt>
                <c:pt idx="21">
                  <c:v>-23.93</c:v>
                </c:pt>
                <c:pt idx="22">
                  <c:v>-24</c:v>
                </c:pt>
                <c:pt idx="23">
                  <c:v>-24.074999999999999</c:v>
                </c:pt>
                <c:pt idx="24">
                  <c:v>-24.145</c:v>
                </c:pt>
              </c:numCache>
            </c:numRef>
          </c:xVal>
          <c:yVal>
            <c:numRef>
              <c:f>'980056'!$E$312:$E$336</c:f>
              <c:numCache>
                <c:formatCode>General</c:formatCode>
                <c:ptCount val="25"/>
                <c:pt idx="0">
                  <c:v>884</c:v>
                </c:pt>
                <c:pt idx="1">
                  <c:v>884</c:v>
                </c:pt>
                <c:pt idx="2">
                  <c:v>830</c:v>
                </c:pt>
                <c:pt idx="3">
                  <c:v>888</c:v>
                </c:pt>
                <c:pt idx="4">
                  <c:v>863</c:v>
                </c:pt>
                <c:pt idx="5">
                  <c:v>914</c:v>
                </c:pt>
                <c:pt idx="6">
                  <c:v>870</c:v>
                </c:pt>
                <c:pt idx="7">
                  <c:v>853</c:v>
                </c:pt>
                <c:pt idx="8">
                  <c:v>893</c:v>
                </c:pt>
                <c:pt idx="9">
                  <c:v>890</c:v>
                </c:pt>
                <c:pt idx="10">
                  <c:v>864</c:v>
                </c:pt>
                <c:pt idx="11">
                  <c:v>951</c:v>
                </c:pt>
                <c:pt idx="12">
                  <c:v>905</c:v>
                </c:pt>
                <c:pt idx="13">
                  <c:v>899</c:v>
                </c:pt>
                <c:pt idx="14">
                  <c:v>891</c:v>
                </c:pt>
                <c:pt idx="15">
                  <c:v>884</c:v>
                </c:pt>
                <c:pt idx="16">
                  <c:v>863</c:v>
                </c:pt>
                <c:pt idx="17">
                  <c:v>808</c:v>
                </c:pt>
                <c:pt idx="18">
                  <c:v>776</c:v>
                </c:pt>
                <c:pt idx="19">
                  <c:v>740</c:v>
                </c:pt>
                <c:pt idx="20">
                  <c:v>720</c:v>
                </c:pt>
                <c:pt idx="21">
                  <c:v>694</c:v>
                </c:pt>
                <c:pt idx="22">
                  <c:v>691</c:v>
                </c:pt>
                <c:pt idx="23">
                  <c:v>696</c:v>
                </c:pt>
                <c:pt idx="24">
                  <c:v>775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'980056'!$B$312:$B$336</c:f>
              <c:numCache>
                <c:formatCode>General</c:formatCode>
                <c:ptCount val="25"/>
                <c:pt idx="0">
                  <c:v>-22.335000000000001</c:v>
                </c:pt>
                <c:pt idx="1">
                  <c:v>-22.43</c:v>
                </c:pt>
                <c:pt idx="2">
                  <c:v>-22.5</c:v>
                </c:pt>
                <c:pt idx="3">
                  <c:v>-22.574999999999999</c:v>
                </c:pt>
                <c:pt idx="4">
                  <c:v>-22.65</c:v>
                </c:pt>
                <c:pt idx="5">
                  <c:v>-22.73</c:v>
                </c:pt>
                <c:pt idx="6">
                  <c:v>-22.805</c:v>
                </c:pt>
                <c:pt idx="7">
                  <c:v>-22.88</c:v>
                </c:pt>
                <c:pt idx="8">
                  <c:v>-22.95</c:v>
                </c:pt>
                <c:pt idx="9">
                  <c:v>-23.03</c:v>
                </c:pt>
                <c:pt idx="10">
                  <c:v>-23.1</c:v>
                </c:pt>
                <c:pt idx="11">
                  <c:v>-23.175000000000001</c:v>
                </c:pt>
                <c:pt idx="12">
                  <c:v>-23.254999999999999</c:v>
                </c:pt>
                <c:pt idx="13">
                  <c:v>-23.324999999999999</c:v>
                </c:pt>
                <c:pt idx="14">
                  <c:v>-23.405000000000001</c:v>
                </c:pt>
                <c:pt idx="15">
                  <c:v>-23.475000000000001</c:v>
                </c:pt>
                <c:pt idx="16">
                  <c:v>-23.555</c:v>
                </c:pt>
                <c:pt idx="17">
                  <c:v>-23.625</c:v>
                </c:pt>
                <c:pt idx="18">
                  <c:v>-23.704999999999998</c:v>
                </c:pt>
                <c:pt idx="19">
                  <c:v>-23.78</c:v>
                </c:pt>
                <c:pt idx="20">
                  <c:v>-23.855</c:v>
                </c:pt>
                <c:pt idx="21">
                  <c:v>-23.93</c:v>
                </c:pt>
                <c:pt idx="22">
                  <c:v>-24</c:v>
                </c:pt>
                <c:pt idx="23">
                  <c:v>-24.074999999999999</c:v>
                </c:pt>
                <c:pt idx="24">
                  <c:v>-24.145</c:v>
                </c:pt>
              </c:numCache>
            </c:numRef>
          </c:xVal>
          <c:yVal>
            <c:numRef>
              <c:f>'980056'!$F$312:$F$336</c:f>
              <c:numCache>
                <c:formatCode>General</c:formatCode>
                <c:ptCount val="25"/>
                <c:pt idx="0">
                  <c:v>884.8165031160022</c:v>
                </c:pt>
                <c:pt idx="1">
                  <c:v>884.8165031160022</c:v>
                </c:pt>
                <c:pt idx="2">
                  <c:v>884.8165031160022</c:v>
                </c:pt>
                <c:pt idx="3">
                  <c:v>884.8165031160022</c:v>
                </c:pt>
                <c:pt idx="4">
                  <c:v>884.8165031160022</c:v>
                </c:pt>
                <c:pt idx="5">
                  <c:v>884.8165031160022</c:v>
                </c:pt>
                <c:pt idx="6">
                  <c:v>884.8165031160022</c:v>
                </c:pt>
                <c:pt idx="7">
                  <c:v>884.8165031160022</c:v>
                </c:pt>
                <c:pt idx="8">
                  <c:v>884.8165031160022</c:v>
                </c:pt>
                <c:pt idx="9">
                  <c:v>884.8165031160022</c:v>
                </c:pt>
                <c:pt idx="10">
                  <c:v>884.8165031160022</c:v>
                </c:pt>
                <c:pt idx="11">
                  <c:v>884.8165031160022</c:v>
                </c:pt>
                <c:pt idx="12">
                  <c:v>884.8165031160022</c:v>
                </c:pt>
                <c:pt idx="13">
                  <c:v>884.8165031160022</c:v>
                </c:pt>
                <c:pt idx="14">
                  <c:v>884.8055903851058</c:v>
                </c:pt>
                <c:pt idx="15">
                  <c:v>877.99074719977079</c:v>
                </c:pt>
                <c:pt idx="16">
                  <c:v>854.79626475312659</c:v>
                </c:pt>
                <c:pt idx="17">
                  <c:v>821.0207636568332</c:v>
                </c:pt>
                <c:pt idx="18">
                  <c:v>772.04476051942163</c:v>
                </c:pt>
                <c:pt idx="19">
                  <c:v>737.9801085079506</c:v>
                </c:pt>
                <c:pt idx="20">
                  <c:v>718.35866609163747</c:v>
                </c:pt>
                <c:pt idx="21">
                  <c:v>713.03588890842184</c:v>
                </c:pt>
                <c:pt idx="22">
                  <c:v>713.03588890842184</c:v>
                </c:pt>
                <c:pt idx="23">
                  <c:v>713.03588890842184</c:v>
                </c:pt>
                <c:pt idx="24">
                  <c:v>713.03588890842184</c:v>
                </c:pt>
              </c:numCache>
            </c:numRef>
          </c:yVal>
        </c:ser>
        <c:axId val="55382016"/>
        <c:axId val="55384704"/>
      </c:scatterChart>
      <c:valAx>
        <c:axId val="55382016"/>
        <c:scaling>
          <c:orientation val="minMax"/>
        </c:scaling>
        <c:axPos val="b"/>
        <c:numFmt formatCode="General" sourceLinked="1"/>
        <c:tickLblPos val="nextTo"/>
        <c:crossAx val="55384704"/>
        <c:crosses val="autoZero"/>
        <c:crossBetween val="midCat"/>
      </c:valAx>
      <c:valAx>
        <c:axId val="55384704"/>
        <c:scaling>
          <c:orientation val="minMax"/>
          <c:min val="600"/>
        </c:scaling>
        <c:axPos val="l"/>
        <c:majorGridlines/>
        <c:numFmt formatCode="General" sourceLinked="1"/>
        <c:tickLblPos val="nextTo"/>
        <c:crossAx val="55382016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Calculations!$M$4:$M$37</c:f>
              <c:numCache>
                <c:formatCode>General</c:formatCode>
                <c:ptCount val="34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</c:numCache>
            </c:numRef>
          </c:xVal>
          <c:yVal>
            <c:numRef>
              <c:f>Calculations!$Q$4:$Q$37</c:f>
              <c:numCache>
                <c:formatCode>0.000</c:formatCode>
                <c:ptCount val="34"/>
                <c:pt idx="0">
                  <c:v>-20.880241654325406</c:v>
                </c:pt>
                <c:pt idx="1">
                  <c:v>-20.81430799279272</c:v>
                </c:pt>
                <c:pt idx="2">
                  <c:v>-20.798302852644103</c:v>
                </c:pt>
                <c:pt idx="3">
                  <c:v>-20.825873935181793</c:v>
                </c:pt>
                <c:pt idx="4">
                  <c:v>-20.771763832728478</c:v>
                </c:pt>
                <c:pt idx="5">
                  <c:v>-20.763389016561398</c:v>
                </c:pt>
                <c:pt idx="6">
                  <c:v>-20.741439332727992</c:v>
                </c:pt>
                <c:pt idx="7">
                  <c:v>-20.687896624164512</c:v>
                </c:pt>
                <c:pt idx="8">
                  <c:v>-20.767045574740472</c:v>
                </c:pt>
                <c:pt idx="9">
                  <c:v>-21.084412578501208</c:v>
                </c:pt>
                <c:pt idx="10">
                  <c:v>-21.327523886124581</c:v>
                </c:pt>
                <c:pt idx="11">
                  <c:v>-21.528072342321206</c:v>
                </c:pt>
                <c:pt idx="12">
                  <c:v>-21.619544174147769</c:v>
                </c:pt>
                <c:pt idx="13">
                  <c:v>-21.814212039665136</c:v>
                </c:pt>
                <c:pt idx="14">
                  <c:v>-22.050821499838388</c:v>
                </c:pt>
                <c:pt idx="15">
                  <c:v>-22.085635110885281</c:v>
                </c:pt>
                <c:pt idx="16">
                  <c:v>-22.116015383183012</c:v>
                </c:pt>
                <c:pt idx="17">
                  <c:v>-22.216287891270717</c:v>
                </c:pt>
                <c:pt idx="18">
                  <c:v>-22.202265389314096</c:v>
                </c:pt>
                <c:pt idx="19">
                  <c:v>-22.134823193708751</c:v>
                </c:pt>
                <c:pt idx="20">
                  <c:v>-22.078557804736011</c:v>
                </c:pt>
                <c:pt idx="21">
                  <c:v>-21.93373494736645</c:v>
                </c:pt>
                <c:pt idx="22">
                  <c:v>-21.85</c:v>
                </c:pt>
                <c:pt idx="23">
                  <c:v>-21.7</c:v>
                </c:pt>
                <c:pt idx="24">
                  <c:v>-21.622861373803133</c:v>
                </c:pt>
                <c:pt idx="25">
                  <c:v>-21.468661775948075</c:v>
                </c:pt>
                <c:pt idx="26">
                  <c:v>-21.070656156357281</c:v>
                </c:pt>
                <c:pt idx="27">
                  <c:v>-21.128703576235289</c:v>
                </c:pt>
                <c:pt idx="28">
                  <c:v>-21.220902424642098</c:v>
                </c:pt>
                <c:pt idx="29">
                  <c:v>-21.248427497953521</c:v>
                </c:pt>
                <c:pt idx="30">
                  <c:v>-21.311640597517947</c:v>
                </c:pt>
                <c:pt idx="31">
                  <c:v>-21.335735758142054</c:v>
                </c:pt>
                <c:pt idx="32">
                  <c:v>-21.366093770835732</c:v>
                </c:pt>
                <c:pt idx="33">
                  <c:v>-21.416682247858105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Calculations!$M$4:$M$38</c:f>
              <c:numCache>
                <c:formatCode>General</c:formatCode>
                <c:ptCount val="35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  <c:pt idx="34">
                  <c:v>-24</c:v>
                </c:pt>
              </c:numCache>
            </c:numRef>
          </c:xVal>
          <c:yVal>
            <c:numRef>
              <c:f>Calculations!$R$4:$R$37</c:f>
              <c:numCache>
                <c:formatCode>0.000</c:formatCode>
                <c:ptCount val="34"/>
                <c:pt idx="0">
                  <c:v>-24.463904093774939</c:v>
                </c:pt>
                <c:pt idx="1">
                  <c:v>-24.106108980229429</c:v>
                </c:pt>
                <c:pt idx="2">
                  <c:v>-24.053621158579208</c:v>
                </c:pt>
                <c:pt idx="3">
                  <c:v>-24.044709559615299</c:v>
                </c:pt>
                <c:pt idx="4">
                  <c:v>-23.954116775660381</c:v>
                </c:pt>
                <c:pt idx="5">
                  <c:v>-23.909259277991698</c:v>
                </c:pt>
                <c:pt idx="6">
                  <c:v>-23.850826912656689</c:v>
                </c:pt>
                <c:pt idx="7">
                  <c:v>-23.760801522591606</c:v>
                </c:pt>
                <c:pt idx="8">
                  <c:v>-23.803467791665962</c:v>
                </c:pt>
                <c:pt idx="9">
                  <c:v>-24.084352113925096</c:v>
                </c:pt>
                <c:pt idx="10">
                  <c:v>-24.290980740046866</c:v>
                </c:pt>
                <c:pt idx="11">
                  <c:v>-24.455046514741888</c:v>
                </c:pt>
                <c:pt idx="12">
                  <c:v>-24.510035665066848</c:v>
                </c:pt>
                <c:pt idx="13">
                  <c:v>-24.668220849082612</c:v>
                </c:pt>
                <c:pt idx="14">
                  <c:v>-24.868347627754261</c:v>
                </c:pt>
                <c:pt idx="15">
                  <c:v>-24.866678557299551</c:v>
                </c:pt>
                <c:pt idx="16">
                  <c:v>-24.860576148095678</c:v>
                </c:pt>
                <c:pt idx="17">
                  <c:v>-24.924365974681781</c:v>
                </c:pt>
                <c:pt idx="18">
                  <c:v>-24.873860791223557</c:v>
                </c:pt>
                <c:pt idx="19">
                  <c:v>-24.769935914116608</c:v>
                </c:pt>
                <c:pt idx="20">
                  <c:v>-24.677187843642265</c:v>
                </c:pt>
                <c:pt idx="21">
                  <c:v>-24.495882304771104</c:v>
                </c:pt>
                <c:pt idx="22">
                  <c:v>-24.375664675903053</c:v>
                </c:pt>
                <c:pt idx="23">
                  <c:v>-24.189181994401448</c:v>
                </c:pt>
                <c:pt idx="24">
                  <c:v>-24.075560686702978</c:v>
                </c:pt>
                <c:pt idx="25">
                  <c:v>-23.884878407346317</c:v>
                </c:pt>
                <c:pt idx="26">
                  <c:v>-23.45039010625392</c:v>
                </c:pt>
                <c:pt idx="27">
                  <c:v>-23.471954844630325</c:v>
                </c:pt>
                <c:pt idx="28">
                  <c:v>-23.527671011535531</c:v>
                </c:pt>
                <c:pt idx="29">
                  <c:v>-23.518713403345352</c:v>
                </c:pt>
                <c:pt idx="30">
                  <c:v>-23.545443821408174</c:v>
                </c:pt>
                <c:pt idx="31">
                  <c:v>-23.533056300530678</c:v>
                </c:pt>
                <c:pt idx="32">
                  <c:v>-23.526931631722753</c:v>
                </c:pt>
                <c:pt idx="33">
                  <c:v>-23.541037427243523</c:v>
                </c:pt>
              </c:numCache>
            </c:numRef>
          </c:yVal>
        </c:ser>
        <c:axId val="108890368"/>
        <c:axId val="108913792"/>
      </c:scatterChart>
      <c:valAx>
        <c:axId val="108890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Z-AXIS</a:t>
                </a:r>
              </a:p>
            </c:rich>
          </c:tx>
          <c:layout/>
        </c:title>
        <c:numFmt formatCode="General" sourceLinked="1"/>
        <c:tickLblPos val="nextTo"/>
        <c:crossAx val="108913792"/>
        <c:crosses val="autoZero"/>
        <c:crossBetween val="midCat"/>
      </c:valAx>
      <c:valAx>
        <c:axId val="1089137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Y-wall (Normal)</a:t>
                </a:r>
              </a:p>
            </c:rich>
          </c:tx>
          <c:layout/>
        </c:title>
        <c:numFmt formatCode="0.000" sourceLinked="1"/>
        <c:tickLblPos val="nextTo"/>
        <c:crossAx val="10889036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18</xdr:row>
      <xdr:rowOff>57150</xdr:rowOff>
    </xdr:from>
    <xdr:to>
      <xdr:col>15</xdr:col>
      <xdr:colOff>238125</xdr:colOff>
      <xdr:row>32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60</xdr:row>
      <xdr:rowOff>57150</xdr:rowOff>
    </xdr:from>
    <xdr:to>
      <xdr:col>15</xdr:col>
      <xdr:colOff>238125</xdr:colOff>
      <xdr:row>74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102</xdr:row>
      <xdr:rowOff>57150</xdr:rowOff>
    </xdr:from>
    <xdr:to>
      <xdr:col>15</xdr:col>
      <xdr:colOff>238125</xdr:colOff>
      <xdr:row>116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542925</xdr:colOff>
      <xdr:row>144</xdr:row>
      <xdr:rowOff>57150</xdr:rowOff>
    </xdr:from>
    <xdr:to>
      <xdr:col>15</xdr:col>
      <xdr:colOff>238125</xdr:colOff>
      <xdr:row>158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542925</xdr:colOff>
      <xdr:row>186</xdr:row>
      <xdr:rowOff>57150</xdr:rowOff>
    </xdr:from>
    <xdr:to>
      <xdr:col>15</xdr:col>
      <xdr:colOff>238125</xdr:colOff>
      <xdr:row>200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542925</xdr:colOff>
      <xdr:row>228</xdr:row>
      <xdr:rowOff>57150</xdr:rowOff>
    </xdr:from>
    <xdr:to>
      <xdr:col>15</xdr:col>
      <xdr:colOff>238125</xdr:colOff>
      <xdr:row>242</xdr:row>
      <xdr:rowOff>133350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542925</xdr:colOff>
      <xdr:row>270</xdr:row>
      <xdr:rowOff>57150</xdr:rowOff>
    </xdr:from>
    <xdr:to>
      <xdr:col>15</xdr:col>
      <xdr:colOff>238125</xdr:colOff>
      <xdr:row>284</xdr:row>
      <xdr:rowOff>133350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542925</xdr:colOff>
      <xdr:row>312</xdr:row>
      <xdr:rowOff>57150</xdr:rowOff>
    </xdr:from>
    <xdr:to>
      <xdr:col>15</xdr:col>
      <xdr:colOff>238125</xdr:colOff>
      <xdr:row>326</xdr:row>
      <xdr:rowOff>133350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187137</xdr:colOff>
      <xdr:row>20</xdr:row>
      <xdr:rowOff>79562</xdr:rowOff>
    </xdr:from>
    <xdr:to>
      <xdr:col>41</xdr:col>
      <xdr:colOff>506507</xdr:colOff>
      <xdr:row>38</xdr:row>
      <xdr:rowOff>3362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495300</xdr:colOff>
      <xdr:row>2</xdr:row>
      <xdr:rowOff>104775</xdr:rowOff>
    </xdr:from>
    <xdr:to>
      <xdr:col>10</xdr:col>
      <xdr:colOff>190500</xdr:colOff>
      <xdr:row>16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85724</xdr:colOff>
      <xdr:row>22</xdr:row>
      <xdr:rowOff>85725</xdr:rowOff>
    </xdr:from>
    <xdr:to>
      <xdr:col>29</xdr:col>
      <xdr:colOff>590549</xdr:colOff>
      <xdr:row>36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NRC_User\980%20-%20Ramjaun\Weld%20C\Weld%20C%20-%20Setup%20file%20for%20strain%20scans,%20longitudinal%20orient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NRC_User\980%20-%20Ramjaun\Dec2013%20-%20Jan2014\980050%20-%20Wall%20scans%20-%20Weld%20H1%20-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4">
          <cell r="L4">
            <v>16</v>
          </cell>
          <cell r="N4">
            <v>-9.6349999999999998</v>
          </cell>
          <cell r="O4">
            <v>-12.33</v>
          </cell>
          <cell r="P4">
            <v>-12.410053232406153</v>
          </cell>
          <cell r="W4">
            <v>16</v>
          </cell>
          <cell r="X4">
            <v>16</v>
          </cell>
          <cell r="Z4">
            <v>-11.2</v>
          </cell>
          <cell r="AA4">
            <v>-11.2</v>
          </cell>
          <cell r="AB4">
            <v>-13.12</v>
          </cell>
        </row>
        <row r="5">
          <cell r="L5">
            <v>15</v>
          </cell>
          <cell r="N5">
            <v>-9.5850000000000009</v>
          </cell>
          <cell r="O5">
            <v>-12.33</v>
          </cell>
          <cell r="P5">
            <v>-12.388037543435935</v>
          </cell>
          <cell r="W5">
            <v>14</v>
          </cell>
          <cell r="X5">
            <v>14</v>
          </cell>
          <cell r="Z5">
            <v>-11.2</v>
          </cell>
          <cell r="AA5">
            <v>-11.2</v>
          </cell>
          <cell r="AB5">
            <v>-13.12</v>
          </cell>
        </row>
        <row r="6">
          <cell r="L6">
            <v>14</v>
          </cell>
          <cell r="N6">
            <v>-9.7100000000000009</v>
          </cell>
          <cell r="O6">
            <v>-12.33</v>
          </cell>
          <cell r="P6">
            <v>-12.338637708134279</v>
          </cell>
          <cell r="W6">
            <v>12</v>
          </cell>
          <cell r="X6">
            <v>12</v>
          </cell>
          <cell r="Z6">
            <v>-11.2</v>
          </cell>
          <cell r="AA6">
            <v>-11.2</v>
          </cell>
          <cell r="AB6">
            <v>-13.12</v>
          </cell>
        </row>
        <row r="7">
          <cell r="L7">
            <v>13</v>
          </cell>
          <cell r="N7">
            <v>-9.6750000000000007</v>
          </cell>
          <cell r="O7">
            <v>-12.33</v>
          </cell>
          <cell r="P7">
            <v>-12.301287435323525</v>
          </cell>
          <cell r="W7">
            <v>-12</v>
          </cell>
          <cell r="X7">
            <v>-12</v>
          </cell>
          <cell r="Z7">
            <v>-12.2</v>
          </cell>
          <cell r="AA7">
            <v>-12.2</v>
          </cell>
          <cell r="AB7">
            <v>-14.12</v>
          </cell>
        </row>
        <row r="8">
          <cell r="L8">
            <v>12</v>
          </cell>
          <cell r="N8">
            <v>-9.5850000000000009</v>
          </cell>
          <cell r="O8">
            <v>-12.33</v>
          </cell>
          <cell r="P8">
            <v>-12.285501010220715</v>
          </cell>
          <cell r="W8">
            <v>-13</v>
          </cell>
          <cell r="X8">
            <v>-13</v>
          </cell>
          <cell r="Z8">
            <v>-12.334999999999999</v>
          </cell>
          <cell r="AA8">
            <v>-12.334999999999999</v>
          </cell>
          <cell r="AB8">
            <v>-14.254999999999999</v>
          </cell>
        </row>
        <row r="9">
          <cell r="L9">
            <v>11</v>
          </cell>
          <cell r="N9">
            <v>-9.6549999999999994</v>
          </cell>
          <cell r="O9">
            <v>-12.33</v>
          </cell>
          <cell r="P9">
            <v>-12.247773748162029</v>
          </cell>
          <cell r="W9">
            <v>-14</v>
          </cell>
          <cell r="X9">
            <v>-14</v>
          </cell>
          <cell r="Z9">
            <v>-12.459999999999999</v>
          </cell>
          <cell r="AA9">
            <v>-12.459999999999999</v>
          </cell>
          <cell r="AB9">
            <v>-14.379999999999999</v>
          </cell>
        </row>
        <row r="10">
          <cell r="L10">
            <v>10</v>
          </cell>
          <cell r="N10">
            <v>-9.6999999999999993</v>
          </cell>
          <cell r="O10">
            <v>-12.33</v>
          </cell>
          <cell r="P10">
            <v>-12.219823787215148</v>
          </cell>
        </row>
        <row r="11">
          <cell r="L11">
            <v>9</v>
          </cell>
          <cell r="N11">
            <v>-9.64</v>
          </cell>
          <cell r="O11">
            <v>-12.33</v>
          </cell>
          <cell r="P11">
            <v>-12.159085664169838</v>
          </cell>
        </row>
        <row r="12">
          <cell r="L12">
            <v>8</v>
          </cell>
          <cell r="N12">
            <v>-9.8149999999999995</v>
          </cell>
          <cell r="O12">
            <v>-12.494999999999999</v>
          </cell>
          <cell r="P12">
            <v>-12.342963233937429</v>
          </cell>
        </row>
        <row r="13">
          <cell r="L13">
            <v>7</v>
          </cell>
          <cell r="N13">
            <v>-10.025</v>
          </cell>
          <cell r="O13">
            <v>-12.705</v>
          </cell>
          <cell r="P13">
            <v>-12.595342013812655</v>
          </cell>
        </row>
        <row r="14">
          <cell r="L14">
            <v>6</v>
          </cell>
          <cell r="N14">
            <v>-10.375</v>
          </cell>
          <cell r="O14">
            <v>-13.055</v>
          </cell>
          <cell r="P14">
            <v>-12.742484504167422</v>
          </cell>
        </row>
        <row r="15">
          <cell r="L15">
            <v>5</v>
          </cell>
          <cell r="N15">
            <v>-10.555</v>
          </cell>
          <cell r="O15">
            <v>-13.234999999999999</v>
          </cell>
          <cell r="P15">
            <v>-12.861909112569638</v>
          </cell>
        </row>
        <row r="16">
          <cell r="L16">
            <v>4</v>
          </cell>
          <cell r="N16">
            <v>-10.615</v>
          </cell>
          <cell r="O16">
            <v>-13.295</v>
          </cell>
          <cell r="P16">
            <v>-12.918957491619231</v>
          </cell>
        </row>
        <row r="17">
          <cell r="L17">
            <v>3</v>
          </cell>
          <cell r="N17">
            <v>-10.69</v>
          </cell>
          <cell r="O17">
            <v>-13.37</v>
          </cell>
          <cell r="P17">
            <v>-13.008405239582213</v>
          </cell>
        </row>
        <row r="18">
          <cell r="L18">
            <v>2</v>
          </cell>
          <cell r="N18">
            <v>-10.8</v>
          </cell>
          <cell r="O18">
            <v>-13.48</v>
          </cell>
          <cell r="P18">
            <v>-13.118976541159759</v>
          </cell>
        </row>
        <row r="19">
          <cell r="L19">
            <v>1</v>
          </cell>
          <cell r="N19">
            <v>-10.865</v>
          </cell>
          <cell r="O19">
            <v>-13.545</v>
          </cell>
          <cell r="P19">
            <v>-13.118796809818512</v>
          </cell>
        </row>
        <row r="20">
          <cell r="L20">
            <v>0</v>
          </cell>
          <cell r="N20">
            <v>-10.855</v>
          </cell>
          <cell r="O20">
            <v>-13.535</v>
          </cell>
          <cell r="P20">
            <v>-13.202300882877196</v>
          </cell>
        </row>
        <row r="21">
          <cell r="L21">
            <v>-1</v>
          </cell>
          <cell r="N21">
            <v>-10.83</v>
          </cell>
          <cell r="O21">
            <v>-13.51</v>
          </cell>
          <cell r="P21">
            <v>-13.174963660199229</v>
          </cell>
        </row>
        <row r="22">
          <cell r="L22">
            <v>-2</v>
          </cell>
          <cell r="N22">
            <v>-10.84</v>
          </cell>
          <cell r="O22">
            <v>-13.52</v>
          </cell>
          <cell r="P22">
            <v>-13.176049655827503</v>
          </cell>
        </row>
        <row r="23">
          <cell r="L23">
            <v>-3</v>
          </cell>
          <cell r="N23">
            <v>-10.835000000000001</v>
          </cell>
          <cell r="O23">
            <v>-13.515000000000001</v>
          </cell>
          <cell r="P23">
            <v>-13.103418441878036</v>
          </cell>
        </row>
        <row r="24">
          <cell r="L24">
            <v>-4</v>
          </cell>
          <cell r="N24">
            <v>-10.835000000000001</v>
          </cell>
          <cell r="O24">
            <v>-13.515000000000001</v>
          </cell>
          <cell r="P24">
            <v>-12.972891282987765</v>
          </cell>
        </row>
        <row r="25">
          <cell r="L25">
            <v>-5</v>
          </cell>
          <cell r="N25">
            <v>-10.85</v>
          </cell>
          <cell r="O25">
            <v>-13.53</v>
          </cell>
          <cell r="P25">
            <v>-12.880743055818757</v>
          </cell>
        </row>
        <row r="26">
          <cell r="L26">
            <v>-6</v>
          </cell>
          <cell r="N26">
            <v>-10.75</v>
          </cell>
          <cell r="O26">
            <v>-13.43</v>
          </cell>
          <cell r="P26">
            <v>-12.804070119378162</v>
          </cell>
        </row>
        <row r="27">
          <cell r="L27">
            <v>-7</v>
          </cell>
          <cell r="N27">
            <v>-10.74</v>
          </cell>
          <cell r="O27">
            <v>-13.42</v>
          </cell>
          <cell r="P27">
            <v>-12.624912521618475</v>
          </cell>
        </row>
        <row r="28">
          <cell r="L28">
            <v>-8</v>
          </cell>
          <cell r="N28">
            <v>-10.605</v>
          </cell>
          <cell r="O28">
            <v>-13.285</v>
          </cell>
          <cell r="P28">
            <v>-12.492998889729474</v>
          </cell>
        </row>
        <row r="29">
          <cell r="L29">
            <v>-9</v>
          </cell>
          <cell r="N29">
            <v>-10.414999999999999</v>
          </cell>
          <cell r="O29">
            <v>-13.094999999999999</v>
          </cell>
          <cell r="P29">
            <v>-12.256358437206677</v>
          </cell>
        </row>
        <row r="30">
          <cell r="L30">
            <v>-10</v>
          </cell>
          <cell r="N30">
            <v>-10.42</v>
          </cell>
          <cell r="O30">
            <v>-13.1</v>
          </cell>
          <cell r="P30">
            <v>-12.345534115722309</v>
          </cell>
        </row>
        <row r="31">
          <cell r="L31">
            <v>-11</v>
          </cell>
          <cell r="N31">
            <v>-10.435</v>
          </cell>
          <cell r="O31">
            <v>-13.115</v>
          </cell>
          <cell r="P31">
            <v>-12.437914982374995</v>
          </cell>
        </row>
        <row r="32">
          <cell r="L32">
            <v>-12</v>
          </cell>
          <cell r="N32">
            <v>-10.52</v>
          </cell>
          <cell r="O32">
            <v>-13.2</v>
          </cell>
          <cell r="P32">
            <v>-12.478672323049178</v>
          </cell>
        </row>
        <row r="33">
          <cell r="L33">
            <v>-13</v>
          </cell>
          <cell r="N33">
            <v>-10.654999999999999</v>
          </cell>
          <cell r="O33">
            <v>-13.334999999999999</v>
          </cell>
          <cell r="P33">
            <v>-12.486254465995298</v>
          </cell>
        </row>
        <row r="34">
          <cell r="L34">
            <v>-14</v>
          </cell>
          <cell r="N34">
            <v>-10.78</v>
          </cell>
          <cell r="O34">
            <v>-13.459999999999999</v>
          </cell>
          <cell r="P34">
            <v>-12.554852905213901</v>
          </cell>
        </row>
        <row r="35">
          <cell r="L35">
            <v>-15</v>
          </cell>
          <cell r="N35">
            <v>-10.795</v>
          </cell>
          <cell r="O35">
            <v>-13.475</v>
          </cell>
          <cell r="P35">
            <v>-12.578529224571447</v>
          </cell>
        </row>
        <row r="36">
          <cell r="L36">
            <v>-16</v>
          </cell>
          <cell r="N36">
            <v>-10.555</v>
          </cell>
          <cell r="O36">
            <v>-13.234999999999999</v>
          </cell>
          <cell r="P36">
            <v>-12.629846625193586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50"/>
      <sheetName val="Calculations"/>
      <sheetName val="Setup"/>
    </sheetNames>
    <sheetDataSet>
      <sheetData sheetId="0"/>
      <sheetData sheetId="1"/>
      <sheetData sheetId="2"/>
      <sheetData sheetId="3">
        <row r="4">
          <cell r="L4">
            <v>-24</v>
          </cell>
          <cell r="M4">
            <v>24</v>
          </cell>
          <cell r="Q4">
            <v>-21.208315052815667</v>
          </cell>
          <cell r="R4">
            <v>-23.912717252030113</v>
          </cell>
        </row>
        <row r="5">
          <cell r="L5">
            <v>-16</v>
          </cell>
          <cell r="M5">
            <v>16</v>
          </cell>
          <cell r="Q5">
            <v>-20.915961305704837</v>
          </cell>
          <cell r="R5">
            <v>-23.528238548415416</v>
          </cell>
        </row>
        <row r="6">
          <cell r="L6">
            <v>-15</v>
          </cell>
          <cell r="M6">
            <v>15</v>
          </cell>
          <cell r="Q6">
            <v>-20.847748844436598</v>
          </cell>
          <cell r="R6">
            <v>-23.448510467584192</v>
          </cell>
        </row>
        <row r="7">
          <cell r="L7">
            <v>-14</v>
          </cell>
          <cell r="M7">
            <v>14</v>
          </cell>
          <cell r="Q7">
            <v>-20.849474574603292</v>
          </cell>
          <cell r="R7">
            <v>-23.438720578187905</v>
          </cell>
        </row>
        <row r="8">
          <cell r="L8">
            <v>-13</v>
          </cell>
          <cell r="M8">
            <v>13</v>
          </cell>
          <cell r="Q8">
            <v>-20.788831050512044</v>
          </cell>
          <cell r="R8">
            <v>-23.366561434533672</v>
          </cell>
        </row>
        <row r="9">
          <cell r="L9">
            <v>-12</v>
          </cell>
          <cell r="M9">
            <v>12</v>
          </cell>
          <cell r="Q9">
            <v>-20.748365735698926</v>
          </cell>
          <cell r="R9">
            <v>-23.314580500157568</v>
          </cell>
        </row>
        <row r="10">
          <cell r="L10">
            <v>-11</v>
          </cell>
          <cell r="M10">
            <v>11</v>
          </cell>
          <cell r="Q10">
            <v>-20.711926003530884</v>
          </cell>
          <cell r="R10">
            <v>-23.266625148426545</v>
          </cell>
        </row>
        <row r="11">
          <cell r="L11">
            <v>-10</v>
          </cell>
          <cell r="M11">
            <v>10</v>
          </cell>
          <cell r="Q11">
            <v>-20.635117924999843</v>
          </cell>
          <cell r="R11">
            <v>-23.178301450332519</v>
          </cell>
        </row>
        <row r="12">
          <cell r="L12">
            <v>-9</v>
          </cell>
          <cell r="M12">
            <v>9</v>
          </cell>
          <cell r="Q12">
            <v>-20.587624327535654</v>
          </cell>
          <cell r="R12">
            <v>-23.119292233305348</v>
          </cell>
        </row>
        <row r="13">
          <cell r="L13">
            <v>-8</v>
          </cell>
          <cell r="M13">
            <v>8</v>
          </cell>
          <cell r="Q13">
            <v>-20.658926749913398</v>
          </cell>
          <cell r="R13">
            <v>-23.179079036120108</v>
          </cell>
        </row>
        <row r="14">
          <cell r="L14">
            <v>-7</v>
          </cell>
          <cell r="M14">
            <v>7</v>
          </cell>
          <cell r="Q14">
            <v>-20.760793771879655</v>
          </cell>
          <cell r="R14">
            <v>-23.269430438523383</v>
          </cell>
        </row>
        <row r="15">
          <cell r="L15">
            <v>-6</v>
          </cell>
          <cell r="M15">
            <v>6</v>
          </cell>
          <cell r="Q15">
            <v>-20.836475416942253</v>
          </cell>
          <cell r="R15">
            <v>-23.333596464022996</v>
          </cell>
        </row>
        <row r="16">
          <cell r="L16">
            <v>-5</v>
          </cell>
          <cell r="M16">
            <v>5</v>
          </cell>
          <cell r="Q16">
            <v>-20.911348585475626</v>
          </cell>
          <cell r="R16">
            <v>-23.396954012993383</v>
          </cell>
        </row>
        <row r="17">
          <cell r="L17">
            <v>-4</v>
          </cell>
          <cell r="M17">
            <v>4</v>
          </cell>
          <cell r="Q17">
            <v>-21.00117608589882</v>
          </cell>
          <cell r="R17">
            <v>-23.475265893853596</v>
          </cell>
        </row>
        <row r="18">
          <cell r="L18">
            <v>-3</v>
          </cell>
          <cell r="M18">
            <v>3</v>
          </cell>
          <cell r="Q18">
            <v>-21.102890134114009</v>
          </cell>
          <cell r="R18">
            <v>-23.5654643225058</v>
          </cell>
        </row>
        <row r="19">
          <cell r="L19">
            <v>-2</v>
          </cell>
          <cell r="M19">
            <v>2</v>
          </cell>
          <cell r="Q19">
            <v>-21.168206864323402</v>
          </cell>
          <cell r="R19">
            <v>-23.619265433152211</v>
          </cell>
        </row>
        <row r="20">
          <cell r="L20">
            <v>-1</v>
          </cell>
          <cell r="M20">
            <v>1</v>
          </cell>
          <cell r="Q20">
            <v>-21.178779511775083</v>
          </cell>
          <cell r="R20">
            <v>-23.618322461040908</v>
          </cell>
        </row>
        <row r="21">
          <cell r="L21">
            <v>0</v>
          </cell>
          <cell r="M21">
            <v>0</v>
          </cell>
          <cell r="Q21">
            <v>-21.136159453832203</v>
          </cell>
          <cell r="R21">
            <v>-23.564186783535046</v>
          </cell>
        </row>
        <row r="22">
          <cell r="L22">
            <v>1</v>
          </cell>
          <cell r="M22">
            <v>-1</v>
          </cell>
          <cell r="Q22">
            <v>-21.117446478371367</v>
          </cell>
          <cell r="R22">
            <v>-23.533958188511225</v>
          </cell>
        </row>
        <row r="23">
          <cell r="L23">
            <v>2</v>
          </cell>
          <cell r="M23">
            <v>-2</v>
          </cell>
          <cell r="Q23">
            <v>-21.121672892540552</v>
          </cell>
          <cell r="R23">
            <v>-23.526668983117425</v>
          </cell>
        </row>
        <row r="24">
          <cell r="L24">
            <v>3</v>
          </cell>
          <cell r="M24">
            <v>-3</v>
          </cell>
          <cell r="Q24">
            <v>-21.033193665332174</v>
          </cell>
          <cell r="R24">
            <v>-23.426674136346065</v>
          </cell>
        </row>
        <row r="25">
          <cell r="L25">
            <v>4</v>
          </cell>
          <cell r="M25">
            <v>-4</v>
          </cell>
          <cell r="Q25">
            <v>-20.938832266059695</v>
          </cell>
          <cell r="R25">
            <v>-23.320797117510601</v>
          </cell>
        </row>
        <row r="26">
          <cell r="L26">
            <v>5</v>
          </cell>
          <cell r="M26">
            <v>-5</v>
          </cell>
          <cell r="Q26">
            <v>-20.808754113740981</v>
          </cell>
          <cell r="R26">
            <v>-23.179203345628906</v>
          </cell>
        </row>
        <row r="27">
          <cell r="L27">
            <v>6</v>
          </cell>
          <cell r="M27">
            <v>-6</v>
          </cell>
          <cell r="Q27">
            <v>-20.681004905783556</v>
          </cell>
          <cell r="R27">
            <v>-23.039938518108496</v>
          </cell>
        </row>
        <row r="28">
          <cell r="L28">
            <v>7</v>
          </cell>
          <cell r="M28">
            <v>-7</v>
          </cell>
          <cell r="Q28">
            <v>-20.625077309537744</v>
          </cell>
          <cell r="R28">
            <v>-22.972495302299702</v>
          </cell>
        </row>
        <row r="29">
          <cell r="L29">
            <v>8</v>
          </cell>
          <cell r="M29">
            <v>-8</v>
          </cell>
          <cell r="Q29">
            <v>-20.525281090471932</v>
          </cell>
          <cell r="R29">
            <v>-22.861183463670905</v>
          </cell>
        </row>
        <row r="30">
          <cell r="L30">
            <v>9</v>
          </cell>
          <cell r="M30">
            <v>-9</v>
          </cell>
          <cell r="Q30">
            <v>-20.439585038247699</v>
          </cell>
          <cell r="R30">
            <v>-22.763971791883691</v>
          </cell>
        </row>
        <row r="31">
          <cell r="L31">
            <v>10</v>
          </cell>
          <cell r="M31">
            <v>-10</v>
          </cell>
          <cell r="Q31">
            <v>-20.51301404541843</v>
          </cell>
          <cell r="R31">
            <v>-22.825885179491436</v>
          </cell>
        </row>
        <row r="32">
          <cell r="L32">
            <v>11</v>
          </cell>
          <cell r="M32">
            <v>-11</v>
          </cell>
          <cell r="Q32">
            <v>-20.555401732475048</v>
          </cell>
          <cell r="R32">
            <v>-22.856757246985069</v>
          </cell>
        </row>
        <row r="33">
          <cell r="L33">
            <v>12</v>
          </cell>
          <cell r="M33">
            <v>-12</v>
          </cell>
          <cell r="Q33">
            <v>-20.577461838565529</v>
          </cell>
          <cell r="R33">
            <v>-22.867301733512569</v>
          </cell>
        </row>
        <row r="34">
          <cell r="L34">
            <v>13</v>
          </cell>
          <cell r="M34">
            <v>-13</v>
          </cell>
          <cell r="Q34">
            <v>-20.600256662057149</v>
          </cell>
          <cell r="R34">
            <v>-22.878580937441203</v>
          </cell>
        </row>
        <row r="35">
          <cell r="L35">
            <v>14</v>
          </cell>
          <cell r="M35">
            <v>-14</v>
          </cell>
          <cell r="Q35">
            <v>-20.636299471433119</v>
          </cell>
          <cell r="R35">
            <v>-22.903108127254193</v>
          </cell>
        </row>
        <row r="36">
          <cell r="L36">
            <v>15</v>
          </cell>
          <cell r="M36">
            <v>-15</v>
          </cell>
          <cell r="Q36">
            <v>-20.629090346366084</v>
          </cell>
          <cell r="R36">
            <v>-22.884383382624172</v>
          </cell>
        </row>
        <row r="37">
          <cell r="L37">
            <v>16</v>
          </cell>
          <cell r="M37">
            <v>-16</v>
          </cell>
          <cell r="Q37">
            <v>-20.643279123895333</v>
          </cell>
          <cell r="R37">
            <v>-22.887056540590439</v>
          </cell>
        </row>
        <row r="38">
          <cell r="L38">
            <v>24</v>
          </cell>
          <cell r="M38">
            <v>-24</v>
          </cell>
          <cell r="Q38">
            <v>-20.835877652784283</v>
          </cell>
          <cell r="R38">
            <v>-22.98753011297552</v>
          </cell>
        </row>
      </sheetData>
      <sheetData sheetId="4">
        <row r="3">
          <cell r="G3">
            <v>24</v>
          </cell>
          <cell r="H3">
            <v>-23.912717252030113</v>
          </cell>
          <cell r="M3">
            <v>-23.742717252030111</v>
          </cell>
          <cell r="N3">
            <v>24</v>
          </cell>
          <cell r="S3">
            <v>-21.412717252030113</v>
          </cell>
          <cell r="T3">
            <v>24</v>
          </cell>
          <cell r="Y3">
            <v>-23.114186783535047</v>
          </cell>
          <cell r="Z3">
            <v>0</v>
          </cell>
        </row>
        <row r="4">
          <cell r="G4">
            <v>16</v>
          </cell>
          <cell r="H4">
            <v>-23.528238548415416</v>
          </cell>
          <cell r="M4">
            <v>-23.358238548415414</v>
          </cell>
          <cell r="N4">
            <v>16</v>
          </cell>
          <cell r="S4">
            <v>-21.028238548415416</v>
          </cell>
          <cell r="T4">
            <v>16</v>
          </cell>
          <cell r="Y4">
            <v>-22.814186783535046</v>
          </cell>
          <cell r="Z4">
            <v>0</v>
          </cell>
        </row>
        <row r="5">
          <cell r="G5">
            <v>15</v>
          </cell>
          <cell r="H5">
            <v>-23.448510467584192</v>
          </cell>
          <cell r="M5">
            <v>-23.278510467584191</v>
          </cell>
          <cell r="N5">
            <v>15</v>
          </cell>
          <cell r="S5">
            <v>-20.814580500157568</v>
          </cell>
          <cell r="T5">
            <v>12</v>
          </cell>
          <cell r="Y5">
            <v>-22.514186783535045</v>
          </cell>
          <cell r="Z5">
            <v>0</v>
          </cell>
        </row>
        <row r="6">
          <cell r="G6">
            <v>14</v>
          </cell>
          <cell r="H6">
            <v>-23.438720578187905</v>
          </cell>
          <cell r="M6">
            <v>-23.268720578187903</v>
          </cell>
          <cell r="N6">
            <v>14</v>
          </cell>
          <cell r="S6">
            <v>-20.619292233305348</v>
          </cell>
          <cell r="T6">
            <v>9</v>
          </cell>
          <cell r="Y6">
            <v>-22.214186783535045</v>
          </cell>
          <cell r="Z6">
            <v>0</v>
          </cell>
        </row>
        <row r="7">
          <cell r="G7">
            <v>13</v>
          </cell>
          <cell r="H7">
            <v>-23.366561434533672</v>
          </cell>
          <cell r="M7">
            <v>-23.19656143453367</v>
          </cell>
          <cell r="N7">
            <v>13</v>
          </cell>
          <cell r="S7">
            <v>-20.833596464022996</v>
          </cell>
          <cell r="T7">
            <v>6</v>
          </cell>
          <cell r="Y7">
            <v>-21.914186783535047</v>
          </cell>
          <cell r="Z7">
            <v>0</v>
          </cell>
        </row>
        <row r="8">
          <cell r="G8">
            <v>12</v>
          </cell>
          <cell r="H8">
            <v>-23.314580500157568</v>
          </cell>
          <cell r="M8">
            <v>-23.144580500157566</v>
          </cell>
          <cell r="N8">
            <v>12</v>
          </cell>
          <cell r="S8">
            <v>-21.0654643225058</v>
          </cell>
          <cell r="T8">
            <v>3</v>
          </cell>
          <cell r="Y8">
            <v>-21.614186783535047</v>
          </cell>
          <cell r="Z8">
            <v>0</v>
          </cell>
        </row>
        <row r="9">
          <cell r="G9">
            <v>11</v>
          </cell>
          <cell r="H9">
            <v>-23.266625148426545</v>
          </cell>
          <cell r="M9">
            <v>-23.096625148426543</v>
          </cell>
          <cell r="N9">
            <v>11</v>
          </cell>
          <cell r="S9">
            <v>-21.064186783535046</v>
          </cell>
          <cell r="T9">
            <v>0</v>
          </cell>
          <cell r="Y9">
            <v>-21.314186783535046</v>
          </cell>
          <cell r="Z9">
            <v>0</v>
          </cell>
        </row>
        <row r="10">
          <cell r="G10">
            <v>10</v>
          </cell>
          <cell r="H10">
            <v>-23.178301450332519</v>
          </cell>
          <cell r="M10">
            <v>-23.008301450332517</v>
          </cell>
          <cell r="N10">
            <v>10</v>
          </cell>
          <cell r="S10">
            <v>-20.926674136346065</v>
          </cell>
          <cell r="T10">
            <v>-3</v>
          </cell>
        </row>
        <row r="11">
          <cell r="G11">
            <v>9</v>
          </cell>
          <cell r="H11">
            <v>-23.119292233305348</v>
          </cell>
          <cell r="M11">
            <v>-22.949292233305346</v>
          </cell>
          <cell r="N11">
            <v>9</v>
          </cell>
          <cell r="S11">
            <v>-20.539938518108496</v>
          </cell>
          <cell r="T11">
            <v>-6</v>
          </cell>
        </row>
        <row r="12">
          <cell r="G12">
            <v>8</v>
          </cell>
          <cell r="H12">
            <v>-23.179079036120108</v>
          </cell>
          <cell r="M12">
            <v>-23.009079036120106</v>
          </cell>
          <cell r="N12">
            <v>8</v>
          </cell>
          <cell r="S12">
            <v>-20.263971791883691</v>
          </cell>
          <cell r="T12">
            <v>-9</v>
          </cell>
        </row>
        <row r="13">
          <cell r="G13">
            <v>7</v>
          </cell>
          <cell r="H13">
            <v>-23.269430438523383</v>
          </cell>
          <cell r="M13">
            <v>-23.099430438523381</v>
          </cell>
          <cell r="N13">
            <v>7</v>
          </cell>
          <cell r="S13">
            <v>-20.367301733512569</v>
          </cell>
          <cell r="T13">
            <v>-12</v>
          </cell>
        </row>
        <row r="14">
          <cell r="G14">
            <v>6</v>
          </cell>
          <cell r="H14">
            <v>-23.333596464022996</v>
          </cell>
          <cell r="M14">
            <v>-23.163596464022994</v>
          </cell>
          <cell r="N14">
            <v>6</v>
          </cell>
          <cell r="S14">
            <v>-20.387056540590439</v>
          </cell>
          <cell r="T14">
            <v>-16</v>
          </cell>
        </row>
        <row r="15">
          <cell r="G15">
            <v>5</v>
          </cell>
          <cell r="H15">
            <v>-23.396954012993383</v>
          </cell>
          <cell r="M15">
            <v>-23.226954012993382</v>
          </cell>
          <cell r="N15">
            <v>5</v>
          </cell>
          <cell r="S15">
            <v>-20.48753011297552</v>
          </cell>
          <cell r="T15">
            <v>-24</v>
          </cell>
        </row>
        <row r="16">
          <cell r="G16">
            <v>4</v>
          </cell>
          <cell r="H16">
            <v>-23.475265893853596</v>
          </cell>
          <cell r="M16">
            <v>-23.305265893853594</v>
          </cell>
          <cell r="N16">
            <v>4</v>
          </cell>
        </row>
        <row r="17">
          <cell r="G17">
            <v>3</v>
          </cell>
          <cell r="H17">
            <v>-23.5654643225058</v>
          </cell>
          <cell r="M17">
            <v>-23.395464322505799</v>
          </cell>
          <cell r="N17">
            <v>3</v>
          </cell>
        </row>
        <row r="18">
          <cell r="G18">
            <v>2</v>
          </cell>
          <cell r="H18">
            <v>-23.619265433152211</v>
          </cell>
          <cell r="M18">
            <v>-23.44926543315221</v>
          </cell>
          <cell r="N18">
            <v>2</v>
          </cell>
        </row>
        <row r="19">
          <cell r="G19">
            <v>1</v>
          </cell>
          <cell r="H19">
            <v>-23.618322461040908</v>
          </cell>
          <cell r="M19">
            <v>-23.448322461040906</v>
          </cell>
          <cell r="N19">
            <v>1</v>
          </cell>
        </row>
        <row r="20">
          <cell r="G20">
            <v>0</v>
          </cell>
          <cell r="H20">
            <v>-23.564186783535046</v>
          </cell>
          <cell r="M20">
            <v>-23.394186783535044</v>
          </cell>
          <cell r="N20">
            <v>0</v>
          </cell>
        </row>
        <row r="21">
          <cell r="G21">
            <v>-1</v>
          </cell>
          <cell r="H21">
            <v>-23.533958188511225</v>
          </cell>
          <cell r="M21">
            <v>-23.363958188511223</v>
          </cell>
          <cell r="N21">
            <v>-1</v>
          </cell>
        </row>
        <row r="22">
          <cell r="G22">
            <v>-2</v>
          </cell>
          <cell r="H22">
            <v>-23.526668983117425</v>
          </cell>
          <cell r="M22">
            <v>-23.356668983117423</v>
          </cell>
          <cell r="N22">
            <v>-2</v>
          </cell>
        </row>
        <row r="23">
          <cell r="G23">
            <v>-3</v>
          </cell>
          <cell r="H23">
            <v>-23.426674136346065</v>
          </cell>
          <cell r="M23">
            <v>-23.256674136346064</v>
          </cell>
          <cell r="N23">
            <v>-3</v>
          </cell>
        </row>
        <row r="24">
          <cell r="G24">
            <v>-4</v>
          </cell>
          <cell r="H24">
            <v>-23.320797117510601</v>
          </cell>
          <cell r="M24">
            <v>-23.150797117510599</v>
          </cell>
          <cell r="N24">
            <v>-4</v>
          </cell>
        </row>
        <row r="25">
          <cell r="G25">
            <v>-5</v>
          </cell>
          <cell r="H25">
            <v>-23.179203345628906</v>
          </cell>
          <cell r="M25">
            <v>-23.009203345628904</v>
          </cell>
          <cell r="N25">
            <v>-5</v>
          </cell>
        </row>
        <row r="26">
          <cell r="G26">
            <v>-6</v>
          </cell>
          <cell r="H26">
            <v>-23.039938518108496</v>
          </cell>
          <cell r="M26">
            <v>-22.869938518108494</v>
          </cell>
          <cell r="N26">
            <v>-6</v>
          </cell>
        </row>
        <row r="27">
          <cell r="G27">
            <v>-7</v>
          </cell>
          <cell r="H27">
            <v>-22.972495302299702</v>
          </cell>
          <cell r="M27">
            <v>-22.8024953022997</v>
          </cell>
          <cell r="N27">
            <v>-7</v>
          </cell>
        </row>
        <row r="28">
          <cell r="G28">
            <v>-8</v>
          </cell>
          <cell r="H28">
            <v>-22.861183463670905</v>
          </cell>
          <cell r="M28">
            <v>-22.691183463670903</v>
          </cell>
          <cell r="N28">
            <v>-8</v>
          </cell>
        </row>
        <row r="29">
          <cell r="G29">
            <v>-9</v>
          </cell>
          <cell r="H29">
            <v>-22.763971791883691</v>
          </cell>
          <cell r="M29">
            <v>-22.593971791883689</v>
          </cell>
          <cell r="N29">
            <v>-9</v>
          </cell>
        </row>
        <row r="30">
          <cell r="G30">
            <v>-10</v>
          </cell>
          <cell r="H30">
            <v>-22.825885179491436</v>
          </cell>
          <cell r="M30">
            <v>-22.655885179491435</v>
          </cell>
          <cell r="N30">
            <v>-10</v>
          </cell>
        </row>
        <row r="31">
          <cell r="G31">
            <v>-11</v>
          </cell>
          <cell r="H31">
            <v>-22.856757246985069</v>
          </cell>
          <cell r="M31">
            <v>-22.686757246985067</v>
          </cell>
          <cell r="N31">
            <v>-11</v>
          </cell>
        </row>
        <row r="32">
          <cell r="G32">
            <v>-12</v>
          </cell>
          <cell r="H32">
            <v>-22.867301733512569</v>
          </cell>
          <cell r="M32">
            <v>-22.697301733512568</v>
          </cell>
          <cell r="N32">
            <v>-12</v>
          </cell>
        </row>
        <row r="33">
          <cell r="G33">
            <v>-13</v>
          </cell>
          <cell r="H33">
            <v>-22.878580937441203</v>
          </cell>
          <cell r="M33">
            <v>-22.708580937441202</v>
          </cell>
          <cell r="N33">
            <v>-13</v>
          </cell>
        </row>
        <row r="34">
          <cell r="G34">
            <v>-14</v>
          </cell>
          <cell r="H34">
            <v>-22.903108127254193</v>
          </cell>
          <cell r="M34">
            <v>-22.733108127254191</v>
          </cell>
          <cell r="N34">
            <v>-14</v>
          </cell>
        </row>
        <row r="35">
          <cell r="G35">
            <v>-15</v>
          </cell>
          <cell r="H35">
            <v>-22.884383382624172</v>
          </cell>
          <cell r="M35">
            <v>-22.71438338262417</v>
          </cell>
          <cell r="N35">
            <v>-15</v>
          </cell>
        </row>
        <row r="36">
          <cell r="G36">
            <v>-16</v>
          </cell>
          <cell r="H36">
            <v>-22.887056540590439</v>
          </cell>
          <cell r="M36">
            <v>-22.717056540590438</v>
          </cell>
          <cell r="N36">
            <v>-16</v>
          </cell>
        </row>
        <row r="37">
          <cell r="G37">
            <v>-24</v>
          </cell>
          <cell r="H37">
            <v>-22.98753011297552</v>
          </cell>
          <cell r="M37">
            <v>-22.817530112975518</v>
          </cell>
          <cell r="N37">
            <v>-24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50</v>
      </c>
      <c r="B1">
        <v>980056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>
      <c r="A2" t="s">
        <v>61</v>
      </c>
      <c r="B2">
        <v>8</v>
      </c>
      <c r="E2">
        <v>1</v>
      </c>
      <c r="F2">
        <v>5</v>
      </c>
      <c r="G2">
        <v>15</v>
      </c>
      <c r="H2">
        <v>18</v>
      </c>
      <c r="I2">
        <v>42</v>
      </c>
      <c r="J2">
        <v>2</v>
      </c>
      <c r="K2">
        <v>5</v>
      </c>
      <c r="L2">
        <v>4</v>
      </c>
      <c r="M2">
        <v>3</v>
      </c>
      <c r="N2" t="s">
        <v>37</v>
      </c>
      <c r="O2">
        <v>11</v>
      </c>
    </row>
    <row r="3" spans="1:15">
      <c r="A3" t="s">
        <v>51</v>
      </c>
      <c r="B3" t="s">
        <v>52</v>
      </c>
      <c r="E3">
        <v>2</v>
      </c>
      <c r="F3">
        <v>47</v>
      </c>
      <c r="G3">
        <v>57</v>
      </c>
      <c r="H3">
        <v>60</v>
      </c>
      <c r="I3">
        <v>84</v>
      </c>
      <c r="J3">
        <v>2</v>
      </c>
      <c r="K3">
        <v>5</v>
      </c>
      <c r="L3">
        <v>4</v>
      </c>
      <c r="M3">
        <v>3</v>
      </c>
      <c r="N3" t="s">
        <v>37</v>
      </c>
      <c r="O3">
        <v>11</v>
      </c>
    </row>
    <row r="4" spans="1:15">
      <c r="A4" t="s">
        <v>59</v>
      </c>
      <c r="B4">
        <v>336</v>
      </c>
      <c r="E4">
        <v>3</v>
      </c>
      <c r="F4">
        <v>89</v>
      </c>
      <c r="G4">
        <v>99</v>
      </c>
      <c r="H4">
        <v>102</v>
      </c>
      <c r="I4">
        <v>126</v>
      </c>
      <c r="J4">
        <v>2</v>
      </c>
      <c r="K4">
        <v>5</v>
      </c>
      <c r="L4">
        <v>4</v>
      </c>
      <c r="M4">
        <v>3</v>
      </c>
      <c r="N4" t="s">
        <v>37</v>
      </c>
      <c r="O4">
        <v>11</v>
      </c>
    </row>
    <row r="5" spans="1:15">
      <c r="A5" t="s">
        <v>53</v>
      </c>
      <c r="B5">
        <v>19</v>
      </c>
      <c r="E5">
        <v>4</v>
      </c>
      <c r="F5">
        <v>131</v>
      </c>
      <c r="G5">
        <v>141</v>
      </c>
      <c r="H5">
        <v>144</v>
      </c>
      <c r="I5">
        <v>168</v>
      </c>
      <c r="J5">
        <v>2</v>
      </c>
      <c r="K5">
        <v>5</v>
      </c>
      <c r="L5">
        <v>4</v>
      </c>
      <c r="M5">
        <v>3</v>
      </c>
      <c r="N5" t="s">
        <v>37</v>
      </c>
      <c r="O5">
        <v>11</v>
      </c>
    </row>
    <row r="6" spans="1:15">
      <c r="A6" t="s">
        <v>54</v>
      </c>
      <c r="B6">
        <v>5</v>
      </c>
      <c r="E6">
        <v>5</v>
      </c>
      <c r="F6">
        <v>173</v>
      </c>
      <c r="G6">
        <v>183</v>
      </c>
      <c r="H6">
        <v>186</v>
      </c>
      <c r="I6">
        <v>210</v>
      </c>
      <c r="J6">
        <v>2</v>
      </c>
      <c r="K6">
        <v>5</v>
      </c>
      <c r="L6">
        <v>4</v>
      </c>
      <c r="M6">
        <v>3</v>
      </c>
      <c r="N6" t="s">
        <v>37</v>
      </c>
      <c r="O6">
        <v>11</v>
      </c>
    </row>
    <row r="7" spans="1:15">
      <c r="A7" t="s">
        <v>55</v>
      </c>
      <c r="B7">
        <v>13</v>
      </c>
      <c r="E7">
        <v>6</v>
      </c>
      <c r="F7">
        <v>215</v>
      </c>
      <c r="G7">
        <v>225</v>
      </c>
      <c r="H7">
        <v>228</v>
      </c>
      <c r="I7">
        <v>252</v>
      </c>
      <c r="J7">
        <v>2</v>
      </c>
      <c r="K7">
        <v>5</v>
      </c>
      <c r="L7">
        <v>4</v>
      </c>
      <c r="M7">
        <v>3</v>
      </c>
      <c r="N7" t="s">
        <v>37</v>
      </c>
      <c r="O7">
        <v>11</v>
      </c>
    </row>
    <row r="8" spans="1:15">
      <c r="A8" t="s">
        <v>56</v>
      </c>
      <c r="B8">
        <v>0</v>
      </c>
      <c r="E8">
        <v>7</v>
      </c>
      <c r="F8">
        <v>257</v>
      </c>
      <c r="G8">
        <v>267</v>
      </c>
      <c r="H8">
        <v>270</v>
      </c>
      <c r="I8">
        <v>294</v>
      </c>
      <c r="J8">
        <v>2</v>
      </c>
      <c r="K8">
        <v>5</v>
      </c>
      <c r="L8">
        <v>4</v>
      </c>
      <c r="M8">
        <v>3</v>
      </c>
      <c r="N8" t="s">
        <v>37</v>
      </c>
      <c r="O8">
        <v>11</v>
      </c>
    </row>
    <row r="9" spans="1:15">
      <c r="A9" t="s">
        <v>57</v>
      </c>
      <c r="B9" t="s">
        <v>58</v>
      </c>
      <c r="E9">
        <v>8</v>
      </c>
      <c r="F9">
        <v>299</v>
      </c>
      <c r="G9">
        <v>309</v>
      </c>
      <c r="H9">
        <v>312</v>
      </c>
      <c r="I9">
        <v>336</v>
      </c>
      <c r="J9">
        <v>2</v>
      </c>
      <c r="K9">
        <v>5</v>
      </c>
      <c r="L9">
        <v>4</v>
      </c>
      <c r="M9">
        <v>3</v>
      </c>
      <c r="N9" t="s">
        <v>37</v>
      </c>
      <c r="O9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9"/>
  <sheetViews>
    <sheetView workbookViewId="0"/>
  </sheetViews>
  <sheetFormatPr defaultRowHeight="15"/>
  <cols>
    <col min="4" max="4" width="19.140625" bestFit="1" customWidth="1"/>
  </cols>
  <sheetData>
    <row r="1" spans="1:19" s="1" customFormat="1">
      <c r="A1" s="1" t="s">
        <v>18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23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</row>
    <row r="2" spans="1:19">
      <c r="A2">
        <v>1</v>
      </c>
      <c r="B2">
        <v>1</v>
      </c>
      <c r="C2">
        <v>980056</v>
      </c>
      <c r="D2" s="2">
        <v>41648.469199652776</v>
      </c>
      <c r="E2">
        <v>71.88</v>
      </c>
      <c r="F2">
        <v>35.94</v>
      </c>
      <c r="G2">
        <v>-45</v>
      </c>
      <c r="H2">
        <v>-90.2</v>
      </c>
      <c r="I2">
        <f xml:space="preserve">  14</f>
        <v>14</v>
      </c>
      <c r="J2">
        <v>-20.085000000000001</v>
      </c>
      <c r="K2">
        <v>-23.555</v>
      </c>
      <c r="L2">
        <v>24</v>
      </c>
      <c r="M2">
        <f xml:space="preserve">   0</f>
        <v>0</v>
      </c>
      <c r="N2" t="s">
        <v>41</v>
      </c>
      <c r="O2">
        <v>25</v>
      </c>
      <c r="P2">
        <v>80000</v>
      </c>
      <c r="Q2">
        <v>387</v>
      </c>
      <c r="R2">
        <v>896</v>
      </c>
      <c r="S2">
        <v>647</v>
      </c>
    </row>
    <row r="3" spans="1:19">
      <c r="A3">
        <v>2</v>
      </c>
      <c r="B3">
        <v>2</v>
      </c>
      <c r="C3">
        <v>980056</v>
      </c>
      <c r="D3" s="2">
        <v>41648.579658101851</v>
      </c>
      <c r="E3">
        <v>71.88</v>
      </c>
      <c r="F3">
        <v>35.94</v>
      </c>
      <c r="G3">
        <v>-45</v>
      </c>
      <c r="H3">
        <v>-90.2</v>
      </c>
      <c r="I3">
        <f xml:space="preserve">  14</f>
        <v>14</v>
      </c>
      <c r="J3">
        <v>-20.085000000000001</v>
      </c>
      <c r="K3">
        <v>-23.15</v>
      </c>
      <c r="L3">
        <v>16</v>
      </c>
      <c r="M3">
        <f xml:space="preserve">   0</f>
        <v>0</v>
      </c>
      <c r="N3" t="s">
        <v>41</v>
      </c>
      <c r="O3">
        <v>25</v>
      </c>
      <c r="P3">
        <v>80000</v>
      </c>
      <c r="Q3">
        <v>394</v>
      </c>
      <c r="R3">
        <v>925</v>
      </c>
      <c r="S3">
        <v>687</v>
      </c>
    </row>
    <row r="4" spans="1:19">
      <c r="A4">
        <v>3</v>
      </c>
      <c r="B4">
        <v>3</v>
      </c>
      <c r="C4">
        <v>980056</v>
      </c>
      <c r="D4" s="2">
        <v>41648.693900925929</v>
      </c>
      <c r="E4">
        <v>71.88</v>
      </c>
      <c r="F4">
        <v>35.94</v>
      </c>
      <c r="G4">
        <v>-45</v>
      </c>
      <c r="H4">
        <v>-90.2</v>
      </c>
      <c r="I4">
        <f xml:space="preserve">  14</f>
        <v>14</v>
      </c>
      <c r="J4">
        <v>-20.085000000000001</v>
      </c>
      <c r="K4">
        <v>-22.9</v>
      </c>
      <c r="L4">
        <v>14</v>
      </c>
      <c r="M4">
        <f xml:space="preserve">   0</f>
        <v>0</v>
      </c>
      <c r="N4" t="s">
        <v>41</v>
      </c>
      <c r="O4">
        <v>25</v>
      </c>
      <c r="P4">
        <v>80000</v>
      </c>
      <c r="Q4">
        <v>395</v>
      </c>
      <c r="R4">
        <v>931</v>
      </c>
      <c r="S4">
        <v>654</v>
      </c>
    </row>
    <row r="5" spans="1:19">
      <c r="A5">
        <v>4</v>
      </c>
      <c r="B5">
        <v>4</v>
      </c>
      <c r="C5">
        <v>980056</v>
      </c>
      <c r="D5" s="2">
        <v>41648.809197222225</v>
      </c>
      <c r="E5">
        <v>71.88</v>
      </c>
      <c r="F5">
        <v>35.94</v>
      </c>
      <c r="G5">
        <v>-45</v>
      </c>
      <c r="H5">
        <v>-90.2</v>
      </c>
      <c r="I5">
        <f xml:space="preserve">  14</f>
        <v>14</v>
      </c>
      <c r="J5">
        <v>-20.085000000000001</v>
      </c>
      <c r="K5">
        <v>-23.07</v>
      </c>
      <c r="L5">
        <v>12</v>
      </c>
      <c r="M5">
        <f xml:space="preserve">   0</f>
        <v>0</v>
      </c>
      <c r="N5" t="s">
        <v>41</v>
      </c>
      <c r="O5">
        <v>25</v>
      </c>
      <c r="P5">
        <v>80000</v>
      </c>
      <c r="Q5">
        <v>398</v>
      </c>
      <c r="R5">
        <v>942</v>
      </c>
      <c r="S5">
        <v>666</v>
      </c>
    </row>
    <row r="6" spans="1:19">
      <c r="A6">
        <v>5</v>
      </c>
      <c r="B6">
        <v>5</v>
      </c>
      <c r="C6">
        <v>980056</v>
      </c>
      <c r="D6" s="2">
        <v>41648.92545023148</v>
      </c>
      <c r="E6">
        <v>71.88</v>
      </c>
      <c r="F6">
        <v>35.94</v>
      </c>
      <c r="G6">
        <v>-45</v>
      </c>
      <c r="H6">
        <v>-90.2</v>
      </c>
      <c r="I6">
        <f xml:space="preserve">  14</f>
        <v>14</v>
      </c>
      <c r="J6">
        <v>-20.085000000000001</v>
      </c>
      <c r="K6">
        <v>-22.52</v>
      </c>
      <c r="L6">
        <v>-12</v>
      </c>
      <c r="M6">
        <f xml:space="preserve">   0</f>
        <v>0</v>
      </c>
      <c r="N6" t="s">
        <v>41</v>
      </c>
      <c r="O6">
        <v>25</v>
      </c>
      <c r="P6">
        <v>80000</v>
      </c>
      <c r="Q6">
        <v>402</v>
      </c>
      <c r="R6">
        <v>933</v>
      </c>
      <c r="S6">
        <v>702</v>
      </c>
    </row>
    <row r="7" spans="1:19">
      <c r="A7">
        <v>6</v>
      </c>
      <c r="B7">
        <v>6</v>
      </c>
      <c r="C7">
        <v>980056</v>
      </c>
      <c r="D7" s="2">
        <v>41649.042118055557</v>
      </c>
      <c r="E7">
        <v>71.88</v>
      </c>
      <c r="F7">
        <v>35.94</v>
      </c>
      <c r="G7">
        <v>-45</v>
      </c>
      <c r="H7">
        <v>-90.2</v>
      </c>
      <c r="I7">
        <f xml:space="preserve">  14</f>
        <v>14</v>
      </c>
      <c r="J7">
        <v>-20.085000000000001</v>
      </c>
      <c r="K7">
        <v>-22.5</v>
      </c>
      <c r="L7">
        <v>-14</v>
      </c>
      <c r="M7">
        <f xml:space="preserve">   0</f>
        <v>0</v>
      </c>
      <c r="N7" t="s">
        <v>41</v>
      </c>
      <c r="O7">
        <v>25</v>
      </c>
      <c r="P7">
        <v>80000</v>
      </c>
      <c r="Q7">
        <v>403</v>
      </c>
      <c r="R7">
        <v>927</v>
      </c>
      <c r="S7">
        <v>695</v>
      </c>
    </row>
    <row r="8" spans="1:19">
      <c r="A8">
        <v>7</v>
      </c>
      <c r="B8">
        <v>7</v>
      </c>
      <c r="C8">
        <v>980056</v>
      </c>
      <c r="D8" s="2">
        <v>41649.159175925925</v>
      </c>
      <c r="E8">
        <v>71.88</v>
      </c>
      <c r="F8">
        <v>35.94</v>
      </c>
      <c r="G8">
        <v>-45</v>
      </c>
      <c r="H8">
        <v>-90.2</v>
      </c>
      <c r="I8">
        <f xml:space="preserve">  14</f>
        <v>14</v>
      </c>
      <c r="J8">
        <v>-20.085000000000001</v>
      </c>
      <c r="K8">
        <v>-22.465</v>
      </c>
      <c r="L8">
        <v>-16</v>
      </c>
      <c r="M8">
        <f xml:space="preserve">   0</f>
        <v>0</v>
      </c>
      <c r="N8" t="s">
        <v>41</v>
      </c>
      <c r="O8">
        <v>25</v>
      </c>
      <c r="P8">
        <v>80000</v>
      </c>
      <c r="Q8">
        <v>403</v>
      </c>
      <c r="R8">
        <v>918</v>
      </c>
      <c r="S8">
        <v>711</v>
      </c>
    </row>
    <row r="9" spans="1:19">
      <c r="A9">
        <v>8</v>
      </c>
      <c r="B9">
        <v>8</v>
      </c>
      <c r="C9">
        <v>980056</v>
      </c>
      <c r="D9" s="2">
        <v>41649.275879513887</v>
      </c>
      <c r="E9">
        <v>71.88</v>
      </c>
      <c r="F9">
        <v>35.94</v>
      </c>
      <c r="G9">
        <v>-45</v>
      </c>
      <c r="H9">
        <v>-90.2</v>
      </c>
      <c r="I9">
        <f xml:space="preserve">  14</f>
        <v>14</v>
      </c>
      <c r="J9">
        <v>-20.085000000000001</v>
      </c>
      <c r="K9">
        <v>-22.344999999999999</v>
      </c>
      <c r="L9">
        <v>-24</v>
      </c>
      <c r="M9">
        <f xml:space="preserve">   0</f>
        <v>0</v>
      </c>
      <c r="N9" t="s">
        <v>41</v>
      </c>
      <c r="O9">
        <v>25</v>
      </c>
      <c r="P9">
        <v>80000</v>
      </c>
      <c r="Q9">
        <v>407</v>
      </c>
      <c r="R9">
        <v>951</v>
      </c>
      <c r="S9">
        <v>691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36"/>
  <sheetViews>
    <sheetView topLeftCell="A294" workbookViewId="0">
      <selection activeCell="H309" sqref="H309"/>
    </sheetView>
  </sheetViews>
  <sheetFormatPr defaultRowHeight="15"/>
  <sheetData>
    <row r="1" spans="1:12">
      <c r="A1" t="s">
        <v>60</v>
      </c>
      <c r="B1">
        <v>4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62</v>
      </c>
      <c r="H14" t="s">
        <v>63</v>
      </c>
      <c r="I14" t="s">
        <v>64</v>
      </c>
      <c r="J14" t="s">
        <v>65</v>
      </c>
      <c r="L14" t="s">
        <v>23</v>
      </c>
    </row>
    <row r="15" spans="1:12">
      <c r="A15" t="s">
        <v>11</v>
      </c>
      <c r="G15">
        <v>107.47501825964666</v>
      </c>
      <c r="H15">
        <v>-24.491002113979089</v>
      </c>
      <c r="I15">
        <v>0.26641604220845777</v>
      </c>
      <c r="J15">
        <v>701.9782784643146</v>
      </c>
      <c r="L15">
        <v>90</v>
      </c>
    </row>
    <row r="16" spans="1:12">
      <c r="A16" t="s">
        <v>0</v>
      </c>
    </row>
    <row r="17" spans="1:8">
      <c r="A17" t="s">
        <v>44</v>
      </c>
      <c r="B17" t="s">
        <v>37</v>
      </c>
      <c r="C17" t="s">
        <v>26</v>
      </c>
      <c r="D17" t="s">
        <v>43</v>
      </c>
      <c r="E17" t="s">
        <v>42</v>
      </c>
      <c r="F17" t="s">
        <v>66</v>
      </c>
      <c r="G17" t="s">
        <v>67</v>
      </c>
      <c r="H17" t="s">
        <v>68</v>
      </c>
    </row>
    <row r="18" spans="1:8">
      <c r="A18">
        <v>1</v>
      </c>
      <c r="B18">
        <v>-23.565000000000001</v>
      </c>
      <c r="C18">
        <v>383</v>
      </c>
      <c r="D18">
        <v>80000</v>
      </c>
      <c r="E18">
        <v>811</v>
      </c>
      <c r="F18">
        <f>[1]!wallScanTrans(B18,G15,H15,I15,L15)+J15</f>
        <v>809.45329672396122</v>
      </c>
      <c r="G18">
        <f>(F18-E18)^2/E18</f>
        <v>2.9498039754736203E-3</v>
      </c>
      <c r="H18">
        <f>SUM(G18:G42)/(COUNT(G18:G42)-4)</f>
        <v>3.2868681299824591</v>
      </c>
    </row>
    <row r="19" spans="1:8">
      <c r="A19">
        <v>2</v>
      </c>
      <c r="B19">
        <v>-23.645</v>
      </c>
      <c r="C19">
        <v>382</v>
      </c>
      <c r="D19">
        <v>80000</v>
      </c>
      <c r="E19">
        <v>844</v>
      </c>
      <c r="F19">
        <f>[1]!wallScanTrans(B19,G15,H15,I15,L15)+J15</f>
        <v>809.45329672396122</v>
      </c>
      <c r="G19">
        <f t="shared" ref="G19:G42" si="0">(F19-E19)^2/E19</f>
        <v>1.4140695583443943</v>
      </c>
    </row>
    <row r="20" spans="1:8">
      <c r="A20">
        <v>3</v>
      </c>
      <c r="B20">
        <v>-23.72</v>
      </c>
      <c r="C20">
        <v>370</v>
      </c>
      <c r="D20">
        <v>80000</v>
      </c>
      <c r="E20">
        <v>822</v>
      </c>
      <c r="F20">
        <f>[1]!wallScanTrans(B20,G15,H15,I15,L15)+J15</f>
        <v>809.45329672396122</v>
      </c>
      <c r="G20">
        <f t="shared" si="0"/>
        <v>0.19150822761187636</v>
      </c>
    </row>
    <row r="21" spans="1:8">
      <c r="A21">
        <v>4</v>
      </c>
      <c r="B21">
        <v>-23.795000000000002</v>
      </c>
      <c r="C21">
        <v>318</v>
      </c>
      <c r="D21">
        <v>80000</v>
      </c>
      <c r="E21">
        <v>647</v>
      </c>
      <c r="F21">
        <f>[1]!wallScanTrans(B21,G15,H15,I15,L15)+J15</f>
        <v>809.45329672396122</v>
      </c>
      <c r="G21">
        <f t="shared" si="0"/>
        <v>40.789912853915588</v>
      </c>
    </row>
    <row r="22" spans="1:8">
      <c r="A22">
        <v>5</v>
      </c>
      <c r="B22">
        <v>-23.864999999999998</v>
      </c>
      <c r="C22">
        <v>352</v>
      </c>
      <c r="D22">
        <v>80000</v>
      </c>
      <c r="E22">
        <v>799</v>
      </c>
      <c r="F22">
        <f>[1]!wallScanTrans(B22,G15,H15,I15,L15)+J15</f>
        <v>809.45329672396122</v>
      </c>
      <c r="G22">
        <f t="shared" si="0"/>
        <v>0.13676021576868375</v>
      </c>
    </row>
    <row r="23" spans="1:8">
      <c r="A23">
        <v>6</v>
      </c>
      <c r="B23">
        <v>-23.945</v>
      </c>
      <c r="C23">
        <v>369</v>
      </c>
      <c r="D23">
        <v>80000</v>
      </c>
      <c r="E23">
        <v>843</v>
      </c>
      <c r="F23">
        <f>[1]!wallScanTrans(B23,G15,H15,I15,L15)+J15</f>
        <v>809.45329672396122</v>
      </c>
      <c r="G23">
        <f t="shared" si="0"/>
        <v>1.334971886940203</v>
      </c>
    </row>
    <row r="24" spans="1:8">
      <c r="A24">
        <v>7</v>
      </c>
      <c r="B24">
        <v>-24.02</v>
      </c>
      <c r="C24">
        <v>367</v>
      </c>
      <c r="D24">
        <v>80000</v>
      </c>
      <c r="E24">
        <v>837</v>
      </c>
      <c r="F24">
        <f>[1]!wallScanTrans(B24,G15,H15,I15,L15)+J15</f>
        <v>809.45329672396122</v>
      </c>
      <c r="G24">
        <f t="shared" si="0"/>
        <v>0.90659601120445144</v>
      </c>
    </row>
    <row r="25" spans="1:8">
      <c r="A25">
        <v>8</v>
      </c>
      <c r="B25">
        <v>-24.085000000000001</v>
      </c>
      <c r="C25">
        <v>372</v>
      </c>
      <c r="D25">
        <v>80000</v>
      </c>
      <c r="E25">
        <v>877</v>
      </c>
      <c r="F25">
        <f>[1]!wallScanTrans(B25,G15,H15,I15,L15)+J15</f>
        <v>809.45329672396122</v>
      </c>
      <c r="G25">
        <f t="shared" si="0"/>
        <v>5.202459661871413</v>
      </c>
    </row>
    <row r="26" spans="1:8">
      <c r="A26">
        <v>9</v>
      </c>
      <c r="B26">
        <v>-24.17</v>
      </c>
      <c r="C26">
        <v>379</v>
      </c>
      <c r="D26">
        <v>80000</v>
      </c>
      <c r="E26">
        <v>830</v>
      </c>
      <c r="F26">
        <f>[1]!wallScanTrans(B26,G15,H15,I15,L15)+J15</f>
        <v>809.45329672396122</v>
      </c>
      <c r="G26">
        <f t="shared" si="0"/>
        <v>0.50863495845009987</v>
      </c>
    </row>
    <row r="27" spans="1:8">
      <c r="A27">
        <v>10</v>
      </c>
      <c r="B27">
        <v>-24.234999999999999</v>
      </c>
      <c r="C27">
        <v>381</v>
      </c>
      <c r="D27">
        <v>80000</v>
      </c>
      <c r="E27">
        <v>775</v>
      </c>
      <c r="F27">
        <f>[1]!wallScanTrans(B27,G15,H15,I15,L15)+J15</f>
        <v>809.45329672396122</v>
      </c>
      <c r="G27">
        <f t="shared" si="0"/>
        <v>1.5316511679346021</v>
      </c>
    </row>
    <row r="28" spans="1:8">
      <c r="A28">
        <v>11</v>
      </c>
      <c r="B28">
        <v>-24.315000000000001</v>
      </c>
      <c r="C28">
        <v>382</v>
      </c>
      <c r="D28">
        <v>80000</v>
      </c>
      <c r="E28">
        <v>896</v>
      </c>
      <c r="F28">
        <f>[1]!wallScanTrans(B28,G15,H15,I15,L15)+J15</f>
        <v>809.22112903406048</v>
      </c>
      <c r="G28">
        <f t="shared" si="0"/>
        <v>8.4046567479053351</v>
      </c>
    </row>
    <row r="29" spans="1:8">
      <c r="A29">
        <v>12</v>
      </c>
      <c r="B29">
        <v>-24.39</v>
      </c>
      <c r="C29">
        <v>381</v>
      </c>
      <c r="D29">
        <v>80000</v>
      </c>
      <c r="E29">
        <v>774</v>
      </c>
      <c r="F29">
        <f>[1]!wallScanTrans(B29,G15,H15,I15,L15)+J15</f>
        <v>797.89122985240965</v>
      </c>
      <c r="G29">
        <f t="shared" si="0"/>
        <v>0.73745589646081411</v>
      </c>
    </row>
    <row r="30" spans="1:8">
      <c r="A30">
        <v>13</v>
      </c>
      <c r="B30">
        <v>-24.46</v>
      </c>
      <c r="C30">
        <v>385</v>
      </c>
      <c r="D30">
        <v>80000</v>
      </c>
      <c r="E30">
        <v>782</v>
      </c>
      <c r="F30">
        <f>[1]!wallScanTrans(B30,G15,H15,I15,L15)+J15</f>
        <v>771.94740196135899</v>
      </c>
      <c r="G30">
        <f t="shared" si="0"/>
        <v>0.12922599402364326</v>
      </c>
    </row>
    <row r="31" spans="1:8">
      <c r="A31">
        <v>14</v>
      </c>
      <c r="B31">
        <v>-24.545000000000002</v>
      </c>
      <c r="C31">
        <v>383</v>
      </c>
      <c r="D31">
        <v>80000</v>
      </c>
      <c r="E31">
        <v>724</v>
      </c>
      <c r="F31">
        <f>[1]!wallScanTrans(B31,G15,H15,I15,L15)+J15</f>
        <v>729.32462975449994</v>
      </c>
      <c r="G31">
        <f t="shared" si="0"/>
        <v>3.9159781799041532E-2</v>
      </c>
    </row>
    <row r="32" spans="1:8">
      <c r="A32">
        <v>15</v>
      </c>
      <c r="B32">
        <v>-24.61</v>
      </c>
      <c r="C32">
        <v>382</v>
      </c>
      <c r="D32">
        <v>80000</v>
      </c>
      <c r="E32">
        <v>714</v>
      </c>
      <c r="F32">
        <f>[1]!wallScanTrans(B32,G15,H15,I15,L15)+J15</f>
        <v>709.268476068268</v>
      </c>
      <c r="G32">
        <f t="shared" si="0"/>
        <v>3.1354788118421059E-2</v>
      </c>
    </row>
    <row r="33" spans="1:7">
      <c r="A33">
        <v>16</v>
      </c>
      <c r="B33">
        <v>-24.69</v>
      </c>
      <c r="C33">
        <v>385</v>
      </c>
      <c r="D33">
        <v>80000</v>
      </c>
      <c r="E33">
        <v>667</v>
      </c>
      <c r="F33">
        <f>[1]!wallScanTrans(B33,G15,H15,I15,L15)+J15</f>
        <v>701.9782784643146</v>
      </c>
      <c r="G33">
        <f t="shared" si="0"/>
        <v>1.8343027950931552</v>
      </c>
    </row>
    <row r="34" spans="1:7">
      <c r="A34">
        <v>17</v>
      </c>
      <c r="B34">
        <v>-24.765000000000001</v>
      </c>
      <c r="C34">
        <v>388</v>
      </c>
      <c r="D34">
        <v>80000</v>
      </c>
      <c r="E34">
        <v>689</v>
      </c>
      <c r="F34">
        <f>[1]!wallScanTrans(B34,G15,H15,I15,L15)+J15</f>
        <v>701.9782784643146</v>
      </c>
      <c r="G34">
        <f t="shared" si="0"/>
        <v>0.24446402307299289</v>
      </c>
    </row>
    <row r="35" spans="1:7">
      <c r="A35">
        <v>18</v>
      </c>
      <c r="B35">
        <v>-24.84</v>
      </c>
      <c r="C35">
        <v>385</v>
      </c>
      <c r="D35">
        <v>80000</v>
      </c>
      <c r="E35">
        <v>717</v>
      </c>
      <c r="F35">
        <f>[1]!wallScanTrans(B35,G15,H15,I15,L15)+J15</f>
        <v>701.9782784643146</v>
      </c>
      <c r="G35">
        <f t="shared" si="0"/>
        <v>0.31471704030080133</v>
      </c>
    </row>
    <row r="36" spans="1:7">
      <c r="A36">
        <v>19</v>
      </c>
      <c r="B36">
        <v>-24.92</v>
      </c>
      <c r="C36">
        <v>388</v>
      </c>
      <c r="D36">
        <v>80000</v>
      </c>
      <c r="E36">
        <v>703</v>
      </c>
      <c r="F36">
        <f>[1]!wallScanTrans(B36,G15,H15,I15,L15)+J15</f>
        <v>701.9782784643146</v>
      </c>
      <c r="G36">
        <f t="shared" si="0"/>
        <v>1.4849429537458531E-3</v>
      </c>
    </row>
    <row r="37" spans="1:7">
      <c r="A37">
        <v>20</v>
      </c>
      <c r="B37">
        <v>-24.984999999999999</v>
      </c>
      <c r="C37">
        <v>389</v>
      </c>
      <c r="D37">
        <v>80000</v>
      </c>
      <c r="E37">
        <v>714</v>
      </c>
      <c r="F37">
        <f>[1]!wallScanTrans(B37,G15,H15,I15,L15)+J15</f>
        <v>701.9782784643146</v>
      </c>
      <c r="G37">
        <f t="shared" si="0"/>
        <v>0.2024114687416837</v>
      </c>
    </row>
    <row r="38" spans="1:7">
      <c r="A38">
        <v>21</v>
      </c>
      <c r="B38">
        <v>-25.065000000000001</v>
      </c>
      <c r="C38">
        <v>384</v>
      </c>
      <c r="D38">
        <v>80000</v>
      </c>
      <c r="E38">
        <v>690</v>
      </c>
      <c r="F38">
        <f>[1]!wallScanTrans(B38,G15,H15,I15,L15)+J15</f>
        <v>701.9782784643146</v>
      </c>
      <c r="G38">
        <f t="shared" si="0"/>
        <v>0.20794080430240999</v>
      </c>
    </row>
    <row r="39" spans="1:7">
      <c r="A39">
        <v>22</v>
      </c>
      <c r="B39">
        <v>-25.145</v>
      </c>
      <c r="C39">
        <v>388</v>
      </c>
      <c r="D39">
        <v>80000</v>
      </c>
      <c r="E39">
        <v>668</v>
      </c>
      <c r="F39">
        <f>[1]!wallScanTrans(B39,G15,H15,I15,L15)+J15</f>
        <v>701.9782784643146</v>
      </c>
      <c r="G39">
        <f t="shared" si="0"/>
        <v>1.7283284541893791</v>
      </c>
    </row>
    <row r="40" spans="1:7">
      <c r="A40">
        <v>23</v>
      </c>
      <c r="B40">
        <v>-25.215</v>
      </c>
      <c r="C40">
        <v>390</v>
      </c>
      <c r="D40">
        <v>80000</v>
      </c>
      <c r="E40">
        <v>709</v>
      </c>
      <c r="F40">
        <f>[1]!wallScanTrans(B40,G15,H15,I15,L15)+J15</f>
        <v>701.9782784643146</v>
      </c>
      <c r="G40">
        <f t="shared" si="0"/>
        <v>6.9541006099729408E-2</v>
      </c>
    </row>
    <row r="41" spans="1:7">
      <c r="A41">
        <v>24</v>
      </c>
      <c r="B41">
        <v>-25.295000000000002</v>
      </c>
      <c r="C41">
        <v>391</v>
      </c>
      <c r="D41">
        <v>80000</v>
      </c>
      <c r="E41">
        <v>743</v>
      </c>
      <c r="F41">
        <f>[1]!wallScanTrans(B41,G15,H15,I15,L15)+J15</f>
        <v>701.9782784643146</v>
      </c>
      <c r="G41">
        <f t="shared" si="0"/>
        <v>2.2648474263140179</v>
      </c>
    </row>
    <row r="42" spans="1:7">
      <c r="A42">
        <v>25</v>
      </c>
      <c r="B42">
        <v>-25.36</v>
      </c>
      <c r="C42">
        <v>387</v>
      </c>
      <c r="D42">
        <v>80000</v>
      </c>
      <c r="E42">
        <v>726</v>
      </c>
      <c r="F42">
        <f>[1]!wallScanTrans(B42,G15,H15,I15,L15)+J15</f>
        <v>701.9782784643146</v>
      </c>
      <c r="G42">
        <f t="shared" si="0"/>
        <v>0.79482521423968566</v>
      </c>
    </row>
    <row r="43" spans="1:7">
      <c r="A43" t="s">
        <v>0</v>
      </c>
    </row>
    <row r="44" spans="1:7">
      <c r="A44" t="s">
        <v>0</v>
      </c>
    </row>
    <row r="45" spans="1:7">
      <c r="A45" t="s">
        <v>0</v>
      </c>
    </row>
    <row r="46" spans="1:7">
      <c r="A46" t="s">
        <v>0</v>
      </c>
    </row>
    <row r="47" spans="1:7">
      <c r="A47" t="s">
        <v>12</v>
      </c>
    </row>
    <row r="48" spans="1:7">
      <c r="A48" t="s">
        <v>2</v>
      </c>
    </row>
    <row r="49" spans="1:12">
      <c r="A49" t="s">
        <v>3</v>
      </c>
    </row>
    <row r="50" spans="1:12">
      <c r="A50" t="s">
        <v>4</v>
      </c>
    </row>
    <row r="51" spans="1:12">
      <c r="A51" t="s">
        <v>5</v>
      </c>
    </row>
    <row r="52" spans="1:12">
      <c r="A52" t="s">
        <v>6</v>
      </c>
    </row>
    <row r="53" spans="1:12">
      <c r="A53" t="s">
        <v>7</v>
      </c>
    </row>
    <row r="54" spans="1:12">
      <c r="A54" t="s">
        <v>13</v>
      </c>
    </row>
    <row r="55" spans="1:12">
      <c r="A55" t="s">
        <v>9</v>
      </c>
    </row>
    <row r="56" spans="1:12">
      <c r="A56" t="s">
        <v>10</v>
      </c>
      <c r="G56" t="s">
        <v>62</v>
      </c>
      <c r="H56" t="s">
        <v>63</v>
      </c>
      <c r="I56" t="s">
        <v>64</v>
      </c>
      <c r="J56" t="s">
        <v>65</v>
      </c>
      <c r="L56" t="s">
        <v>23</v>
      </c>
    </row>
    <row r="57" spans="1:12">
      <c r="A57" t="s">
        <v>11</v>
      </c>
      <c r="G57">
        <v>159.55126621603213</v>
      </c>
      <c r="H57">
        <v>-24.060387772865177</v>
      </c>
      <c r="I57">
        <v>0.28780092890272274</v>
      </c>
      <c r="J57">
        <v>710.24834672810164</v>
      </c>
      <c r="L57">
        <v>90</v>
      </c>
    </row>
    <row r="58" spans="1:12">
      <c r="A58" t="s">
        <v>0</v>
      </c>
    </row>
    <row r="59" spans="1:12">
      <c r="A59" t="s">
        <v>44</v>
      </c>
      <c r="B59" t="s">
        <v>37</v>
      </c>
      <c r="C59" t="s">
        <v>26</v>
      </c>
      <c r="D59" t="s">
        <v>43</v>
      </c>
      <c r="E59" t="s">
        <v>42</v>
      </c>
      <c r="F59" t="s">
        <v>66</v>
      </c>
      <c r="G59" t="s">
        <v>67</v>
      </c>
      <c r="H59" t="s">
        <v>68</v>
      </c>
    </row>
    <row r="60" spans="1:12">
      <c r="A60">
        <v>1</v>
      </c>
      <c r="B60">
        <v>-23.14</v>
      </c>
      <c r="C60">
        <v>387</v>
      </c>
      <c r="D60">
        <v>80000</v>
      </c>
      <c r="E60">
        <v>817</v>
      </c>
      <c r="F60">
        <f>[1]!wallScanTrans(B60,G57,H57,I57,L57)+J57</f>
        <v>869.79961294413374</v>
      </c>
      <c r="G60">
        <f>(F60-E60)^2/E60</f>
        <v>3.4122388335989418</v>
      </c>
      <c r="H60">
        <f>SUM(G60:G84)/(COUNT(G60:G84)-4)</f>
        <v>0.74120926820770727</v>
      </c>
    </row>
    <row r="61" spans="1:12">
      <c r="A61">
        <v>2</v>
      </c>
      <c r="B61">
        <v>-23.23</v>
      </c>
      <c r="C61">
        <v>390</v>
      </c>
      <c r="D61">
        <v>80000</v>
      </c>
      <c r="E61">
        <v>857</v>
      </c>
      <c r="F61">
        <f>[1]!wallScanTrans(B61,G57,H57,I57,L57)+J57</f>
        <v>869.79961294413374</v>
      </c>
      <c r="G61">
        <f t="shared" ref="G61:G84" si="1">(F61-E61)^2/E61</f>
        <v>0.19116696793423107</v>
      </c>
    </row>
    <row r="62" spans="1:12">
      <c r="A62">
        <v>3</v>
      </c>
      <c r="B62">
        <v>-23.31</v>
      </c>
      <c r="C62">
        <v>390</v>
      </c>
      <c r="D62">
        <v>80000</v>
      </c>
      <c r="E62">
        <v>852</v>
      </c>
      <c r="F62">
        <f>[1]!wallScanTrans(B62,G57,H57,I57,L57)+J57</f>
        <v>869.79961294413374</v>
      </c>
      <c r="G62">
        <f t="shared" si="1"/>
        <v>0.37186176169128338</v>
      </c>
    </row>
    <row r="63" spans="1:12">
      <c r="A63">
        <v>4</v>
      </c>
      <c r="B63">
        <v>-23.385000000000002</v>
      </c>
      <c r="C63">
        <v>391</v>
      </c>
      <c r="D63">
        <v>80000</v>
      </c>
      <c r="E63">
        <v>878</v>
      </c>
      <c r="F63">
        <f>[1]!wallScanTrans(B63,G57,H57,I57,L57)+J57</f>
        <v>869.79961294413374</v>
      </c>
      <c r="G63">
        <f t="shared" si="1"/>
        <v>7.6590373423711708E-2</v>
      </c>
    </row>
    <row r="64" spans="1:12">
      <c r="A64">
        <v>5</v>
      </c>
      <c r="B64">
        <v>-23.454999999999998</v>
      </c>
      <c r="C64">
        <v>388</v>
      </c>
      <c r="D64">
        <v>80000</v>
      </c>
      <c r="E64">
        <v>887</v>
      </c>
      <c r="F64">
        <f>[1]!wallScanTrans(B64,G57,H57,I57,L57)+J57</f>
        <v>869.79961294413374</v>
      </c>
      <c r="G64">
        <f t="shared" si="1"/>
        <v>0.33354375971996791</v>
      </c>
    </row>
    <row r="65" spans="1:7">
      <c r="A65">
        <v>6</v>
      </c>
      <c r="B65">
        <v>-23.535</v>
      </c>
      <c r="C65">
        <v>389</v>
      </c>
      <c r="D65">
        <v>80000</v>
      </c>
      <c r="E65">
        <v>880</v>
      </c>
      <c r="F65">
        <f>[1]!wallScanTrans(B65,G57,H57,I57,L57)+J57</f>
        <v>869.79961294413374</v>
      </c>
      <c r="G65">
        <f t="shared" si="1"/>
        <v>0.11823624555623172</v>
      </c>
    </row>
    <row r="66" spans="1:7">
      <c r="A66">
        <v>7</v>
      </c>
      <c r="B66">
        <v>-23.62</v>
      </c>
      <c r="C66">
        <v>391</v>
      </c>
      <c r="D66">
        <v>80000</v>
      </c>
      <c r="E66">
        <v>864</v>
      </c>
      <c r="F66">
        <f>[1]!wallScanTrans(B66,G57,H57,I57,L57)+J57</f>
        <v>869.79961294413374</v>
      </c>
      <c r="G66">
        <f t="shared" si="1"/>
        <v>3.8929988775189404E-2</v>
      </c>
    </row>
    <row r="67" spans="1:7">
      <c r="A67">
        <v>8</v>
      </c>
      <c r="B67">
        <v>-23.684999999999999</v>
      </c>
      <c r="C67">
        <v>391</v>
      </c>
      <c r="D67">
        <v>80000</v>
      </c>
      <c r="E67">
        <v>857</v>
      </c>
      <c r="F67">
        <f>[1]!wallScanTrans(B67,G57,H57,I57,L57)+J57</f>
        <v>869.79961294413374</v>
      </c>
      <c r="G67">
        <f t="shared" si="1"/>
        <v>0.19116696793423107</v>
      </c>
    </row>
    <row r="68" spans="1:7">
      <c r="A68">
        <v>9</v>
      </c>
      <c r="B68">
        <v>-23.76</v>
      </c>
      <c r="C68">
        <v>392</v>
      </c>
      <c r="D68">
        <v>80000</v>
      </c>
      <c r="E68">
        <v>925</v>
      </c>
      <c r="F68">
        <f>[1]!wallScanTrans(B68,G57,H57,I57,L57)+J57</f>
        <v>869.79961294413374</v>
      </c>
      <c r="G68">
        <f t="shared" si="1"/>
        <v>3.2941434930999427</v>
      </c>
    </row>
    <row r="69" spans="1:7">
      <c r="A69">
        <v>10</v>
      </c>
      <c r="B69">
        <v>-23.835000000000001</v>
      </c>
      <c r="C69">
        <v>392</v>
      </c>
      <c r="D69">
        <v>80000</v>
      </c>
      <c r="E69">
        <v>880</v>
      </c>
      <c r="F69">
        <f>[1]!wallScanTrans(B69,G57,H57,I57,L57)+J57</f>
        <v>869.79961294413374</v>
      </c>
      <c r="G69">
        <f t="shared" si="1"/>
        <v>0.11823624555623172</v>
      </c>
    </row>
    <row r="70" spans="1:7">
      <c r="A70">
        <v>11</v>
      </c>
      <c r="B70">
        <v>-23.91</v>
      </c>
      <c r="C70">
        <v>392</v>
      </c>
      <c r="D70">
        <v>80000</v>
      </c>
      <c r="E70">
        <v>878</v>
      </c>
      <c r="F70">
        <f>[1]!wallScanTrans(B70,G57,H57,I57,L57)+J57</f>
        <v>864.36457190741532</v>
      </c>
      <c r="G70">
        <f t="shared" si="1"/>
        <v>0.21175956636451862</v>
      </c>
    </row>
    <row r="71" spans="1:7">
      <c r="A71">
        <v>12</v>
      </c>
      <c r="B71">
        <v>-23.99</v>
      </c>
      <c r="C71">
        <v>393</v>
      </c>
      <c r="D71">
        <v>80000</v>
      </c>
      <c r="E71">
        <v>833</v>
      </c>
      <c r="F71">
        <f>[1]!wallScanTrans(B71,G57,H57,I57,L57)+J57</f>
        <v>835.66532501338281</v>
      </c>
      <c r="G71">
        <f t="shared" si="1"/>
        <v>8.5281601764274784E-3</v>
      </c>
    </row>
    <row r="72" spans="1:7">
      <c r="A72">
        <v>13</v>
      </c>
      <c r="B72">
        <v>-24.055</v>
      </c>
      <c r="C72">
        <v>391</v>
      </c>
      <c r="D72">
        <v>80000</v>
      </c>
      <c r="E72">
        <v>799</v>
      </c>
      <c r="F72">
        <f>[1]!wallScanTrans(B72,G57,H57,I57,L57)+J57</f>
        <v>794.19214601913632</v>
      </c>
      <c r="G72">
        <f t="shared" si="1"/>
        <v>2.8930487986616731E-2</v>
      </c>
    </row>
    <row r="73" spans="1:7">
      <c r="A73">
        <v>14</v>
      </c>
      <c r="B73">
        <v>-24.13</v>
      </c>
      <c r="C73">
        <v>391</v>
      </c>
      <c r="D73">
        <v>80000</v>
      </c>
      <c r="E73">
        <v>721</v>
      </c>
      <c r="F73">
        <f>[1]!wallScanTrans(B73,G57,H57,I57,L57)+J57</f>
        <v>744.78152546460467</v>
      </c>
      <c r="G73">
        <f t="shared" si="1"/>
        <v>0.78441186327828072</v>
      </c>
    </row>
    <row r="74" spans="1:7">
      <c r="A74">
        <v>15</v>
      </c>
      <c r="B74">
        <v>-24.204999999999998</v>
      </c>
      <c r="C74">
        <v>394</v>
      </c>
      <c r="D74">
        <v>80000</v>
      </c>
      <c r="E74">
        <v>753</v>
      </c>
      <c r="F74">
        <f>[1]!wallScanTrans(B74,G57,H57,I57,L57)+J57</f>
        <v>716.92954648795853</v>
      </c>
      <c r="G74">
        <f t="shared" si="1"/>
        <v>1.7278587205369784</v>
      </c>
    </row>
    <row r="75" spans="1:7">
      <c r="A75">
        <v>16</v>
      </c>
      <c r="B75">
        <v>-24.28</v>
      </c>
      <c r="C75">
        <v>392</v>
      </c>
      <c r="D75">
        <v>80000</v>
      </c>
      <c r="E75">
        <v>711</v>
      </c>
      <c r="F75">
        <f>[1]!wallScanTrans(B75,G57,H57,I57,L57)+J57</f>
        <v>710.24834672810164</v>
      </c>
      <c r="G75">
        <f t="shared" si="1"/>
        <v>7.9463100021872561E-4</v>
      </c>
    </row>
    <row r="76" spans="1:7">
      <c r="A76">
        <v>17</v>
      </c>
      <c r="B76">
        <v>-24.364999999999998</v>
      </c>
      <c r="C76">
        <v>394</v>
      </c>
      <c r="D76">
        <v>80000</v>
      </c>
      <c r="E76">
        <v>691</v>
      </c>
      <c r="F76">
        <f>[1]!wallScanTrans(B76,G57,H57,I57,L57)+J57</f>
        <v>710.24834672810164</v>
      </c>
      <c r="G76">
        <f t="shared" si="1"/>
        <v>0.53617778837224461</v>
      </c>
    </row>
    <row r="77" spans="1:7">
      <c r="A77">
        <v>18</v>
      </c>
      <c r="B77">
        <v>-24.43</v>
      </c>
      <c r="C77">
        <v>391</v>
      </c>
      <c r="D77">
        <v>80000</v>
      </c>
      <c r="E77">
        <v>723</v>
      </c>
      <c r="F77">
        <f>[1]!wallScanTrans(B77,G57,H57,I57,L57)+J57</f>
        <v>710.24834672810164</v>
      </c>
      <c r="G77">
        <f t="shared" si="1"/>
        <v>0.22490271254040972</v>
      </c>
    </row>
    <row r="78" spans="1:7">
      <c r="A78">
        <v>19</v>
      </c>
      <c r="B78">
        <v>-24.504999999999999</v>
      </c>
      <c r="C78">
        <v>395</v>
      </c>
      <c r="D78">
        <v>80000</v>
      </c>
      <c r="E78">
        <v>750</v>
      </c>
      <c r="F78">
        <f>[1]!wallScanTrans(B78,G57,H57,I57,L57)+J57</f>
        <v>710.24834672810164</v>
      </c>
      <c r="G78">
        <f t="shared" si="1"/>
        <v>2.1069252504656371</v>
      </c>
    </row>
    <row r="79" spans="1:7">
      <c r="A79">
        <v>20</v>
      </c>
      <c r="B79">
        <v>-24.58</v>
      </c>
      <c r="C79">
        <v>391</v>
      </c>
      <c r="D79">
        <v>80000</v>
      </c>
      <c r="E79">
        <v>716</v>
      </c>
      <c r="F79">
        <f>[1]!wallScanTrans(B79,G57,H57,I57,L57)+J57</f>
        <v>710.24834672810164</v>
      </c>
      <c r="G79">
        <f t="shared" si="1"/>
        <v>4.6203233743211093E-2</v>
      </c>
    </row>
    <row r="80" spans="1:7">
      <c r="A80">
        <v>21</v>
      </c>
      <c r="B80">
        <v>-24.66</v>
      </c>
      <c r="C80">
        <v>389</v>
      </c>
      <c r="D80">
        <v>80000</v>
      </c>
      <c r="E80">
        <v>696</v>
      </c>
      <c r="F80">
        <f>[1]!wallScanTrans(B80,G57,H57,I57,L57)+J57</f>
        <v>710.24834672810164</v>
      </c>
      <c r="G80">
        <f t="shared" si="1"/>
        <v>0.29168877081063888</v>
      </c>
    </row>
    <row r="81" spans="1:7">
      <c r="A81">
        <v>22</v>
      </c>
      <c r="B81">
        <v>-24.734999999999999</v>
      </c>
      <c r="C81">
        <v>391</v>
      </c>
      <c r="D81">
        <v>80000</v>
      </c>
      <c r="E81">
        <v>703</v>
      </c>
      <c r="F81">
        <f>[1]!wallScanTrans(B81,G57,H57,I57,L57)+J57</f>
        <v>710.24834672810164</v>
      </c>
      <c r="G81">
        <f t="shared" si="1"/>
        <v>7.4734751480486084E-2</v>
      </c>
    </row>
    <row r="82" spans="1:7">
      <c r="A82">
        <v>23</v>
      </c>
      <c r="B82">
        <v>-24.805</v>
      </c>
      <c r="C82">
        <v>396</v>
      </c>
      <c r="D82">
        <v>80000</v>
      </c>
      <c r="E82">
        <v>693</v>
      </c>
      <c r="F82">
        <f>[1]!wallScanTrans(B82,G57,H57,I57,L57)+J57</f>
        <v>710.24834672810164</v>
      </c>
      <c r="G82">
        <f t="shared" si="1"/>
        <v>0.42930081508342632</v>
      </c>
    </row>
    <row r="83" spans="1:7">
      <c r="A83">
        <v>24</v>
      </c>
      <c r="B83">
        <v>-24.885000000000002</v>
      </c>
      <c r="C83">
        <v>395</v>
      </c>
      <c r="D83">
        <v>80000</v>
      </c>
      <c r="E83">
        <v>721</v>
      </c>
      <c r="F83">
        <f>[1]!wallScanTrans(B83,G57,H57,I57,L57)+J57</f>
        <v>710.24834672810164</v>
      </c>
      <c r="G83">
        <f t="shared" si="1"/>
        <v>0.16033016377132145</v>
      </c>
    </row>
    <row r="84" spans="1:7">
      <c r="A84">
        <v>25</v>
      </c>
      <c r="B84">
        <v>-24.96</v>
      </c>
      <c r="C84">
        <v>394</v>
      </c>
      <c r="D84">
        <v>80000</v>
      </c>
      <c r="E84">
        <v>687</v>
      </c>
      <c r="F84">
        <f>[1]!wallScanTrans(B84,G57,H57,I57,L57)+J57</f>
        <v>710.24834672810164</v>
      </c>
      <c r="G84">
        <f t="shared" si="1"/>
        <v>0.78673307946147619</v>
      </c>
    </row>
    <row r="85" spans="1:7">
      <c r="A85" t="s">
        <v>0</v>
      </c>
    </row>
    <row r="86" spans="1:7">
      <c r="A86" t="s">
        <v>0</v>
      </c>
    </row>
    <row r="87" spans="1:7">
      <c r="A87" t="s">
        <v>0</v>
      </c>
    </row>
    <row r="88" spans="1:7">
      <c r="A88" t="s">
        <v>0</v>
      </c>
    </row>
    <row r="89" spans="1:7">
      <c r="A89" t="s">
        <v>14</v>
      </c>
    </row>
    <row r="90" spans="1:7">
      <c r="A90" t="s">
        <v>2</v>
      </c>
    </row>
    <row r="91" spans="1:7">
      <c r="A91" t="s">
        <v>3</v>
      </c>
    </row>
    <row r="92" spans="1:7">
      <c r="A92" t="s">
        <v>4</v>
      </c>
    </row>
    <row r="93" spans="1:7">
      <c r="A93" t="s">
        <v>5</v>
      </c>
    </row>
    <row r="94" spans="1:7">
      <c r="A94" t="s">
        <v>6</v>
      </c>
    </row>
    <row r="95" spans="1:7">
      <c r="A95" t="s">
        <v>7</v>
      </c>
    </row>
    <row r="96" spans="1:7">
      <c r="A96" t="s">
        <v>15</v>
      </c>
    </row>
    <row r="97" spans="1:12">
      <c r="A97" t="s">
        <v>9</v>
      </c>
    </row>
    <row r="98" spans="1:12">
      <c r="A98" t="s">
        <v>10</v>
      </c>
      <c r="G98" t="s">
        <v>62</v>
      </c>
      <c r="H98" t="s">
        <v>63</v>
      </c>
      <c r="I98" t="s">
        <v>64</v>
      </c>
      <c r="J98" t="s">
        <v>65</v>
      </c>
      <c r="L98" t="s">
        <v>23</v>
      </c>
    </row>
    <row r="99" spans="1:12">
      <c r="A99" t="s">
        <v>11</v>
      </c>
      <c r="G99">
        <v>155.6424551699385</v>
      </c>
      <c r="H99">
        <v>-24.054347094599109</v>
      </c>
      <c r="I99">
        <v>0.39848877351233714</v>
      </c>
      <c r="J99">
        <v>726.09496096129226</v>
      </c>
      <c r="L99">
        <v>90</v>
      </c>
    </row>
    <row r="100" spans="1:12">
      <c r="A100" t="s">
        <v>0</v>
      </c>
    </row>
    <row r="101" spans="1:12">
      <c r="A101" t="s">
        <v>44</v>
      </c>
      <c r="B101" t="s">
        <v>37</v>
      </c>
      <c r="C101" t="s">
        <v>26</v>
      </c>
      <c r="D101" t="s">
        <v>43</v>
      </c>
      <c r="E101" t="s">
        <v>42</v>
      </c>
      <c r="F101" t="s">
        <v>66</v>
      </c>
      <c r="G101" t="s">
        <v>67</v>
      </c>
      <c r="H101" t="s">
        <v>68</v>
      </c>
    </row>
    <row r="102" spans="1:12">
      <c r="A102">
        <v>1</v>
      </c>
      <c r="B102">
        <v>-22.9</v>
      </c>
      <c r="C102">
        <v>388</v>
      </c>
      <c r="D102">
        <v>80000</v>
      </c>
      <c r="E102">
        <v>929</v>
      </c>
      <c r="F102">
        <f>[1]!wallScanTrans(B102,G99,H99,I99,L99)+J99</f>
        <v>881.7374161312307</v>
      </c>
      <c r="G102">
        <f>(F102-E102)^2/E102</f>
        <v>2.404469143113511</v>
      </c>
      <c r="H102">
        <f>SUM(G102:G126)/(COUNT(G102:G126)-4)</f>
        <v>1.3828162774918973</v>
      </c>
    </row>
    <row r="103" spans="1:12">
      <c r="A103">
        <v>2</v>
      </c>
      <c r="B103">
        <v>-22.99</v>
      </c>
      <c r="C103">
        <v>393</v>
      </c>
      <c r="D103">
        <v>80000</v>
      </c>
      <c r="E103">
        <v>848</v>
      </c>
      <c r="F103">
        <f>[1]!wallScanTrans(B103,G99,H99,I99,L99)+J99</f>
        <v>881.7374161312307</v>
      </c>
      <c r="G103">
        <f t="shared" ref="G103:G126" si="2">(F103-E103)^2/E103</f>
        <v>1.3422326028441338</v>
      </c>
    </row>
    <row r="104" spans="1:12">
      <c r="A104">
        <v>3</v>
      </c>
      <c r="B104">
        <v>-23.06</v>
      </c>
      <c r="C104">
        <v>393</v>
      </c>
      <c r="D104">
        <v>80000</v>
      </c>
      <c r="E104">
        <v>838</v>
      </c>
      <c r="F104">
        <f>[1]!wallScanTrans(B104,G99,H99,I99,L99)+J99</f>
        <v>881.7374161312307</v>
      </c>
      <c r="G104">
        <f t="shared" si="2"/>
        <v>2.2827703697332216</v>
      </c>
    </row>
    <row r="105" spans="1:12">
      <c r="A105">
        <v>4</v>
      </c>
      <c r="B105">
        <v>-23.135000000000002</v>
      </c>
      <c r="C105">
        <v>395</v>
      </c>
      <c r="D105">
        <v>80000</v>
      </c>
      <c r="E105">
        <v>931</v>
      </c>
      <c r="F105">
        <f>[1]!wallScanTrans(B105,G99,H99,I99,L99)+J99</f>
        <v>881.7374161312307</v>
      </c>
      <c r="G105">
        <f t="shared" si="2"/>
        <v>2.6066618361197946</v>
      </c>
    </row>
    <row r="106" spans="1:12">
      <c r="A106">
        <v>5</v>
      </c>
      <c r="B106">
        <v>-23.204999999999998</v>
      </c>
      <c r="C106">
        <v>393</v>
      </c>
      <c r="D106">
        <v>80000</v>
      </c>
      <c r="E106">
        <v>868</v>
      </c>
      <c r="F106">
        <f>[1]!wallScanTrans(B106,G99,H99,I99,L99)+J99</f>
        <v>881.7374161312307</v>
      </c>
      <c r="G106">
        <f t="shared" si="2"/>
        <v>0.21741544004907548</v>
      </c>
    </row>
    <row r="107" spans="1:12">
      <c r="A107">
        <v>6</v>
      </c>
      <c r="B107">
        <v>-23.28</v>
      </c>
      <c r="C107">
        <v>394</v>
      </c>
      <c r="D107">
        <v>80000</v>
      </c>
      <c r="E107">
        <v>873</v>
      </c>
      <c r="F107">
        <f>[1]!wallScanTrans(B107,G99,H99,I99,L99)+J99</f>
        <v>881.7374161312307</v>
      </c>
      <c r="G107">
        <f t="shared" si="2"/>
        <v>8.7448385624616834E-2</v>
      </c>
    </row>
    <row r="108" spans="1:12">
      <c r="A108">
        <v>7</v>
      </c>
      <c r="B108">
        <v>-23.364999999999998</v>
      </c>
      <c r="C108">
        <v>397</v>
      </c>
      <c r="D108">
        <v>80000</v>
      </c>
      <c r="E108">
        <v>860</v>
      </c>
      <c r="F108">
        <f>[1]!wallScanTrans(B108,G99,H99,I99,L99)+J99</f>
        <v>881.7374161312307</v>
      </c>
      <c r="G108">
        <f t="shared" si="2"/>
        <v>0.54943634890963811</v>
      </c>
    </row>
    <row r="109" spans="1:12">
      <c r="A109">
        <v>8</v>
      </c>
      <c r="B109">
        <v>-23.43</v>
      </c>
      <c r="C109">
        <v>396</v>
      </c>
      <c r="D109">
        <v>80000</v>
      </c>
      <c r="E109">
        <v>858</v>
      </c>
      <c r="F109">
        <f>[1]!wallScanTrans(B109,G99,H99,I99,L99)+J99</f>
        <v>881.7374161312307</v>
      </c>
      <c r="G109">
        <f t="shared" si="2"/>
        <v>0.65671902632542145</v>
      </c>
    </row>
    <row r="110" spans="1:12">
      <c r="A110">
        <v>9</v>
      </c>
      <c r="B110">
        <v>-23.504999999999999</v>
      </c>
      <c r="C110">
        <v>394</v>
      </c>
      <c r="D110">
        <v>80000</v>
      </c>
      <c r="E110">
        <v>915</v>
      </c>
      <c r="F110">
        <f>[1]!wallScanTrans(B110,G99,H99,I99,L99)+J99</f>
        <v>881.7374161312307</v>
      </c>
      <c r="G110">
        <f t="shared" si="2"/>
        <v>1.2091797657124714</v>
      </c>
    </row>
    <row r="111" spans="1:12">
      <c r="A111">
        <v>10</v>
      </c>
      <c r="B111">
        <v>-23.585000000000001</v>
      </c>
      <c r="C111">
        <v>393</v>
      </c>
      <c r="D111">
        <v>80000</v>
      </c>
      <c r="E111">
        <v>925</v>
      </c>
      <c r="F111">
        <f>[1]!wallScanTrans(B111,G99,H99,I99,L99)+J99</f>
        <v>881.7374161312307</v>
      </c>
      <c r="G111">
        <f t="shared" si="2"/>
        <v>2.0234066627051863</v>
      </c>
    </row>
    <row r="112" spans="1:12">
      <c r="A112">
        <v>11</v>
      </c>
      <c r="B112">
        <v>-23.655000000000001</v>
      </c>
      <c r="C112">
        <v>393</v>
      </c>
      <c r="D112">
        <v>80000</v>
      </c>
      <c r="E112">
        <v>865</v>
      </c>
      <c r="F112">
        <f>[1]!wallScanTrans(B112,G99,H99,I99,L99)+J99</f>
        <v>881.7374161312307</v>
      </c>
      <c r="G112">
        <f t="shared" si="2"/>
        <v>0.32386254190749331</v>
      </c>
    </row>
    <row r="113" spans="1:7">
      <c r="A113">
        <v>12</v>
      </c>
      <c r="B113">
        <v>-23.734999999999999</v>
      </c>
      <c r="C113">
        <v>397</v>
      </c>
      <c r="D113">
        <v>80000</v>
      </c>
      <c r="E113">
        <v>887</v>
      </c>
      <c r="F113">
        <f>[1]!wallScanTrans(B113,G99,H99,I99,L99)+J99</f>
        <v>881.7374161312307</v>
      </c>
      <c r="G113">
        <f t="shared" si="2"/>
        <v>3.122298644400319E-2</v>
      </c>
    </row>
    <row r="114" spans="1:7">
      <c r="A114">
        <v>13</v>
      </c>
      <c r="B114">
        <v>-23.805</v>
      </c>
      <c r="C114">
        <v>396</v>
      </c>
      <c r="D114">
        <v>80000</v>
      </c>
      <c r="E114">
        <v>872</v>
      </c>
      <c r="F114">
        <f>[1]!wallScanTrans(B114,G99,H99,I99,L99)+J99</f>
        <v>880.70676910471332</v>
      </c>
      <c r="G114">
        <f t="shared" si="2"/>
        <v>8.6935582847236625E-2</v>
      </c>
    </row>
    <row r="115" spans="1:7">
      <c r="A115">
        <v>14</v>
      </c>
      <c r="B115">
        <v>-23.88</v>
      </c>
      <c r="C115">
        <v>395</v>
      </c>
      <c r="D115">
        <v>80000</v>
      </c>
      <c r="E115">
        <v>865</v>
      </c>
      <c r="F115">
        <f>[1]!wallScanTrans(B115,G99,H99,I99,L99)+J99</f>
        <v>870.42584465178425</v>
      </c>
      <c r="G115">
        <f t="shared" si="2"/>
        <v>3.4034439520573063E-2</v>
      </c>
    </row>
    <row r="116" spans="1:7">
      <c r="A116">
        <v>15</v>
      </c>
      <c r="B116">
        <v>-23.954999999999998</v>
      </c>
      <c r="C116">
        <v>398</v>
      </c>
      <c r="D116">
        <v>80000</v>
      </c>
      <c r="E116">
        <v>879</v>
      </c>
      <c r="F116">
        <f>[1]!wallScanTrans(B116,G99,H99,I99,L99)+J99</f>
        <v>849.11814770793876</v>
      </c>
      <c r="G116">
        <f t="shared" si="2"/>
        <v>1.0158419754318153</v>
      </c>
    </row>
    <row r="117" spans="1:7">
      <c r="A117">
        <v>16</v>
      </c>
      <c r="B117">
        <v>-24.035</v>
      </c>
      <c r="C117">
        <v>394</v>
      </c>
      <c r="D117">
        <v>80000</v>
      </c>
      <c r="E117">
        <v>791</v>
      </c>
      <c r="F117">
        <f>[1]!wallScanTrans(B117,G99,H99,I99,L99)+J99</f>
        <v>814.23598395562522</v>
      </c>
      <c r="G117">
        <f t="shared" si="2"/>
        <v>0.68256757318087535</v>
      </c>
    </row>
    <row r="118" spans="1:7">
      <c r="A118">
        <v>17</v>
      </c>
      <c r="B118">
        <v>-24.114999999999998</v>
      </c>
      <c r="C118">
        <v>398</v>
      </c>
      <c r="D118">
        <v>80000</v>
      </c>
      <c r="E118">
        <v>777</v>
      </c>
      <c r="F118">
        <f>[1]!wallScanTrans(B118,G99,H99,I99,L99)+J99</f>
        <v>774.01936165309485</v>
      </c>
      <c r="G118">
        <f t="shared" si="2"/>
        <v>1.1433983211121598E-2</v>
      </c>
    </row>
    <row r="119" spans="1:7">
      <c r="A119">
        <v>18</v>
      </c>
      <c r="B119">
        <v>-24.184999999999999</v>
      </c>
      <c r="C119">
        <v>396</v>
      </c>
      <c r="D119">
        <v>80000</v>
      </c>
      <c r="E119">
        <v>756</v>
      </c>
      <c r="F119">
        <f>[1]!wallScanTrans(B119,G99,H99,I99,L99)+J99</f>
        <v>748.47942643322824</v>
      </c>
      <c r="G119">
        <f t="shared" si="2"/>
        <v>7.4813527477812294E-2</v>
      </c>
    </row>
    <row r="120" spans="1:7">
      <c r="A120">
        <v>19</v>
      </c>
      <c r="B120">
        <v>-24.254999999999999</v>
      </c>
      <c r="C120">
        <v>398</v>
      </c>
      <c r="D120">
        <v>80000</v>
      </c>
      <c r="E120">
        <v>735</v>
      </c>
      <c r="F120">
        <f>[1]!wallScanTrans(B120,G99,H99,I99,L99)+J99</f>
        <v>732.54503524989354</v>
      </c>
      <c r="G120">
        <f t="shared" si="2"/>
        <v>8.1997985364153075E-3</v>
      </c>
    </row>
    <row r="121" spans="1:7">
      <c r="A121">
        <v>20</v>
      </c>
      <c r="B121">
        <v>-24.33</v>
      </c>
      <c r="C121">
        <v>395</v>
      </c>
      <c r="D121">
        <v>80000</v>
      </c>
      <c r="E121">
        <v>712</v>
      </c>
      <c r="F121">
        <f>[1]!wallScanTrans(B121,G99,H99,I99,L99)+J99</f>
        <v>726.13168667563548</v>
      </c>
      <c r="G121">
        <f t="shared" si="2"/>
        <v>0.28048394423923217</v>
      </c>
    </row>
    <row r="122" spans="1:7">
      <c r="A122">
        <v>21</v>
      </c>
      <c r="B122">
        <v>-24.405000000000001</v>
      </c>
      <c r="C122">
        <v>397</v>
      </c>
      <c r="D122">
        <v>80000</v>
      </c>
      <c r="E122">
        <v>755</v>
      </c>
      <c r="F122">
        <f>[1]!wallScanTrans(B122,G99,H99,I99,L99)+J99</f>
        <v>726.09496096129226</v>
      </c>
      <c r="G122">
        <f t="shared" si="2"/>
        <v>1.1066242143433358</v>
      </c>
    </row>
    <row r="123" spans="1:7">
      <c r="A123">
        <v>22</v>
      </c>
      <c r="B123">
        <v>-24.484999999999999</v>
      </c>
      <c r="C123">
        <v>395</v>
      </c>
      <c r="D123">
        <v>80000</v>
      </c>
      <c r="E123">
        <v>782</v>
      </c>
      <c r="F123">
        <f>[1]!wallScanTrans(B123,G99,H99,I99,L99)+J99</f>
        <v>726.09496096129226</v>
      </c>
      <c r="G123">
        <f t="shared" si="2"/>
        <v>3.9966411635798424</v>
      </c>
    </row>
    <row r="124" spans="1:7">
      <c r="A124">
        <v>23</v>
      </c>
      <c r="B124">
        <v>-24.555</v>
      </c>
      <c r="C124">
        <v>399</v>
      </c>
      <c r="D124">
        <v>80000</v>
      </c>
      <c r="E124">
        <v>729</v>
      </c>
      <c r="F124">
        <f>[1]!wallScanTrans(B124,G99,H99,I99,L99)+J99</f>
        <v>726.09496096129226</v>
      </c>
      <c r="G124">
        <f t="shared" si="2"/>
        <v>1.1576477114425238E-2</v>
      </c>
    </row>
    <row r="125" spans="1:7">
      <c r="A125">
        <v>24</v>
      </c>
      <c r="B125">
        <v>-24.63</v>
      </c>
      <c r="C125">
        <v>395</v>
      </c>
      <c r="D125">
        <v>80000</v>
      </c>
      <c r="E125">
        <v>732</v>
      </c>
      <c r="F125">
        <f>[1]!wallScanTrans(B125,G99,H99,I99,L99)+J99</f>
        <v>726.09496096129226</v>
      </c>
      <c r="G125">
        <f t="shared" si="2"/>
        <v>4.7635909902544321E-2</v>
      </c>
    </row>
    <row r="126" spans="1:7">
      <c r="A126">
        <v>25</v>
      </c>
      <c r="B126">
        <v>-24.704999999999998</v>
      </c>
      <c r="C126">
        <v>395</v>
      </c>
      <c r="D126">
        <v>80000</v>
      </c>
      <c r="E126">
        <v>654</v>
      </c>
      <c r="F126">
        <f>[1]!wallScanTrans(B126,G99,H99,I99,L99)+J99</f>
        <v>726.09496096129226</v>
      </c>
      <c r="G126">
        <f t="shared" si="2"/>
        <v>7.9475281284560468</v>
      </c>
    </row>
    <row r="127" spans="1:7">
      <c r="A127" t="s">
        <v>0</v>
      </c>
    </row>
    <row r="128" spans="1:7">
      <c r="A128" t="s">
        <v>0</v>
      </c>
    </row>
    <row r="129" spans="1:12">
      <c r="A129" t="s">
        <v>0</v>
      </c>
    </row>
    <row r="130" spans="1:12">
      <c r="A130" t="s">
        <v>0</v>
      </c>
    </row>
    <row r="131" spans="1:12">
      <c r="A131" t="s">
        <v>16</v>
      </c>
    </row>
    <row r="132" spans="1:12">
      <c r="A132" t="s">
        <v>2</v>
      </c>
    </row>
    <row r="133" spans="1:12">
      <c r="A133" t="s">
        <v>3</v>
      </c>
    </row>
    <row r="134" spans="1:12">
      <c r="A134" t="s">
        <v>4</v>
      </c>
    </row>
    <row r="135" spans="1:12">
      <c r="A135" t="s">
        <v>5</v>
      </c>
    </row>
    <row r="136" spans="1:12">
      <c r="A136" t="s">
        <v>6</v>
      </c>
    </row>
    <row r="137" spans="1:12">
      <c r="A137" t="s">
        <v>7</v>
      </c>
    </row>
    <row r="138" spans="1:12">
      <c r="A138" t="s">
        <v>17</v>
      </c>
    </row>
    <row r="139" spans="1:12">
      <c r="A139" t="s">
        <v>9</v>
      </c>
    </row>
    <row r="140" spans="1:12">
      <c r="A140" t="s">
        <v>10</v>
      </c>
      <c r="G140" t="s">
        <v>62</v>
      </c>
      <c r="H140" t="s">
        <v>63</v>
      </c>
      <c r="I140" t="s">
        <v>64</v>
      </c>
      <c r="J140" t="s">
        <v>65</v>
      </c>
      <c r="L140" t="s">
        <v>23</v>
      </c>
    </row>
    <row r="141" spans="1:12">
      <c r="A141" t="s">
        <v>11</v>
      </c>
      <c r="G141">
        <v>183.65721817175771</v>
      </c>
      <c r="H141">
        <v>-24.045777000814038</v>
      </c>
      <c r="I141">
        <v>0.44076664432225032</v>
      </c>
      <c r="J141">
        <v>694.30980300389183</v>
      </c>
      <c r="L141">
        <v>90</v>
      </c>
    </row>
    <row r="142" spans="1:12">
      <c r="A142" t="s">
        <v>0</v>
      </c>
    </row>
    <row r="143" spans="1:12">
      <c r="A143" t="s">
        <v>44</v>
      </c>
      <c r="B143" t="s">
        <v>37</v>
      </c>
      <c r="C143" t="s">
        <v>26</v>
      </c>
      <c r="D143" t="s">
        <v>43</v>
      </c>
      <c r="E143" t="s">
        <v>42</v>
      </c>
      <c r="F143" t="s">
        <v>66</v>
      </c>
      <c r="G143" t="s">
        <v>67</v>
      </c>
      <c r="H143" t="s">
        <v>68</v>
      </c>
    </row>
    <row r="144" spans="1:12">
      <c r="A144">
        <v>1</v>
      </c>
      <c r="B144">
        <v>-23.065000000000001</v>
      </c>
      <c r="C144">
        <v>397</v>
      </c>
      <c r="D144">
        <v>80000</v>
      </c>
      <c r="E144">
        <v>859</v>
      </c>
      <c r="F144">
        <f>[1]!wallScanTrans(B144,G141,H141,I141,L141)+J141</f>
        <v>877.96702117564951</v>
      </c>
      <c r="G144">
        <f>(F144-E144)^2/E144</f>
        <v>0.41879847762227795</v>
      </c>
      <c r="H144">
        <f>SUM(G144:G168)/(COUNT(G144:G168)-4)</f>
        <v>0.94298772536814734</v>
      </c>
    </row>
    <row r="145" spans="1:7">
      <c r="A145">
        <v>2</v>
      </c>
      <c r="B145">
        <v>-23.16</v>
      </c>
      <c r="C145">
        <v>398</v>
      </c>
      <c r="D145">
        <v>80000</v>
      </c>
      <c r="E145">
        <v>851</v>
      </c>
      <c r="F145">
        <f>[1]!wallScanTrans(B145,G141,H141,I141,L141)+J141</f>
        <v>877.96702117564951</v>
      </c>
      <c r="G145">
        <f t="shared" ref="G145:G168" si="3">(F145-E145)^2/E145</f>
        <v>0.85454786261801285</v>
      </c>
    </row>
    <row r="146" spans="1:7">
      <c r="A146">
        <v>3</v>
      </c>
      <c r="B146">
        <v>-23.225000000000001</v>
      </c>
      <c r="C146">
        <v>398</v>
      </c>
      <c r="D146">
        <v>80000</v>
      </c>
      <c r="E146">
        <v>897</v>
      </c>
      <c r="F146">
        <f>[1]!wallScanTrans(B146,G141,H141,I141,L141)+J141</f>
        <v>877.96702117564951</v>
      </c>
      <c r="G146">
        <f t="shared" si="3"/>
        <v>0.40385092857098581</v>
      </c>
    </row>
    <row r="147" spans="1:7">
      <c r="A147">
        <v>4</v>
      </c>
      <c r="B147">
        <v>-23.3</v>
      </c>
      <c r="C147">
        <v>394</v>
      </c>
      <c r="D147">
        <v>80000</v>
      </c>
      <c r="E147">
        <v>834</v>
      </c>
      <c r="F147">
        <f>[1]!wallScanTrans(B147,G141,H141,I141,L141)+J141</f>
        <v>877.96702117564951</v>
      </c>
      <c r="G147">
        <f t="shared" si="3"/>
        <v>2.3178644497122445</v>
      </c>
    </row>
    <row r="148" spans="1:7">
      <c r="A148">
        <v>5</v>
      </c>
      <c r="B148">
        <v>-23.38</v>
      </c>
      <c r="C148">
        <v>400</v>
      </c>
      <c r="D148">
        <v>80000</v>
      </c>
      <c r="E148">
        <v>870</v>
      </c>
      <c r="F148">
        <f>[1]!wallScanTrans(B148,G141,H141,I141,L141)+J141</f>
        <v>877.96702117564951</v>
      </c>
      <c r="G148">
        <f t="shared" si="3"/>
        <v>7.2957961394537515E-2</v>
      </c>
    </row>
    <row r="149" spans="1:7">
      <c r="A149">
        <v>6</v>
      </c>
      <c r="B149">
        <v>-23.45</v>
      </c>
      <c r="C149">
        <v>398</v>
      </c>
      <c r="D149">
        <v>80000</v>
      </c>
      <c r="E149">
        <v>854</v>
      </c>
      <c r="F149">
        <f>[1]!wallScanTrans(B149,G141,H141,I141,L141)+J141</f>
        <v>877.96702117564951</v>
      </c>
      <c r="G149">
        <f t="shared" si="3"/>
        <v>0.67262073071900685</v>
      </c>
    </row>
    <row r="150" spans="1:7">
      <c r="A150">
        <v>7</v>
      </c>
      <c r="B150">
        <v>-23.53</v>
      </c>
      <c r="C150">
        <v>396</v>
      </c>
      <c r="D150">
        <v>80000</v>
      </c>
      <c r="E150">
        <v>940</v>
      </c>
      <c r="F150">
        <f>[1]!wallScanTrans(B150,G141,H141,I141,L141)+J141</f>
        <v>877.96702117564951</v>
      </c>
      <c r="G150">
        <f t="shared" si="3"/>
        <v>4.0937132572577841</v>
      </c>
    </row>
    <row r="151" spans="1:7">
      <c r="A151">
        <v>8</v>
      </c>
      <c r="B151">
        <v>-23.6</v>
      </c>
      <c r="C151">
        <v>398</v>
      </c>
      <c r="D151">
        <v>80000</v>
      </c>
      <c r="E151">
        <v>901</v>
      </c>
      <c r="F151">
        <f>[1]!wallScanTrans(B151,G141,H141,I141,L141)+J141</f>
        <v>877.96702117564951</v>
      </c>
      <c r="G151">
        <f t="shared" si="3"/>
        <v>0.58881033687344986</v>
      </c>
    </row>
    <row r="152" spans="1:7">
      <c r="A152">
        <v>9</v>
      </c>
      <c r="B152">
        <v>-23.675000000000001</v>
      </c>
      <c r="C152">
        <v>397</v>
      </c>
      <c r="D152">
        <v>80000</v>
      </c>
      <c r="E152">
        <v>855</v>
      </c>
      <c r="F152">
        <f>[1]!wallScanTrans(B152,G141,H141,I141,L141)+J141</f>
        <v>877.96702117564951</v>
      </c>
      <c r="G152">
        <f t="shared" si="3"/>
        <v>0.61694042302074026</v>
      </c>
    </row>
    <row r="153" spans="1:7">
      <c r="A153">
        <v>10</v>
      </c>
      <c r="B153">
        <v>-23.754999999999999</v>
      </c>
      <c r="C153">
        <v>398</v>
      </c>
      <c r="D153">
        <v>80000</v>
      </c>
      <c r="E153">
        <v>942</v>
      </c>
      <c r="F153">
        <f>[1]!wallScanTrans(B153,G141,H141,I141,L141)+J141</f>
        <v>877.55439762002175</v>
      </c>
      <c r="G153">
        <f t="shared" si="3"/>
        <v>4.4089550595735227</v>
      </c>
    </row>
    <row r="154" spans="1:7">
      <c r="A154">
        <v>11</v>
      </c>
      <c r="B154">
        <v>-23.824999999999999</v>
      </c>
      <c r="C154">
        <v>400</v>
      </c>
      <c r="D154">
        <v>80000</v>
      </c>
      <c r="E154">
        <v>869</v>
      </c>
      <c r="F154">
        <f>[1]!wallScanTrans(B154,G141,H141,I141,L141)+J141</f>
        <v>870.15717165555293</v>
      </c>
      <c r="G154">
        <f t="shared" si="3"/>
        <v>1.5409047645743466E-3</v>
      </c>
    </row>
    <row r="155" spans="1:7">
      <c r="A155">
        <v>12</v>
      </c>
      <c r="B155">
        <v>-23.905000000000001</v>
      </c>
      <c r="C155">
        <v>398</v>
      </c>
      <c r="D155">
        <v>80000</v>
      </c>
      <c r="E155">
        <v>844</v>
      </c>
      <c r="F155">
        <f>[1]!wallScanTrans(B155,G141,H141,I141,L141)+J141</f>
        <v>850.35905316921549</v>
      </c>
      <c r="G155">
        <f t="shared" si="3"/>
        <v>4.7911797640888043E-2</v>
      </c>
    </row>
    <row r="156" spans="1:7">
      <c r="A156">
        <v>13</v>
      </c>
      <c r="B156">
        <v>-23.975000000000001</v>
      </c>
      <c r="C156">
        <v>400</v>
      </c>
      <c r="D156">
        <v>80000</v>
      </c>
      <c r="E156">
        <v>817</v>
      </c>
      <c r="F156">
        <f>[1]!wallScanTrans(B156,G141,H141,I141,L141)+J141</f>
        <v>823.10957178259423</v>
      </c>
      <c r="G156">
        <f t="shared" si="3"/>
        <v>4.5687720155044853E-2</v>
      </c>
    </row>
    <row r="157" spans="1:7">
      <c r="A157">
        <v>14</v>
      </c>
      <c r="B157">
        <v>-24.05</v>
      </c>
      <c r="C157">
        <v>398</v>
      </c>
      <c r="D157">
        <v>80000</v>
      </c>
      <c r="E157">
        <v>781</v>
      </c>
      <c r="F157">
        <f>[1]!wallScanTrans(B157,G141,H141,I141,L141)+J141</f>
        <v>783.66678472929436</v>
      </c>
      <c r="G157">
        <f t="shared" si="3"/>
        <v>9.1059421157459811E-3</v>
      </c>
    </row>
    <row r="158" spans="1:7">
      <c r="A158">
        <v>15</v>
      </c>
      <c r="B158">
        <v>-24.125</v>
      </c>
      <c r="C158">
        <v>398</v>
      </c>
      <c r="D158">
        <v>80000</v>
      </c>
      <c r="E158">
        <v>755</v>
      </c>
      <c r="F158">
        <f>[1]!wallScanTrans(B158,G141,H141,I141,L141)+J141</f>
        <v>745.38793752126151</v>
      </c>
      <c r="G158">
        <f t="shared" si="3"/>
        <v>0.12237317231148662</v>
      </c>
    </row>
    <row r="159" spans="1:7">
      <c r="A159">
        <v>16</v>
      </c>
      <c r="B159">
        <v>-24.2</v>
      </c>
      <c r="C159">
        <v>397</v>
      </c>
      <c r="D159">
        <v>80000</v>
      </c>
      <c r="E159">
        <v>725</v>
      </c>
      <c r="F159">
        <f>[1]!wallScanTrans(B159,G141,H141,I141,L141)+J141</f>
        <v>717.74422714652417</v>
      </c>
      <c r="G159">
        <f t="shared" si="3"/>
        <v>7.2615503036188717E-2</v>
      </c>
    </row>
    <row r="160" spans="1:7">
      <c r="A160">
        <v>17</v>
      </c>
      <c r="B160">
        <v>-24.28</v>
      </c>
      <c r="C160">
        <v>399</v>
      </c>
      <c r="D160">
        <v>80000</v>
      </c>
      <c r="E160">
        <v>684</v>
      </c>
      <c r="F160">
        <f>[1]!wallScanTrans(B160,G141,H141,I141,L141)+J141</f>
        <v>699.9798869008365</v>
      </c>
      <c r="G160">
        <f t="shared" si="3"/>
        <v>0.37332863357240659</v>
      </c>
    </row>
    <row r="161" spans="1:7">
      <c r="A161">
        <v>18</v>
      </c>
      <c r="B161">
        <v>-24.35</v>
      </c>
      <c r="C161">
        <v>400</v>
      </c>
      <c r="D161">
        <v>80000</v>
      </c>
      <c r="E161">
        <v>704</v>
      </c>
      <c r="F161">
        <f>[1]!wallScanTrans(B161,G141,H141,I141,L141)+J141</f>
        <v>694.36221689693639</v>
      </c>
      <c r="G161">
        <f t="shared" si="3"/>
        <v>0.13194156696263984</v>
      </c>
    </row>
    <row r="162" spans="1:7">
      <c r="A162">
        <v>19</v>
      </c>
      <c r="B162">
        <v>-24.425000000000001</v>
      </c>
      <c r="C162">
        <v>401</v>
      </c>
      <c r="D162">
        <v>80000</v>
      </c>
      <c r="E162">
        <v>687</v>
      </c>
      <c r="F162">
        <f>[1]!wallScanTrans(B162,G141,H141,I141,L141)+J141</f>
        <v>694.30980300389183</v>
      </c>
      <c r="G162">
        <f t="shared" si="3"/>
        <v>7.7777612744841365E-2</v>
      </c>
    </row>
    <row r="163" spans="1:7">
      <c r="A163">
        <v>20</v>
      </c>
      <c r="B163">
        <v>-24.5</v>
      </c>
      <c r="C163">
        <v>399</v>
      </c>
      <c r="D163">
        <v>80000</v>
      </c>
      <c r="E163">
        <v>700</v>
      </c>
      <c r="F163">
        <f>[1]!wallScanTrans(B163,G141,H141,I141,L141)+J141</f>
        <v>694.30980300389183</v>
      </c>
      <c r="G163">
        <f t="shared" si="3"/>
        <v>4.6254774077883497E-2</v>
      </c>
    </row>
    <row r="164" spans="1:7">
      <c r="A164">
        <v>21</v>
      </c>
      <c r="B164">
        <v>-24.574999999999999</v>
      </c>
      <c r="C164">
        <v>399</v>
      </c>
      <c r="D164">
        <v>80000</v>
      </c>
      <c r="E164">
        <v>695</v>
      </c>
      <c r="F164">
        <f>[1]!wallScanTrans(B164,G141,H141,I141,L141)+J141</f>
        <v>694.30980300389183</v>
      </c>
      <c r="G164">
        <f t="shared" si="3"/>
        <v>6.8542718480106731E-4</v>
      </c>
    </row>
    <row r="165" spans="1:7">
      <c r="A165">
        <v>22</v>
      </c>
      <c r="B165">
        <v>-24.66</v>
      </c>
      <c r="C165">
        <v>400</v>
      </c>
      <c r="D165">
        <v>80000</v>
      </c>
      <c r="E165">
        <v>672</v>
      </c>
      <c r="F165">
        <f>[1]!wallScanTrans(B165,G141,H141,I141,L141)+J141</f>
        <v>694.30980300389183</v>
      </c>
      <c r="G165">
        <f t="shared" si="3"/>
        <v>0.7406656399887811</v>
      </c>
    </row>
    <row r="166" spans="1:7">
      <c r="A166">
        <v>23</v>
      </c>
      <c r="B166">
        <v>-24.73</v>
      </c>
      <c r="C166">
        <v>401</v>
      </c>
      <c r="D166">
        <v>80000</v>
      </c>
      <c r="E166">
        <v>707</v>
      </c>
      <c r="F166">
        <f>[1]!wallScanTrans(B166,G141,H141,I141,L141)+J141</f>
        <v>694.30980300389183</v>
      </c>
      <c r="G166">
        <f t="shared" si="3"/>
        <v>0.22778090495054149</v>
      </c>
    </row>
    <row r="167" spans="1:7">
      <c r="A167">
        <v>24</v>
      </c>
      <c r="B167">
        <v>-24.8</v>
      </c>
      <c r="C167">
        <v>397</v>
      </c>
      <c r="D167">
        <v>80000</v>
      </c>
      <c r="E167">
        <v>666</v>
      </c>
      <c r="F167">
        <f>[1]!wallScanTrans(B167,G141,H141,I141,L141)+J141</f>
        <v>694.30980300389183</v>
      </c>
      <c r="G167">
        <f t="shared" si="3"/>
        <v>1.2033707899687129</v>
      </c>
    </row>
    <row r="168" spans="1:7">
      <c r="A168">
        <v>25</v>
      </c>
      <c r="B168">
        <v>-24.875</v>
      </c>
      <c r="C168">
        <v>398</v>
      </c>
      <c r="D168">
        <v>80000</v>
      </c>
      <c r="E168">
        <v>735</v>
      </c>
      <c r="F168">
        <f>[1]!wallScanTrans(B168,G141,H141,I141,L141)+J141</f>
        <v>694.30980300389183</v>
      </c>
      <c r="G168">
        <f t="shared" si="3"/>
        <v>2.2526423558940003</v>
      </c>
    </row>
    <row r="169" spans="1:7">
      <c r="A169" t="s">
        <v>0</v>
      </c>
    </row>
    <row r="170" spans="1:7">
      <c r="A170" t="s">
        <v>0</v>
      </c>
    </row>
    <row r="171" spans="1:7">
      <c r="A171" t="s">
        <v>0</v>
      </c>
    </row>
    <row r="172" spans="1:7">
      <c r="A172" t="s">
        <v>0</v>
      </c>
    </row>
    <row r="173" spans="1:7">
      <c r="A173" t="s">
        <v>69</v>
      </c>
    </row>
    <row r="174" spans="1:7">
      <c r="A174" t="s">
        <v>2</v>
      </c>
    </row>
    <row r="175" spans="1:7">
      <c r="A175" t="s">
        <v>3</v>
      </c>
    </row>
    <row r="176" spans="1:7">
      <c r="A176" t="s">
        <v>4</v>
      </c>
    </row>
    <row r="177" spans="1:12">
      <c r="A177" t="s">
        <v>5</v>
      </c>
    </row>
    <row r="178" spans="1:12">
      <c r="A178" t="s">
        <v>6</v>
      </c>
    </row>
    <row r="179" spans="1:12">
      <c r="A179" t="s">
        <v>7</v>
      </c>
    </row>
    <row r="180" spans="1:12">
      <c r="A180" t="s">
        <v>70</v>
      </c>
    </row>
    <row r="181" spans="1:12">
      <c r="A181" t="s">
        <v>9</v>
      </c>
    </row>
    <row r="182" spans="1:12">
      <c r="A182" t="s">
        <v>10</v>
      </c>
      <c r="G182" t="s">
        <v>62</v>
      </c>
      <c r="H182" t="s">
        <v>63</v>
      </c>
      <c r="I182" t="s">
        <v>64</v>
      </c>
      <c r="J182" t="s">
        <v>65</v>
      </c>
      <c r="L182" t="s">
        <v>23</v>
      </c>
    </row>
    <row r="183" spans="1:12">
      <c r="A183" t="s">
        <v>11</v>
      </c>
      <c r="G183">
        <v>160.2651283815697</v>
      </c>
      <c r="H183">
        <v>-23.537529861383192</v>
      </c>
      <c r="I183">
        <v>0.3</v>
      </c>
      <c r="J183">
        <v>726.81679758377891</v>
      </c>
      <c r="L183">
        <v>90</v>
      </c>
    </row>
    <row r="184" spans="1:12">
      <c r="A184" t="s">
        <v>0</v>
      </c>
    </row>
    <row r="185" spans="1:12">
      <c r="A185" t="s">
        <v>44</v>
      </c>
      <c r="B185" t="s">
        <v>37</v>
      </c>
      <c r="C185" t="s">
        <v>26</v>
      </c>
      <c r="D185" t="s">
        <v>43</v>
      </c>
      <c r="E185" t="s">
        <v>42</v>
      </c>
      <c r="F185" t="s">
        <v>66</v>
      </c>
      <c r="G185" t="s">
        <v>67</v>
      </c>
      <c r="H185" t="s">
        <v>68</v>
      </c>
    </row>
    <row r="186" spans="1:12">
      <c r="A186">
        <v>1</v>
      </c>
      <c r="B186">
        <v>-22.52</v>
      </c>
      <c r="C186">
        <v>401</v>
      </c>
      <c r="D186">
        <v>80000</v>
      </c>
      <c r="E186">
        <v>883</v>
      </c>
      <c r="F186">
        <f>[1]!wallScanTrans(B186,G183,H183,I183,L183)+J183</f>
        <v>887.08192596534855</v>
      </c>
      <c r="G186">
        <f>(F186-E186)^2/E186</f>
        <v>1.8869897606553408E-2</v>
      </c>
      <c r="H186">
        <f>SUM(G186:G210)/(COUNT(G186:G210)-4)</f>
        <v>1.0830312055467455</v>
      </c>
    </row>
    <row r="187" spans="1:12">
      <c r="A187">
        <v>2</v>
      </c>
      <c r="B187">
        <v>-22.61</v>
      </c>
      <c r="C187">
        <v>397</v>
      </c>
      <c r="D187">
        <v>80000</v>
      </c>
      <c r="E187">
        <v>929</v>
      </c>
      <c r="F187">
        <f>[1]!wallScanTrans(B187,G183,H183,I183,L183)+J183</f>
        <v>887.08192596534855</v>
      </c>
      <c r="G187">
        <f t="shared" ref="G187:G210" si="4">(F187-E187)^2/E187</f>
        <v>1.8914154260220888</v>
      </c>
    </row>
    <row r="188" spans="1:12">
      <c r="A188">
        <v>3</v>
      </c>
      <c r="B188">
        <v>-22.68</v>
      </c>
      <c r="C188">
        <v>402</v>
      </c>
      <c r="D188">
        <v>80000</v>
      </c>
      <c r="E188">
        <v>905</v>
      </c>
      <c r="F188">
        <f>[1]!wallScanTrans(B188,G183,H183,I183,L183)+J183</f>
        <v>887.08192596534855</v>
      </c>
      <c r="G188">
        <f t="shared" si="4"/>
        <v>0.35475953271961397</v>
      </c>
    </row>
    <row r="189" spans="1:12">
      <c r="A189">
        <v>4</v>
      </c>
      <c r="B189">
        <v>-22.754999999999999</v>
      </c>
      <c r="C189">
        <v>398</v>
      </c>
      <c r="D189">
        <v>80000</v>
      </c>
      <c r="E189">
        <v>882</v>
      </c>
      <c r="F189">
        <f>[1]!wallScanTrans(B189,G183,H183,I183,L183)+J183</f>
        <v>887.08192596534855</v>
      </c>
      <c r="G189">
        <f t="shared" si="4"/>
        <v>2.9281146844992913E-2</v>
      </c>
    </row>
    <row r="190" spans="1:12">
      <c r="A190">
        <v>5</v>
      </c>
      <c r="B190">
        <v>-22.824999999999999</v>
      </c>
      <c r="C190">
        <v>395</v>
      </c>
      <c r="D190">
        <v>80000</v>
      </c>
      <c r="E190">
        <v>921</v>
      </c>
      <c r="F190">
        <f>[1]!wallScanTrans(B190,G183,H183,I183,L183)+J183</f>
        <v>887.08192596534855</v>
      </c>
      <c r="G190">
        <f t="shared" si="4"/>
        <v>1.2491159025191065</v>
      </c>
    </row>
    <row r="191" spans="1:12">
      <c r="A191">
        <v>6</v>
      </c>
      <c r="B191">
        <v>-22.905000000000001</v>
      </c>
      <c r="C191">
        <v>402</v>
      </c>
      <c r="D191">
        <v>80000</v>
      </c>
      <c r="E191">
        <v>854</v>
      </c>
      <c r="F191">
        <f>[1]!wallScanTrans(B191,G183,H183,I183,L183)+J183</f>
        <v>887.08192596534855</v>
      </c>
      <c r="G191">
        <f t="shared" si="4"/>
        <v>1.2815150182398154</v>
      </c>
    </row>
    <row r="192" spans="1:12">
      <c r="A192">
        <v>7</v>
      </c>
      <c r="B192">
        <v>-22.98</v>
      </c>
      <c r="C192">
        <v>397</v>
      </c>
      <c r="D192">
        <v>80000</v>
      </c>
      <c r="E192">
        <v>904</v>
      </c>
      <c r="F192">
        <f>[1]!wallScanTrans(B192,G183,H183,I183,L183)+J183</f>
        <v>887.08192596534855</v>
      </c>
      <c r="G192">
        <f t="shared" si="4"/>
        <v>0.31661640380746425</v>
      </c>
    </row>
    <row r="193" spans="1:7">
      <c r="A193">
        <v>8</v>
      </c>
      <c r="B193">
        <v>-23.055</v>
      </c>
      <c r="C193">
        <v>399</v>
      </c>
      <c r="D193">
        <v>80000</v>
      </c>
      <c r="E193">
        <v>829</v>
      </c>
      <c r="F193">
        <f>[1]!wallScanTrans(B193,G183,H183,I183,L183)+J183</f>
        <v>887.08192596534855</v>
      </c>
      <c r="G193">
        <f t="shared" si="4"/>
        <v>4.0693728876287452</v>
      </c>
    </row>
    <row r="194" spans="1:7">
      <c r="A194">
        <v>9</v>
      </c>
      <c r="B194">
        <v>-23.13</v>
      </c>
      <c r="C194">
        <v>399</v>
      </c>
      <c r="D194">
        <v>80000</v>
      </c>
      <c r="E194">
        <v>916</v>
      </c>
      <c r="F194">
        <f>[1]!wallScanTrans(B194,G183,H183,I183,L183)+J183</f>
        <v>887.08192596534855</v>
      </c>
      <c r="G194">
        <f t="shared" si="4"/>
        <v>0.91294214615019931</v>
      </c>
    </row>
    <row r="195" spans="1:7">
      <c r="A195">
        <v>10</v>
      </c>
      <c r="B195">
        <v>-23.2</v>
      </c>
      <c r="C195">
        <v>402</v>
      </c>
      <c r="D195">
        <v>80000</v>
      </c>
      <c r="E195">
        <v>869</v>
      </c>
      <c r="F195">
        <f>[1]!wallScanTrans(B195,G183,H183,I183,L183)+J183</f>
        <v>887.08192596534855</v>
      </c>
      <c r="G195">
        <f t="shared" si="4"/>
        <v>0.3762440122167387</v>
      </c>
    </row>
    <row r="196" spans="1:7">
      <c r="A196">
        <v>11</v>
      </c>
      <c r="B196">
        <v>-23.29</v>
      </c>
      <c r="C196">
        <v>400</v>
      </c>
      <c r="D196">
        <v>80000</v>
      </c>
      <c r="E196">
        <v>833</v>
      </c>
      <c r="F196">
        <f>[1]!wallScanTrans(B196,G183,H183,I183,L183)+J183</f>
        <v>887.08192596534855</v>
      </c>
      <c r="G196">
        <f t="shared" si="4"/>
        <v>3.5112301514062922</v>
      </c>
    </row>
    <row r="197" spans="1:7">
      <c r="A197">
        <v>12</v>
      </c>
      <c r="B197">
        <v>-23.364999999999998</v>
      </c>
      <c r="C197">
        <v>399</v>
      </c>
      <c r="D197">
        <v>80000</v>
      </c>
      <c r="E197">
        <v>933</v>
      </c>
      <c r="F197">
        <f>[1]!wallScanTrans(B197,G183,H183,I183,L183)+J183</f>
        <v>884.28915989482994</v>
      </c>
      <c r="G197">
        <f t="shared" si="4"/>
        <v>2.5431360597550317</v>
      </c>
    </row>
    <row r="198" spans="1:7">
      <c r="A198">
        <v>13</v>
      </c>
      <c r="B198">
        <v>-23.425000000000001</v>
      </c>
      <c r="C198">
        <v>401</v>
      </c>
      <c r="D198">
        <v>80000</v>
      </c>
      <c r="E198">
        <v>858</v>
      </c>
      <c r="F198">
        <f>[1]!wallScanTrans(B198,G183,H183,I183,L183)+J183</f>
        <v>869.41609163764008</v>
      </c>
      <c r="G198">
        <f t="shared" si="4"/>
        <v>0.15189644321561274</v>
      </c>
    </row>
    <row r="199" spans="1:7">
      <c r="A199">
        <v>14</v>
      </c>
      <c r="B199">
        <v>-23.504999999999999</v>
      </c>
      <c r="C199">
        <v>398</v>
      </c>
      <c r="D199">
        <v>80000</v>
      </c>
      <c r="E199">
        <v>862</v>
      </c>
      <c r="F199">
        <f>[1]!wallScanTrans(B199,G183,H183,I183,L183)+J183</f>
        <v>829.64122909203593</v>
      </c>
      <c r="G199">
        <f t="shared" si="4"/>
        <v>1.2147216411532507</v>
      </c>
    </row>
    <row r="200" spans="1:7">
      <c r="A200">
        <v>15</v>
      </c>
      <c r="B200">
        <v>-23.574999999999999</v>
      </c>
      <c r="C200">
        <v>399</v>
      </c>
      <c r="D200">
        <v>80000</v>
      </c>
      <c r="E200">
        <v>767</v>
      </c>
      <c r="F200">
        <f>[1]!wallScanTrans(B200,G183,H183,I183,L183)+J183</f>
        <v>781.14093832337039</v>
      </c>
      <c r="G200">
        <f t="shared" si="4"/>
        <v>0.26071204258848169</v>
      </c>
    </row>
    <row r="201" spans="1:7">
      <c r="A201">
        <v>16</v>
      </c>
      <c r="B201">
        <v>-23.66</v>
      </c>
      <c r="C201">
        <v>398</v>
      </c>
      <c r="D201">
        <v>80000</v>
      </c>
      <c r="E201">
        <v>706</v>
      </c>
      <c r="F201">
        <f>[1]!wallScanTrans(B201,G183,H183,I183,L183)+J183</f>
        <v>741.13249006497995</v>
      </c>
      <c r="G201">
        <f t="shared" si="4"/>
        <v>1.7482887509432219</v>
      </c>
    </row>
    <row r="202" spans="1:7">
      <c r="A202">
        <v>17</v>
      </c>
      <c r="B202">
        <v>-23.734999999999999</v>
      </c>
      <c r="C202">
        <v>401</v>
      </c>
      <c r="D202">
        <v>80000</v>
      </c>
      <c r="E202">
        <v>737</v>
      </c>
      <c r="F202">
        <f>[1]!wallScanTrans(B202,G183,H183,I183,L183)+J183</f>
        <v>727.19960186087508</v>
      </c>
      <c r="G202">
        <f t="shared" si="4"/>
        <v>0.13032266443061499</v>
      </c>
    </row>
    <row r="203" spans="1:7">
      <c r="A203">
        <v>18</v>
      </c>
      <c r="B203">
        <v>-23.805</v>
      </c>
      <c r="C203">
        <v>398</v>
      </c>
      <c r="D203">
        <v>80000</v>
      </c>
      <c r="E203">
        <v>740</v>
      </c>
      <c r="F203">
        <f>[1]!wallScanTrans(B203,G183,H183,I183,L183)+J183</f>
        <v>726.81679758377891</v>
      </c>
      <c r="G203">
        <f t="shared" si="4"/>
        <v>0.23486057560413198</v>
      </c>
    </row>
    <row r="204" spans="1:7">
      <c r="A204">
        <v>19</v>
      </c>
      <c r="B204">
        <v>-23.885000000000002</v>
      </c>
      <c r="C204">
        <v>400</v>
      </c>
      <c r="D204">
        <v>80000</v>
      </c>
      <c r="E204">
        <v>725</v>
      </c>
      <c r="F204">
        <f>[1]!wallScanTrans(B204,G183,H183,I183,L183)+J183</f>
        <v>726.81679758377891</v>
      </c>
      <c r="G204">
        <f t="shared" si="4"/>
        <v>4.5527633936894834E-3</v>
      </c>
    </row>
    <row r="205" spans="1:7">
      <c r="A205">
        <v>20</v>
      </c>
      <c r="B205">
        <v>-23.954999999999998</v>
      </c>
      <c r="C205">
        <v>400</v>
      </c>
      <c r="D205">
        <v>80000</v>
      </c>
      <c r="E205">
        <v>730</v>
      </c>
      <c r="F205">
        <f>[1]!wallScanTrans(B205,G183,H183,I183,L183)+J183</f>
        <v>726.81679758377891</v>
      </c>
      <c r="G205">
        <f t="shared" si="4"/>
        <v>1.3880517291281922E-2</v>
      </c>
    </row>
    <row r="206" spans="1:7">
      <c r="A206">
        <v>21</v>
      </c>
      <c r="B206">
        <v>-24.035</v>
      </c>
      <c r="C206">
        <v>400</v>
      </c>
      <c r="D206">
        <v>80000</v>
      </c>
      <c r="E206">
        <v>717</v>
      </c>
      <c r="F206">
        <f>[1]!wallScanTrans(B206,G183,H183,I183,L183)+J183</f>
        <v>726.81679758377891</v>
      </c>
      <c r="G206">
        <f t="shared" si="4"/>
        <v>0.13440657573345521</v>
      </c>
    </row>
    <row r="207" spans="1:7">
      <c r="A207">
        <v>22</v>
      </c>
      <c r="B207">
        <v>-24.11</v>
      </c>
      <c r="C207">
        <v>403</v>
      </c>
      <c r="D207">
        <v>80000</v>
      </c>
      <c r="E207">
        <v>757</v>
      </c>
      <c r="F207">
        <f>[1]!wallScanTrans(B207,G183,H183,I183,L183)+J183</f>
        <v>726.81679758377891</v>
      </c>
      <c r="G207">
        <f t="shared" si="4"/>
        <v>1.2034685708039297</v>
      </c>
    </row>
    <row r="208" spans="1:7">
      <c r="A208">
        <v>23</v>
      </c>
      <c r="B208">
        <v>-24.175000000000001</v>
      </c>
      <c r="C208">
        <v>398</v>
      </c>
      <c r="D208">
        <v>80000</v>
      </c>
      <c r="E208">
        <v>730</v>
      </c>
      <c r="F208">
        <f>[1]!wallScanTrans(B208,G183,H183,I183,L183)+J183</f>
        <v>726.81679758377891</v>
      </c>
      <c r="G208">
        <f t="shared" si="4"/>
        <v>1.3880517291281922E-2</v>
      </c>
    </row>
    <row r="209" spans="1:12">
      <c r="A209">
        <v>24</v>
      </c>
      <c r="B209">
        <v>-24.254999999999999</v>
      </c>
      <c r="C209">
        <v>404</v>
      </c>
      <c r="D209">
        <v>80000</v>
      </c>
      <c r="E209">
        <v>702</v>
      </c>
      <c r="F209">
        <f>[1]!wallScanTrans(B209,G183,H183,I183,L183)+J183</f>
        <v>726.81679758377891</v>
      </c>
      <c r="G209">
        <f t="shared" si="4"/>
        <v>0.87731259588925159</v>
      </c>
    </row>
    <row r="210" spans="1:12">
      <c r="A210">
        <v>25</v>
      </c>
      <c r="B210">
        <v>-24.32</v>
      </c>
      <c r="C210">
        <v>402</v>
      </c>
      <c r="D210">
        <v>80000</v>
      </c>
      <c r="E210">
        <v>739</v>
      </c>
      <c r="F210">
        <f>[1]!wallScanTrans(B210,G183,H183,I183,L183)+J183</f>
        <v>726.81679758377891</v>
      </c>
      <c r="G210">
        <f t="shared" si="4"/>
        <v>0.20085307322681392</v>
      </c>
    </row>
    <row r="211" spans="1:12">
      <c r="A211" t="s">
        <v>0</v>
      </c>
    </row>
    <row r="212" spans="1:12">
      <c r="A212" t="s">
        <v>0</v>
      </c>
    </row>
    <row r="213" spans="1:12">
      <c r="A213" t="s">
        <v>0</v>
      </c>
    </row>
    <row r="214" spans="1:12">
      <c r="A214" t="s">
        <v>0</v>
      </c>
    </row>
    <row r="215" spans="1:12">
      <c r="A215" t="s">
        <v>71</v>
      </c>
    </row>
    <row r="216" spans="1:12">
      <c r="A216" t="s">
        <v>2</v>
      </c>
    </row>
    <row r="217" spans="1:12">
      <c r="A217" t="s">
        <v>3</v>
      </c>
    </row>
    <row r="218" spans="1:12">
      <c r="A218" t="s">
        <v>4</v>
      </c>
    </row>
    <row r="219" spans="1:12">
      <c r="A219" t="s">
        <v>5</v>
      </c>
    </row>
    <row r="220" spans="1:12">
      <c r="A220" t="s">
        <v>6</v>
      </c>
    </row>
    <row r="221" spans="1:12">
      <c r="A221" t="s">
        <v>7</v>
      </c>
    </row>
    <row r="222" spans="1:12">
      <c r="A222" t="s">
        <v>72</v>
      </c>
    </row>
    <row r="223" spans="1:12">
      <c r="A223" t="s">
        <v>9</v>
      </c>
    </row>
    <row r="224" spans="1:12">
      <c r="A224" t="s">
        <v>10</v>
      </c>
      <c r="G224" t="s">
        <v>62</v>
      </c>
      <c r="H224" t="s">
        <v>63</v>
      </c>
      <c r="I224" t="s">
        <v>64</v>
      </c>
      <c r="J224" t="s">
        <v>65</v>
      </c>
      <c r="L224" t="s">
        <v>23</v>
      </c>
    </row>
    <row r="225" spans="1:12">
      <c r="A225" t="s">
        <v>11</v>
      </c>
      <c r="G225">
        <v>166.70690605914947</v>
      </c>
      <c r="H225">
        <v>-23.540526310495746</v>
      </c>
      <c r="I225">
        <v>0.3</v>
      </c>
      <c r="J225">
        <v>721.84395010555011</v>
      </c>
      <c r="L225">
        <v>90</v>
      </c>
    </row>
    <row r="226" spans="1:12">
      <c r="A226" t="s">
        <v>0</v>
      </c>
    </row>
    <row r="227" spans="1:12">
      <c r="A227" t="s">
        <v>44</v>
      </c>
      <c r="B227" t="s">
        <v>37</v>
      </c>
      <c r="C227" t="s">
        <v>26</v>
      </c>
      <c r="D227" t="s">
        <v>43</v>
      </c>
      <c r="E227" t="s">
        <v>42</v>
      </c>
      <c r="F227" t="s">
        <v>66</v>
      </c>
      <c r="G227" t="s">
        <v>67</v>
      </c>
      <c r="H227" t="s">
        <v>68</v>
      </c>
    </row>
    <row r="228" spans="1:12">
      <c r="A228">
        <v>1</v>
      </c>
      <c r="B228">
        <v>-22.495000000000001</v>
      </c>
      <c r="C228">
        <v>402</v>
      </c>
      <c r="D228">
        <v>80000</v>
      </c>
      <c r="E228">
        <v>880</v>
      </c>
      <c r="F228">
        <f>[1]!wallScanTrans(B228,G225,H225,I225,L225)+J225</f>
        <v>888.55085616469955</v>
      </c>
      <c r="G228">
        <f>(F228-E228)^2/E228</f>
        <v>8.3087660397023116E-2</v>
      </c>
      <c r="H228">
        <f>SUM(G228:G252)/(COUNT(G228:G252)-4)</f>
        <v>0.87427212961313505</v>
      </c>
    </row>
    <row r="229" spans="1:12">
      <c r="A229">
        <v>2</v>
      </c>
      <c r="B229">
        <v>-22.59</v>
      </c>
      <c r="C229">
        <v>400</v>
      </c>
      <c r="D229">
        <v>80000</v>
      </c>
      <c r="E229">
        <v>924</v>
      </c>
      <c r="F229">
        <f>[1]!wallScanTrans(B229,G225,H225,I225,L225)+J225</f>
        <v>888.55085616469955</v>
      </c>
      <c r="G229">
        <f t="shared" ref="G229:G252" si="5">(F229-E229)^2/E229</f>
        <v>1.3600019465972075</v>
      </c>
    </row>
    <row r="230" spans="1:12">
      <c r="A230">
        <v>3</v>
      </c>
      <c r="B230">
        <v>-22.655000000000001</v>
      </c>
      <c r="C230">
        <v>399</v>
      </c>
      <c r="D230">
        <v>80000</v>
      </c>
      <c r="E230">
        <v>924</v>
      </c>
      <c r="F230">
        <f>[1]!wallScanTrans(B230,G225,H225,I225,L225)+J225</f>
        <v>888.55085616469955</v>
      </c>
      <c r="G230">
        <f t="shared" si="5"/>
        <v>1.3600019465972075</v>
      </c>
    </row>
    <row r="231" spans="1:12">
      <c r="A231">
        <v>4</v>
      </c>
      <c r="B231">
        <v>-22.74</v>
      </c>
      <c r="C231">
        <v>399</v>
      </c>
      <c r="D231">
        <v>80000</v>
      </c>
      <c r="E231">
        <v>893</v>
      </c>
      <c r="F231">
        <f>[1]!wallScanTrans(B231,G225,H225,I225,L225)+J225</f>
        <v>888.55085616469955</v>
      </c>
      <c r="G231">
        <f t="shared" si="5"/>
        <v>2.2166719896071635E-2</v>
      </c>
    </row>
    <row r="232" spans="1:12">
      <c r="A232">
        <v>5</v>
      </c>
      <c r="B232">
        <v>-22.805</v>
      </c>
      <c r="C232">
        <v>403</v>
      </c>
      <c r="D232">
        <v>80000</v>
      </c>
      <c r="E232">
        <v>903</v>
      </c>
      <c r="F232">
        <f>[1]!wallScanTrans(B232,G225,H225,I225,L225)+J225</f>
        <v>888.55085616469955</v>
      </c>
      <c r="G232">
        <f t="shared" si="5"/>
        <v>0.23120460417851707</v>
      </c>
    </row>
    <row r="233" spans="1:12">
      <c r="A233">
        <v>6</v>
      </c>
      <c r="B233">
        <v>-22.88</v>
      </c>
      <c r="C233">
        <v>402</v>
      </c>
      <c r="D233">
        <v>80000</v>
      </c>
      <c r="E233">
        <v>896</v>
      </c>
      <c r="F233">
        <f>[1]!wallScanTrans(B233,G225,H225,I225,L225)+J225</f>
        <v>888.55085616469955</v>
      </c>
      <c r="G233">
        <f t="shared" si="5"/>
        <v>6.1930517722092245E-2</v>
      </c>
    </row>
    <row r="234" spans="1:12">
      <c r="A234">
        <v>7</v>
      </c>
      <c r="B234">
        <v>-22.965</v>
      </c>
      <c r="C234">
        <v>401</v>
      </c>
      <c r="D234">
        <v>80000</v>
      </c>
      <c r="E234">
        <v>927</v>
      </c>
      <c r="F234">
        <f>[1]!wallScanTrans(B234,G225,H225,I225,L225)+J225</f>
        <v>888.55085616469955</v>
      </c>
      <c r="G234">
        <f t="shared" si="5"/>
        <v>1.5947536803318472</v>
      </c>
    </row>
    <row r="235" spans="1:12">
      <c r="A235">
        <v>8</v>
      </c>
      <c r="B235">
        <v>-23.03</v>
      </c>
      <c r="C235">
        <v>400</v>
      </c>
      <c r="D235">
        <v>80000</v>
      </c>
      <c r="E235">
        <v>867</v>
      </c>
      <c r="F235">
        <f>[1]!wallScanTrans(B235,G225,H225,I225,L225)+J225</f>
        <v>888.55085616469955</v>
      </c>
      <c r="G235">
        <f t="shared" si="5"/>
        <v>0.53568558411945644</v>
      </c>
    </row>
    <row r="236" spans="1:12">
      <c r="A236">
        <v>9</v>
      </c>
      <c r="B236">
        <v>-23.11</v>
      </c>
      <c r="C236">
        <v>402</v>
      </c>
      <c r="D236">
        <v>80000</v>
      </c>
      <c r="E236">
        <v>872</v>
      </c>
      <c r="F236">
        <f>[1]!wallScanTrans(B236,G225,H225,I225,L225)+J225</f>
        <v>888.55085616469955</v>
      </c>
      <c r="G236">
        <f t="shared" si="5"/>
        <v>0.31414087131258395</v>
      </c>
    </row>
    <row r="237" spans="1:12">
      <c r="A237">
        <v>10</v>
      </c>
      <c r="B237">
        <v>-23.18</v>
      </c>
      <c r="C237">
        <v>399</v>
      </c>
      <c r="D237">
        <v>80000</v>
      </c>
      <c r="E237">
        <v>862</v>
      </c>
      <c r="F237">
        <f>[1]!wallScanTrans(B237,G225,H225,I225,L225)+J225</f>
        <v>888.55085616469955</v>
      </c>
      <c r="G237">
        <f t="shared" si="5"/>
        <v>0.81780506157606059</v>
      </c>
    </row>
    <row r="238" spans="1:12">
      <c r="A238">
        <v>11</v>
      </c>
      <c r="B238">
        <v>-23.254999999999999</v>
      </c>
      <c r="C238">
        <v>399</v>
      </c>
      <c r="D238">
        <v>80000</v>
      </c>
      <c r="E238">
        <v>848</v>
      </c>
      <c r="F238">
        <f>[1]!wallScanTrans(B238,G225,H225,I225,L225)+J225</f>
        <v>888.55085616469955</v>
      </c>
      <c r="G238">
        <f t="shared" si="5"/>
        <v>1.9391178486912166</v>
      </c>
    </row>
    <row r="239" spans="1:12">
      <c r="A239">
        <v>12</v>
      </c>
      <c r="B239">
        <v>-23.34</v>
      </c>
      <c r="C239">
        <v>401</v>
      </c>
      <c r="D239">
        <v>80000</v>
      </c>
      <c r="E239">
        <v>848</v>
      </c>
      <c r="F239">
        <f>[1]!wallScanTrans(B239,G225,H225,I225,L225)+J225</f>
        <v>888.30136478211193</v>
      </c>
      <c r="G239">
        <f t="shared" si="5"/>
        <v>1.9153301925717594</v>
      </c>
    </row>
    <row r="240" spans="1:12">
      <c r="A240">
        <v>13</v>
      </c>
      <c r="B240">
        <v>-23.41</v>
      </c>
      <c r="C240">
        <v>400</v>
      </c>
      <c r="D240">
        <v>80000</v>
      </c>
      <c r="E240">
        <v>900</v>
      </c>
      <c r="F240">
        <f>[1]!wallScanTrans(B240,G225,H225,I225,L225)+J225</f>
        <v>876.2154820616164</v>
      </c>
      <c r="G240">
        <f t="shared" si="5"/>
        <v>0.62855921506810142</v>
      </c>
    </row>
    <row r="241" spans="1:7">
      <c r="A241">
        <v>14</v>
      </c>
      <c r="B241">
        <v>-23.495000000000001</v>
      </c>
      <c r="C241">
        <v>402</v>
      </c>
      <c r="D241">
        <v>80000</v>
      </c>
      <c r="E241">
        <v>851</v>
      </c>
      <c r="F241">
        <f>[1]!wallScanTrans(B241,G225,H225,I225,L225)+J225</f>
        <v>837.13572857647705</v>
      </c>
      <c r="G241">
        <f t="shared" si="5"/>
        <v>0.22587311645724453</v>
      </c>
    </row>
    <row r="242" spans="1:7">
      <c r="A242">
        <v>15</v>
      </c>
      <c r="B242">
        <v>-23.555</v>
      </c>
      <c r="C242">
        <v>402</v>
      </c>
      <c r="D242">
        <v>80000</v>
      </c>
      <c r="E242">
        <v>811</v>
      </c>
      <c r="F242">
        <f>[1]!wallScanTrans(B242,G225,H225,I225,L225)+J225</f>
        <v>794.21108703135974</v>
      </c>
      <c r="G242">
        <f t="shared" si="5"/>
        <v>0.34755560871587815</v>
      </c>
    </row>
    <row r="243" spans="1:7">
      <c r="A243">
        <v>16</v>
      </c>
      <c r="B243">
        <v>-23.63</v>
      </c>
      <c r="C243">
        <v>402</v>
      </c>
      <c r="D243">
        <v>80000</v>
      </c>
      <c r="E243">
        <v>695</v>
      </c>
      <c r="F243">
        <f>[1]!wallScanTrans(B243,G225,H225,I225,L225)+J225</f>
        <v>749.7119167665503</v>
      </c>
      <c r="G243">
        <f t="shared" si="5"/>
        <v>4.3070414910358679</v>
      </c>
    </row>
    <row r="244" spans="1:7">
      <c r="A244">
        <v>17</v>
      </c>
      <c r="B244">
        <v>-23.71</v>
      </c>
      <c r="C244">
        <v>401</v>
      </c>
      <c r="D244">
        <v>80000</v>
      </c>
      <c r="E244">
        <v>747</v>
      </c>
      <c r="F244">
        <f>[1]!wallScanTrans(B244,G225,H225,I225,L225)+J225</f>
        <v>725.2146422125021</v>
      </c>
      <c r="G244">
        <f t="shared" si="5"/>
        <v>0.63534379374738348</v>
      </c>
    </row>
    <row r="245" spans="1:7">
      <c r="A245">
        <v>18</v>
      </c>
      <c r="B245">
        <v>-23.78</v>
      </c>
      <c r="C245">
        <v>402</v>
      </c>
      <c r="D245">
        <v>80000</v>
      </c>
      <c r="E245">
        <v>730</v>
      </c>
      <c r="F245">
        <f>[1]!wallScanTrans(B245,G225,H225,I225,L225)+J225</f>
        <v>721.84395010555011</v>
      </c>
      <c r="G245">
        <f t="shared" si="5"/>
        <v>9.1124862850350846E-2</v>
      </c>
    </row>
    <row r="246" spans="1:7">
      <c r="A246">
        <v>19</v>
      </c>
      <c r="B246">
        <v>-23.86</v>
      </c>
      <c r="C246">
        <v>401</v>
      </c>
      <c r="D246">
        <v>80000</v>
      </c>
      <c r="E246">
        <v>729</v>
      </c>
      <c r="F246">
        <f>[1]!wallScanTrans(B246,G225,H225,I225,L225)+J225</f>
        <v>721.84395010555011</v>
      </c>
      <c r="G246">
        <f t="shared" si="5"/>
        <v>7.0245610551243245E-2</v>
      </c>
    </row>
    <row r="247" spans="1:7">
      <c r="A247">
        <v>20</v>
      </c>
      <c r="B247">
        <v>-23.94</v>
      </c>
      <c r="C247">
        <v>401</v>
      </c>
      <c r="D247">
        <v>80000</v>
      </c>
      <c r="E247">
        <v>721</v>
      </c>
      <c r="F247">
        <f>[1]!wallScanTrans(B247,G225,H225,I225,L225)+J225</f>
        <v>721.84395010555011</v>
      </c>
      <c r="G247">
        <f t="shared" si="5"/>
        <v>9.878665473759176E-4</v>
      </c>
    </row>
    <row r="248" spans="1:7">
      <c r="A248">
        <v>21</v>
      </c>
      <c r="B248">
        <v>-24.01</v>
      </c>
      <c r="C248">
        <v>398</v>
      </c>
      <c r="D248">
        <v>80000</v>
      </c>
      <c r="E248">
        <v>722</v>
      </c>
      <c r="F248">
        <f>[1]!wallScanTrans(B248,G225,H225,I225,L225)+J225</f>
        <v>721.84395010555011</v>
      </c>
      <c r="G248">
        <f t="shared" si="5"/>
        <v>3.3727935675654833E-5</v>
      </c>
    </row>
    <row r="249" spans="1:7">
      <c r="A249">
        <v>22</v>
      </c>
      <c r="B249">
        <v>-24.09</v>
      </c>
      <c r="C249">
        <v>401</v>
      </c>
      <c r="D249">
        <v>80000</v>
      </c>
      <c r="E249">
        <v>738</v>
      </c>
      <c r="F249">
        <f>[1]!wallScanTrans(B249,G225,H225,I225,L225)+J225</f>
        <v>721.84395010555011</v>
      </c>
      <c r="G249">
        <f t="shared" si="5"/>
        <v>0.3536828566286645</v>
      </c>
    </row>
    <row r="250" spans="1:7">
      <c r="A250">
        <v>23</v>
      </c>
      <c r="B250">
        <v>-24.155000000000001</v>
      </c>
      <c r="C250">
        <v>404</v>
      </c>
      <c r="D250">
        <v>80000</v>
      </c>
      <c r="E250">
        <v>742</v>
      </c>
      <c r="F250">
        <f>[1]!wallScanTrans(B250,G225,H225,I225,L225)+J225</f>
        <v>721.84395010555011</v>
      </c>
      <c r="G250">
        <f t="shared" si="5"/>
        <v>0.54752877001017997</v>
      </c>
    </row>
    <row r="251" spans="1:7">
      <c r="A251">
        <v>24</v>
      </c>
      <c r="B251">
        <v>-24.24</v>
      </c>
      <c r="C251">
        <v>405</v>
      </c>
      <c r="D251">
        <v>80000</v>
      </c>
      <c r="E251">
        <v>706</v>
      </c>
      <c r="F251">
        <f>[1]!wallScanTrans(B251,G225,H225,I225,L225)+J225</f>
        <v>721.84395010555011</v>
      </c>
      <c r="G251">
        <f t="shared" si="5"/>
        <v>0.35556764156821707</v>
      </c>
    </row>
    <row r="252" spans="1:7">
      <c r="A252">
        <v>25</v>
      </c>
      <c r="B252">
        <v>-24.305</v>
      </c>
      <c r="C252">
        <v>403</v>
      </c>
      <c r="D252">
        <v>80000</v>
      </c>
      <c r="E252">
        <v>702</v>
      </c>
      <c r="F252">
        <f>[1]!wallScanTrans(B252,G225,H225,I225,L225)+J225</f>
        <v>721.84395010555011</v>
      </c>
      <c r="G252">
        <f t="shared" si="5"/>
        <v>0.56094352676860704</v>
      </c>
    </row>
    <row r="253" spans="1:7">
      <c r="A253" t="s">
        <v>0</v>
      </c>
    </row>
    <row r="254" spans="1:7">
      <c r="A254" t="s">
        <v>0</v>
      </c>
    </row>
    <row r="255" spans="1:7">
      <c r="A255" t="s">
        <v>0</v>
      </c>
    </row>
    <row r="256" spans="1:7">
      <c r="A256" t="s">
        <v>0</v>
      </c>
    </row>
    <row r="257" spans="1:12">
      <c r="A257" t="s">
        <v>73</v>
      </c>
    </row>
    <row r="258" spans="1:12">
      <c r="A258" t="s">
        <v>2</v>
      </c>
    </row>
    <row r="259" spans="1:12">
      <c r="A259" t="s">
        <v>3</v>
      </c>
    </row>
    <row r="260" spans="1:12">
      <c r="A260" t="s">
        <v>4</v>
      </c>
    </row>
    <row r="261" spans="1:12">
      <c r="A261" t="s">
        <v>5</v>
      </c>
    </row>
    <row r="262" spans="1:12">
      <c r="A262" t="s">
        <v>6</v>
      </c>
    </row>
    <row r="263" spans="1:12">
      <c r="A263" t="s">
        <v>7</v>
      </c>
    </row>
    <row r="264" spans="1:12">
      <c r="A264" t="s">
        <v>74</v>
      </c>
    </row>
    <row r="265" spans="1:12">
      <c r="A265" t="s">
        <v>9</v>
      </c>
    </row>
    <row r="266" spans="1:12">
      <c r="A266" t="s">
        <v>10</v>
      </c>
      <c r="G266" t="s">
        <v>62</v>
      </c>
      <c r="H266" t="s">
        <v>63</v>
      </c>
      <c r="I266" t="s">
        <v>64</v>
      </c>
      <c r="J266" t="s">
        <v>65</v>
      </c>
      <c r="L266" t="s">
        <v>23</v>
      </c>
    </row>
    <row r="267" spans="1:12">
      <c r="A267" t="s">
        <v>11</v>
      </c>
      <c r="G267">
        <v>163.41482623003864</v>
      </c>
      <c r="H267">
        <v>-23.523766814005562</v>
      </c>
      <c r="I267">
        <v>0.3</v>
      </c>
      <c r="J267">
        <v>720.95062258444955</v>
      </c>
      <c r="L267">
        <v>90</v>
      </c>
    </row>
    <row r="268" spans="1:12">
      <c r="A268" t="s">
        <v>0</v>
      </c>
    </row>
    <row r="269" spans="1:12">
      <c r="A269" t="s">
        <v>44</v>
      </c>
      <c r="B269" t="s">
        <v>37</v>
      </c>
      <c r="C269" t="s">
        <v>26</v>
      </c>
      <c r="D269" t="s">
        <v>43</v>
      </c>
      <c r="E269" t="s">
        <v>42</v>
      </c>
      <c r="F269" t="s">
        <v>66</v>
      </c>
      <c r="G269" t="s">
        <v>67</v>
      </c>
      <c r="H269" t="s">
        <v>68</v>
      </c>
    </row>
    <row r="270" spans="1:12">
      <c r="A270">
        <v>1</v>
      </c>
      <c r="B270">
        <v>-22.454999999999998</v>
      </c>
      <c r="C270">
        <v>402</v>
      </c>
      <c r="D270">
        <v>80000</v>
      </c>
      <c r="E270">
        <v>907</v>
      </c>
      <c r="F270">
        <f>[1]!wallScanTrans(B270,G267,H267,I267,L267)+J267</f>
        <v>884.36544881448822</v>
      </c>
      <c r="G270">
        <f>(F270-E270)^2/E270</f>
        <v>0.56485436314173409</v>
      </c>
      <c r="H270">
        <f>SUM(G270:G294)/(COUNT(G270:G294)-4)</f>
        <v>0.93149638275517876</v>
      </c>
    </row>
    <row r="271" spans="1:12">
      <c r="A271">
        <v>2</v>
      </c>
      <c r="B271">
        <v>-22.55</v>
      </c>
      <c r="C271">
        <v>398</v>
      </c>
      <c r="D271">
        <v>80000</v>
      </c>
      <c r="E271">
        <v>857</v>
      </c>
      <c r="F271">
        <f>[1]!wallScanTrans(B271,G267,H267,I267,L267)+J267</f>
        <v>884.36544881448822</v>
      </c>
      <c r="G271">
        <f t="shared" ref="G271:G294" si="6">(F271-E271)^2/E271</f>
        <v>0.87382472440883852</v>
      </c>
    </row>
    <row r="272" spans="1:12">
      <c r="A272">
        <v>3</v>
      </c>
      <c r="B272">
        <v>-22.62</v>
      </c>
      <c r="C272">
        <v>399</v>
      </c>
      <c r="D272">
        <v>80000</v>
      </c>
      <c r="E272">
        <v>908</v>
      </c>
      <c r="F272">
        <f>[1]!wallScanTrans(B272,G267,H267,I267,L267)+J267</f>
        <v>884.36544881448822</v>
      </c>
      <c r="G272">
        <f t="shared" si="6"/>
        <v>0.61518943804028237</v>
      </c>
    </row>
    <row r="273" spans="1:7">
      <c r="A273">
        <v>4</v>
      </c>
      <c r="B273">
        <v>-22.7</v>
      </c>
      <c r="C273">
        <v>397</v>
      </c>
      <c r="D273">
        <v>80000</v>
      </c>
      <c r="E273">
        <v>908</v>
      </c>
      <c r="F273">
        <f>[1]!wallScanTrans(B273,G267,H267,I267,L267)+J267</f>
        <v>884.36544881448822</v>
      </c>
      <c r="G273">
        <f t="shared" si="6"/>
        <v>0.61518943804028237</v>
      </c>
    </row>
    <row r="274" spans="1:7">
      <c r="A274">
        <v>5</v>
      </c>
      <c r="B274">
        <v>-22.77</v>
      </c>
      <c r="C274">
        <v>399</v>
      </c>
      <c r="D274">
        <v>80000</v>
      </c>
      <c r="E274">
        <v>909</v>
      </c>
      <c r="F274">
        <f>[1]!wallScanTrans(B274,G267,H267,I267,L267)+J267</f>
        <v>884.36544881448822</v>
      </c>
      <c r="G274">
        <f t="shared" si="6"/>
        <v>0.66761398472123201</v>
      </c>
    </row>
    <row r="275" spans="1:7">
      <c r="A275">
        <v>6</v>
      </c>
      <c r="B275">
        <v>-22.85</v>
      </c>
      <c r="C275">
        <v>400</v>
      </c>
      <c r="D275">
        <v>80000</v>
      </c>
      <c r="E275">
        <v>846</v>
      </c>
      <c r="F275">
        <f>[1]!wallScanTrans(B275,G267,H267,I267,L267)+J267</f>
        <v>884.36544881448822</v>
      </c>
      <c r="G275">
        <f t="shared" si="6"/>
        <v>1.7398435729753139</v>
      </c>
    </row>
    <row r="276" spans="1:7">
      <c r="A276">
        <v>7</v>
      </c>
      <c r="B276">
        <v>-22.934999999999999</v>
      </c>
      <c r="C276">
        <v>401</v>
      </c>
      <c r="D276">
        <v>80000</v>
      </c>
      <c r="E276">
        <v>875</v>
      </c>
      <c r="F276">
        <f>[1]!wallScanTrans(B276,G267,H267,I267,L267)+J267</f>
        <v>884.36544881448822</v>
      </c>
      <c r="G276">
        <f t="shared" si="6"/>
        <v>0.10024186456777003</v>
      </c>
    </row>
    <row r="277" spans="1:7">
      <c r="A277">
        <v>8</v>
      </c>
      <c r="B277">
        <v>-23</v>
      </c>
      <c r="C277">
        <v>399</v>
      </c>
      <c r="D277">
        <v>80000</v>
      </c>
      <c r="E277">
        <v>818</v>
      </c>
      <c r="F277">
        <f>[1]!wallScanTrans(B277,G267,H267,I267,L267)+J267</f>
        <v>884.36544881448822</v>
      </c>
      <c r="G277">
        <f t="shared" si="6"/>
        <v>5.3843188219418767</v>
      </c>
    </row>
    <row r="278" spans="1:7">
      <c r="A278">
        <v>9</v>
      </c>
      <c r="B278">
        <v>-23.074999999999999</v>
      </c>
      <c r="C278">
        <v>399</v>
      </c>
      <c r="D278">
        <v>80000</v>
      </c>
      <c r="E278">
        <v>878</v>
      </c>
      <c r="F278">
        <f>[1]!wallScanTrans(B278,G267,H267,I267,L267)+J267</f>
        <v>884.36544881448822</v>
      </c>
      <c r="G278">
        <f t="shared" si="6"/>
        <v>4.6149132813063168E-2</v>
      </c>
    </row>
    <row r="279" spans="1:7">
      <c r="A279">
        <v>10</v>
      </c>
      <c r="B279">
        <v>-23.15</v>
      </c>
      <c r="C279">
        <v>397</v>
      </c>
      <c r="D279">
        <v>80000</v>
      </c>
      <c r="E279">
        <v>873</v>
      </c>
      <c r="F279">
        <f>[1]!wallScanTrans(B279,G267,H267,I267,L267)+J267</f>
        <v>884.36544881448822</v>
      </c>
      <c r="G279">
        <f t="shared" si="6"/>
        <v>0.14796497910051734</v>
      </c>
    </row>
    <row r="280" spans="1:7">
      <c r="A280">
        <v>11</v>
      </c>
      <c r="B280">
        <v>-23.22</v>
      </c>
      <c r="C280">
        <v>397</v>
      </c>
      <c r="D280">
        <v>80000</v>
      </c>
      <c r="E280">
        <v>883</v>
      </c>
      <c r="F280">
        <f>[1]!wallScanTrans(B280,G267,H267,I267,L267)+J267</f>
        <v>884.36544881448822</v>
      </c>
      <c r="G280">
        <f t="shared" si="6"/>
        <v>2.1114954303366705E-3</v>
      </c>
    </row>
    <row r="281" spans="1:7">
      <c r="A281">
        <v>12</v>
      </c>
      <c r="B281">
        <v>-23.305</v>
      </c>
      <c r="C281">
        <v>400</v>
      </c>
      <c r="D281">
        <v>80000</v>
      </c>
      <c r="E281">
        <v>918</v>
      </c>
      <c r="F281">
        <f>[1]!wallScanTrans(B281,G267,H267,I267,L267)+J267</f>
        <v>884.36544881448822</v>
      </c>
      <c r="G281">
        <f t="shared" si="6"/>
        <v>1.2323344590967453</v>
      </c>
    </row>
    <row r="282" spans="1:7">
      <c r="A282">
        <v>13</v>
      </c>
      <c r="B282">
        <v>-23.37</v>
      </c>
      <c r="C282">
        <v>402</v>
      </c>
      <c r="D282">
        <v>80000</v>
      </c>
      <c r="E282">
        <v>896</v>
      </c>
      <c r="F282">
        <f>[1]!wallScanTrans(B282,G267,H267,I267,L267)+J267</f>
        <v>878.18019954857027</v>
      </c>
      <c r="G282">
        <f t="shared" si="6"/>
        <v>0.354403223358008</v>
      </c>
    </row>
    <row r="283" spans="1:7">
      <c r="A283">
        <v>14</v>
      </c>
      <c r="B283">
        <v>-23.45</v>
      </c>
      <c r="C283">
        <v>402</v>
      </c>
      <c r="D283">
        <v>80000</v>
      </c>
      <c r="E283">
        <v>914</v>
      </c>
      <c r="F283">
        <f>[1]!wallScanTrans(B283,G267,H267,I267,L267)+J267</f>
        <v>849.60360328636204</v>
      </c>
      <c r="G283">
        <f t="shared" si="6"/>
        <v>4.5370852403722557</v>
      </c>
    </row>
    <row r="284" spans="1:7">
      <c r="A284">
        <v>15</v>
      </c>
      <c r="B284">
        <v>-23.52</v>
      </c>
      <c r="C284">
        <v>398</v>
      </c>
      <c r="D284">
        <v>80000</v>
      </c>
      <c r="E284">
        <v>775</v>
      </c>
      <c r="F284">
        <f>[1]!wallScanTrans(B284,G267,H267,I267,L267)+J267</f>
        <v>805.53401849284796</v>
      </c>
      <c r="G284">
        <f t="shared" si="6"/>
        <v>1.2030016584794598</v>
      </c>
    </row>
    <row r="285" spans="1:7">
      <c r="A285">
        <v>16</v>
      </c>
      <c r="B285">
        <v>-23.6</v>
      </c>
      <c r="C285">
        <v>401</v>
      </c>
      <c r="D285">
        <v>80000</v>
      </c>
      <c r="E285">
        <v>740</v>
      </c>
      <c r="F285">
        <f>[1]!wallScanTrans(B285,G267,H267,I267,L267)+J267</f>
        <v>754.48424733201159</v>
      </c>
      <c r="G285">
        <f t="shared" si="6"/>
        <v>0.28350462266876336</v>
      </c>
    </row>
    <row r="286" spans="1:7">
      <c r="A286">
        <v>17</v>
      </c>
      <c r="B286">
        <v>-23.684999999999999</v>
      </c>
      <c r="C286">
        <v>398</v>
      </c>
      <c r="D286">
        <v>80000</v>
      </c>
      <c r="E286">
        <v>725</v>
      </c>
      <c r="F286">
        <f>[1]!wallScanTrans(B286,G267,H267,I267,L267)+J267</f>
        <v>725.65459601089151</v>
      </c>
      <c r="G286">
        <f t="shared" si="6"/>
        <v>5.9102887927596883E-4</v>
      </c>
    </row>
    <row r="287" spans="1:7">
      <c r="A287">
        <v>18</v>
      </c>
      <c r="B287">
        <v>-23.75</v>
      </c>
      <c r="C287">
        <v>400</v>
      </c>
      <c r="D287">
        <v>80000</v>
      </c>
      <c r="E287">
        <v>739</v>
      </c>
      <c r="F287">
        <f>[1]!wallScanTrans(B287,G267,H267,I267,L267)+J267</f>
        <v>720.95062258444955</v>
      </c>
      <c r="G287">
        <f t="shared" si="6"/>
        <v>0.44083900553312949</v>
      </c>
    </row>
    <row r="288" spans="1:7">
      <c r="A288">
        <v>19</v>
      </c>
      <c r="B288">
        <v>-23.83</v>
      </c>
      <c r="C288">
        <v>401</v>
      </c>
      <c r="D288">
        <v>80000</v>
      </c>
      <c r="E288">
        <v>711</v>
      </c>
      <c r="F288">
        <f>[1]!wallScanTrans(B288,G267,H267,I267,L267)+J267</f>
        <v>720.95062258444955</v>
      </c>
      <c r="G288">
        <f t="shared" si="6"/>
        <v>0.13926144840809759</v>
      </c>
    </row>
    <row r="289" spans="1:7">
      <c r="A289">
        <v>20</v>
      </c>
      <c r="B289">
        <v>-23.9</v>
      </c>
      <c r="C289">
        <v>403</v>
      </c>
      <c r="D289">
        <v>80000</v>
      </c>
      <c r="E289">
        <v>730</v>
      </c>
      <c r="F289">
        <f>[1]!wallScanTrans(B289,G267,H267,I267,L267)+J267</f>
        <v>720.95062258444955</v>
      </c>
      <c r="G289">
        <f t="shared" si="6"/>
        <v>0.11217976932749943</v>
      </c>
    </row>
    <row r="290" spans="1:7">
      <c r="A290">
        <v>21</v>
      </c>
      <c r="B290">
        <v>-23.975000000000001</v>
      </c>
      <c r="C290">
        <v>401</v>
      </c>
      <c r="D290">
        <v>80000</v>
      </c>
      <c r="E290">
        <v>721</v>
      </c>
      <c r="F290">
        <f>[1]!wallScanTrans(B290,G267,H267,I267,L267)+J267</f>
        <v>720.95062258444955</v>
      </c>
      <c r="G290">
        <f t="shared" si="6"/>
        <v>3.3815938508211767E-6</v>
      </c>
    </row>
    <row r="291" spans="1:7">
      <c r="A291">
        <v>22</v>
      </c>
      <c r="B291">
        <v>-24.055</v>
      </c>
      <c r="C291">
        <v>402</v>
      </c>
      <c r="D291">
        <v>80000</v>
      </c>
      <c r="E291">
        <v>737</v>
      </c>
      <c r="F291">
        <f>[1]!wallScanTrans(B291,G267,H267,I267,L267)+J267</f>
        <v>720.95062258444955</v>
      </c>
      <c r="G291">
        <f t="shared" si="6"/>
        <v>0.34950137778396323</v>
      </c>
    </row>
    <row r="292" spans="1:7">
      <c r="A292">
        <v>23</v>
      </c>
      <c r="B292">
        <v>-24.125</v>
      </c>
      <c r="C292">
        <v>401</v>
      </c>
      <c r="D292">
        <v>80000</v>
      </c>
      <c r="E292">
        <v>716</v>
      </c>
      <c r="F292">
        <f>[1]!wallScanTrans(B292,G267,H267,I267,L267)+J267</f>
        <v>720.95062258444955</v>
      </c>
      <c r="G292">
        <f t="shared" si="6"/>
        <v>3.4229977616846256E-2</v>
      </c>
    </row>
    <row r="293" spans="1:7">
      <c r="A293">
        <v>24</v>
      </c>
      <c r="B293">
        <v>-24.204999999999998</v>
      </c>
      <c r="C293">
        <v>401</v>
      </c>
      <c r="D293">
        <v>80000</v>
      </c>
      <c r="E293">
        <v>715</v>
      </c>
      <c r="F293">
        <f>[1]!wallScanTrans(B293,G267,H267,I267,L267)+J267</f>
        <v>720.95062258444955</v>
      </c>
      <c r="G293">
        <f t="shared" si="6"/>
        <v>4.9524348451134285E-2</v>
      </c>
    </row>
    <row r="294" spans="1:7">
      <c r="A294">
        <v>25</v>
      </c>
      <c r="B294">
        <v>-24.27</v>
      </c>
      <c r="C294">
        <v>403</v>
      </c>
      <c r="D294">
        <v>80000</v>
      </c>
      <c r="E294">
        <v>714</v>
      </c>
      <c r="F294">
        <f>[1]!wallScanTrans(B294,G267,H267,I267,L267)+J267</f>
        <v>720.95062258444955</v>
      </c>
      <c r="G294">
        <f t="shared" si="6"/>
        <v>6.7662681108487541E-2</v>
      </c>
    </row>
    <row r="295" spans="1:7">
      <c r="A295" t="s">
        <v>0</v>
      </c>
    </row>
    <row r="296" spans="1:7">
      <c r="A296" t="s">
        <v>0</v>
      </c>
    </row>
    <row r="297" spans="1:7">
      <c r="A297" t="s">
        <v>0</v>
      </c>
    </row>
    <row r="298" spans="1:7">
      <c r="A298" t="s">
        <v>0</v>
      </c>
    </row>
    <row r="299" spans="1:7">
      <c r="A299" t="s">
        <v>75</v>
      </c>
    </row>
    <row r="300" spans="1:7">
      <c r="A300" t="s">
        <v>2</v>
      </c>
    </row>
    <row r="301" spans="1:7">
      <c r="A301" t="s">
        <v>3</v>
      </c>
    </row>
    <row r="302" spans="1:7">
      <c r="A302" t="s">
        <v>4</v>
      </c>
    </row>
    <row r="303" spans="1:7">
      <c r="A303" t="s">
        <v>5</v>
      </c>
    </row>
    <row r="304" spans="1:7">
      <c r="A304" t="s">
        <v>6</v>
      </c>
    </row>
    <row r="305" spans="1:12">
      <c r="A305" t="s">
        <v>7</v>
      </c>
    </row>
    <row r="306" spans="1:12">
      <c r="A306" t="s">
        <v>76</v>
      </c>
    </row>
    <row r="307" spans="1:12">
      <c r="A307" t="s">
        <v>9</v>
      </c>
    </row>
    <row r="308" spans="1:12">
      <c r="A308" t="s">
        <v>10</v>
      </c>
      <c r="G308" t="s">
        <v>62</v>
      </c>
      <c r="H308" t="s">
        <v>63</v>
      </c>
      <c r="I308" t="s">
        <v>64</v>
      </c>
      <c r="J308" t="s">
        <v>65</v>
      </c>
      <c r="L308" t="s">
        <v>23</v>
      </c>
    </row>
    <row r="309" spans="1:12">
      <c r="A309" t="s">
        <v>11</v>
      </c>
      <c r="G309">
        <v>171.78061420758036</v>
      </c>
      <c r="H309">
        <v>-23.660736894870666</v>
      </c>
      <c r="I309">
        <v>0.36578970651539644</v>
      </c>
      <c r="J309">
        <v>713.03588890842184</v>
      </c>
      <c r="L309">
        <v>90</v>
      </c>
    </row>
    <row r="310" spans="1:12">
      <c r="A310" t="s">
        <v>0</v>
      </c>
    </row>
    <row r="311" spans="1:12">
      <c r="A311" t="s">
        <v>44</v>
      </c>
      <c r="B311" t="s">
        <v>37</v>
      </c>
      <c r="C311" t="s">
        <v>26</v>
      </c>
      <c r="D311" t="s">
        <v>43</v>
      </c>
      <c r="E311" t="s">
        <v>42</v>
      </c>
      <c r="F311" t="s">
        <v>66</v>
      </c>
      <c r="G311" t="s">
        <v>67</v>
      </c>
      <c r="H311" t="s">
        <v>68</v>
      </c>
    </row>
    <row r="312" spans="1:12">
      <c r="A312">
        <v>1</v>
      </c>
      <c r="B312">
        <v>-22.335000000000001</v>
      </c>
      <c r="C312">
        <v>404</v>
      </c>
      <c r="D312">
        <v>80000</v>
      </c>
      <c r="E312">
        <v>884</v>
      </c>
      <c r="F312">
        <f>[1]!wallScanTrans(B312,G309,H309,I309,L309)+J309</f>
        <v>884.8165031160022</v>
      </c>
      <c r="G312">
        <f>(F312-E312)^2/E312</f>
        <v>7.5415988511458656E-4</v>
      </c>
      <c r="H312">
        <f>SUM(G312:G336)/(COUNT(G312:G336)-4)</f>
        <v>0.92568790343527074</v>
      </c>
    </row>
    <row r="313" spans="1:12">
      <c r="A313">
        <v>2</v>
      </c>
      <c r="B313">
        <v>-22.43</v>
      </c>
      <c r="C313">
        <v>406</v>
      </c>
      <c r="D313">
        <v>80000</v>
      </c>
      <c r="E313">
        <v>884</v>
      </c>
      <c r="F313">
        <f>[1]!wallScanTrans(B313,G309,H309,I309,L309)+J309</f>
        <v>884.8165031160022</v>
      </c>
      <c r="G313">
        <f t="shared" ref="G313:G336" si="7">(F313-E313)^2/E313</f>
        <v>7.5415988511458656E-4</v>
      </c>
    </row>
    <row r="314" spans="1:12">
      <c r="A314">
        <v>3</v>
      </c>
      <c r="B314">
        <v>-22.5</v>
      </c>
      <c r="C314">
        <v>407</v>
      </c>
      <c r="D314">
        <v>80000</v>
      </c>
      <c r="E314">
        <v>830</v>
      </c>
      <c r="F314">
        <f>[1]!wallScanTrans(B314,G309,H309,I309,L309)+J309</f>
        <v>884.8165031160022</v>
      </c>
      <c r="G314">
        <f t="shared" si="7"/>
        <v>3.6203000167068415</v>
      </c>
    </row>
    <row r="315" spans="1:12">
      <c r="A315">
        <v>4</v>
      </c>
      <c r="B315">
        <v>-22.574999999999999</v>
      </c>
      <c r="C315">
        <v>407</v>
      </c>
      <c r="D315">
        <v>80000</v>
      </c>
      <c r="E315">
        <v>888</v>
      </c>
      <c r="F315">
        <f>[1]!wallScanTrans(B315,G309,H309,I309,L309)+J309</f>
        <v>884.8165031160022</v>
      </c>
      <c r="G315">
        <f t="shared" si="7"/>
        <v>1.1412896858585283E-2</v>
      </c>
    </row>
    <row r="316" spans="1:12">
      <c r="A316">
        <v>5</v>
      </c>
      <c r="B316">
        <v>-22.65</v>
      </c>
      <c r="C316">
        <v>406</v>
      </c>
      <c r="D316">
        <v>80000</v>
      </c>
      <c r="E316">
        <v>863</v>
      </c>
      <c r="F316">
        <f>[1]!wallScanTrans(B316,G309,H309,I309,L309)+J309</f>
        <v>884.8165031160022</v>
      </c>
      <c r="G316">
        <f t="shared" si="7"/>
        <v>0.55151773836678275</v>
      </c>
    </row>
    <row r="317" spans="1:12">
      <c r="A317">
        <v>6</v>
      </c>
      <c r="B317">
        <v>-22.73</v>
      </c>
      <c r="C317">
        <v>407</v>
      </c>
      <c r="D317">
        <v>80000</v>
      </c>
      <c r="E317">
        <v>914</v>
      </c>
      <c r="F317">
        <f>[1]!wallScanTrans(B317,G309,H309,I309,L309)+J309</f>
        <v>884.8165031160022</v>
      </c>
      <c r="G317">
        <f t="shared" si="7"/>
        <v>0.93181235271149843</v>
      </c>
    </row>
    <row r="318" spans="1:12">
      <c r="A318">
        <v>7</v>
      </c>
      <c r="B318">
        <v>-22.805</v>
      </c>
      <c r="C318">
        <v>405</v>
      </c>
      <c r="D318">
        <v>80000</v>
      </c>
      <c r="E318">
        <v>870</v>
      </c>
      <c r="F318">
        <f>[1]!wallScanTrans(B318,G309,H309,I309,L309)+J309</f>
        <v>884.8165031160022</v>
      </c>
      <c r="G318">
        <f t="shared" si="7"/>
        <v>0.25233191331781929</v>
      </c>
    </row>
    <row r="319" spans="1:12">
      <c r="A319">
        <v>8</v>
      </c>
      <c r="B319">
        <v>-22.88</v>
      </c>
      <c r="C319">
        <v>405</v>
      </c>
      <c r="D319">
        <v>80000</v>
      </c>
      <c r="E319">
        <v>853</v>
      </c>
      <c r="F319">
        <f>[1]!wallScanTrans(B319,G309,H309,I309,L309)+J309</f>
        <v>884.8165031160022</v>
      </c>
      <c r="G319">
        <f t="shared" si="7"/>
        <v>1.1867407626384261</v>
      </c>
    </row>
    <row r="320" spans="1:12">
      <c r="A320">
        <v>9</v>
      </c>
      <c r="B320">
        <v>-22.95</v>
      </c>
      <c r="C320">
        <v>406</v>
      </c>
      <c r="D320">
        <v>80000</v>
      </c>
      <c r="E320">
        <v>893</v>
      </c>
      <c r="F320">
        <f>[1]!wallScanTrans(B320,G309,H309,I309,L309)+J309</f>
        <v>884.8165031160022</v>
      </c>
      <c r="G320">
        <f t="shared" si="7"/>
        <v>7.4993976764167719E-2</v>
      </c>
    </row>
    <row r="321" spans="1:7">
      <c r="A321">
        <v>10</v>
      </c>
      <c r="B321">
        <v>-23.03</v>
      </c>
      <c r="C321">
        <v>408</v>
      </c>
      <c r="D321">
        <v>80000</v>
      </c>
      <c r="E321">
        <v>890</v>
      </c>
      <c r="F321">
        <f>[1]!wallScanTrans(B321,G309,H309,I309,L309)+J309</f>
        <v>884.8165031160022</v>
      </c>
      <c r="G321">
        <f t="shared" si="7"/>
        <v>3.0189483085859496E-2</v>
      </c>
    </row>
    <row r="322" spans="1:7">
      <c r="A322">
        <v>11</v>
      </c>
      <c r="B322">
        <v>-23.1</v>
      </c>
      <c r="C322">
        <v>409</v>
      </c>
      <c r="D322">
        <v>80000</v>
      </c>
      <c r="E322">
        <v>864</v>
      </c>
      <c r="F322">
        <f>[1]!wallScanTrans(B322,G309,H309,I309,L309)+J309</f>
        <v>884.8165031160022</v>
      </c>
      <c r="G322">
        <f t="shared" si="7"/>
        <v>0.50153565043811232</v>
      </c>
    </row>
    <row r="323" spans="1:7">
      <c r="A323">
        <v>12</v>
      </c>
      <c r="B323">
        <v>-23.175000000000001</v>
      </c>
      <c r="C323">
        <v>407</v>
      </c>
      <c r="D323">
        <v>80000</v>
      </c>
      <c r="E323">
        <v>951</v>
      </c>
      <c r="F323">
        <f>[1]!wallScanTrans(B323,G309,H309,I309,L309)+J309</f>
        <v>884.8165031160022</v>
      </c>
      <c r="G323">
        <f t="shared" si="7"/>
        <v>4.6059466454197127</v>
      </c>
    </row>
    <row r="324" spans="1:7">
      <c r="A324">
        <v>13</v>
      </c>
      <c r="B324">
        <v>-23.254999999999999</v>
      </c>
      <c r="C324">
        <v>408</v>
      </c>
      <c r="D324">
        <v>80000</v>
      </c>
      <c r="E324">
        <v>905</v>
      </c>
      <c r="F324">
        <f>[1]!wallScanTrans(B324,G309,H309,I309,L309)+J309</f>
        <v>884.8165031160022</v>
      </c>
      <c r="G324">
        <f t="shared" si="7"/>
        <v>0.45013651543242988</v>
      </c>
    </row>
    <row r="325" spans="1:7">
      <c r="A325">
        <v>14</v>
      </c>
      <c r="B325">
        <v>-23.324999999999999</v>
      </c>
      <c r="C325">
        <v>406</v>
      </c>
      <c r="D325">
        <v>80000</v>
      </c>
      <c r="E325">
        <v>899</v>
      </c>
      <c r="F325">
        <f>[1]!wallScanTrans(B325,G309,H309,I309,L309)+J309</f>
        <v>884.8165031160022</v>
      </c>
      <c r="G325">
        <f t="shared" si="7"/>
        <v>0.2237726183074254</v>
      </c>
    </row>
    <row r="326" spans="1:7">
      <c r="A326">
        <v>15</v>
      </c>
      <c r="B326">
        <v>-23.405000000000001</v>
      </c>
      <c r="C326">
        <v>403</v>
      </c>
      <c r="D326">
        <v>80000</v>
      </c>
      <c r="E326">
        <v>891</v>
      </c>
      <c r="F326">
        <f>[1]!wallScanTrans(B326,G309,H309,I309,L309)+J309</f>
        <v>884.8055903851058</v>
      </c>
      <c r="G326">
        <f t="shared" si="7"/>
        <v>4.3064770456895274E-2</v>
      </c>
    </row>
    <row r="327" spans="1:7">
      <c r="A327">
        <v>16</v>
      </c>
      <c r="B327">
        <v>-23.475000000000001</v>
      </c>
      <c r="C327">
        <v>410</v>
      </c>
      <c r="D327">
        <v>80000</v>
      </c>
      <c r="E327">
        <v>884</v>
      </c>
      <c r="F327">
        <f>[1]!wallScanTrans(B327,G309,H309,I309,L309)+J309</f>
        <v>877.99074719977079</v>
      </c>
      <c r="G327">
        <f t="shared" si="7"/>
        <v>4.0849682372242707E-2</v>
      </c>
    </row>
    <row r="328" spans="1:7">
      <c r="A328">
        <v>17</v>
      </c>
      <c r="B328">
        <v>-23.555</v>
      </c>
      <c r="C328">
        <v>407</v>
      </c>
      <c r="D328">
        <v>80000</v>
      </c>
      <c r="E328">
        <v>863</v>
      </c>
      <c r="F328">
        <f>[1]!wallScanTrans(B328,G309,H309,I309,L309)+J309</f>
        <v>854.79626475312659</v>
      </c>
      <c r="G328">
        <f t="shared" si="7"/>
        <v>7.798525144935467E-2</v>
      </c>
    </row>
    <row r="329" spans="1:7">
      <c r="A329">
        <v>18</v>
      </c>
      <c r="B329">
        <v>-23.625</v>
      </c>
      <c r="C329">
        <v>409</v>
      </c>
      <c r="D329">
        <v>80000</v>
      </c>
      <c r="E329">
        <v>808</v>
      </c>
      <c r="F329">
        <f>[1]!wallScanTrans(B329,G309,H309,I309,L309)+J309</f>
        <v>821.0207636568332</v>
      </c>
      <c r="G329">
        <f t="shared" si="7"/>
        <v>0.20982708688998536</v>
      </c>
    </row>
    <row r="330" spans="1:7">
      <c r="A330">
        <v>19</v>
      </c>
      <c r="B330">
        <v>-23.704999999999998</v>
      </c>
      <c r="C330">
        <v>408</v>
      </c>
      <c r="D330">
        <v>80000</v>
      </c>
      <c r="E330">
        <v>776</v>
      </c>
      <c r="F330">
        <f>[1]!wallScanTrans(B330,G309,H309,I309,L309)+J309</f>
        <v>772.04476051942163</v>
      </c>
      <c r="G330">
        <f t="shared" si="7"/>
        <v>2.0159689882378685E-2</v>
      </c>
    </row>
    <row r="331" spans="1:7">
      <c r="A331">
        <v>20</v>
      </c>
      <c r="B331">
        <v>-23.78</v>
      </c>
      <c r="C331">
        <v>407</v>
      </c>
      <c r="D331">
        <v>80000</v>
      </c>
      <c r="E331">
        <v>740</v>
      </c>
      <c r="F331">
        <f>[1]!wallScanTrans(B331,G309,H309,I309,L309)+J309</f>
        <v>737.9801085079506</v>
      </c>
      <c r="G331">
        <f t="shared" si="7"/>
        <v>5.5134616752074818E-3</v>
      </c>
    </row>
    <row r="332" spans="1:7">
      <c r="A332">
        <v>21</v>
      </c>
      <c r="B332">
        <v>-23.855</v>
      </c>
      <c r="C332">
        <v>410</v>
      </c>
      <c r="D332">
        <v>80000</v>
      </c>
      <c r="E332">
        <v>720</v>
      </c>
      <c r="F332">
        <f>[1]!wallScanTrans(B332,G309,H309,I309,L309)+J309</f>
        <v>718.35866609163747</v>
      </c>
      <c r="G332">
        <f t="shared" si="7"/>
        <v>3.7416347204730625E-3</v>
      </c>
    </row>
    <row r="333" spans="1:7">
      <c r="A333">
        <v>22</v>
      </c>
      <c r="B333">
        <v>-23.93</v>
      </c>
      <c r="C333">
        <v>409</v>
      </c>
      <c r="D333">
        <v>80000</v>
      </c>
      <c r="E333">
        <v>694</v>
      </c>
      <c r="F333">
        <f>[1]!wallScanTrans(B333,G309,H309,I309,L309)+J309</f>
        <v>713.03588890842184</v>
      </c>
      <c r="G333">
        <f t="shared" si="7"/>
        <v>0.52213986532244616</v>
      </c>
    </row>
    <row r="334" spans="1:7">
      <c r="A334">
        <v>23</v>
      </c>
      <c r="B334">
        <v>-24</v>
      </c>
      <c r="C334">
        <v>406</v>
      </c>
      <c r="D334">
        <v>80000</v>
      </c>
      <c r="E334">
        <v>691</v>
      </c>
      <c r="F334">
        <f>[1]!wallScanTrans(B334,G309,H309,I309,L309)+J309</f>
        <v>713.03588890842184</v>
      </c>
      <c r="G334">
        <f t="shared" si="7"/>
        <v>0.70272127349393443</v>
      </c>
    </row>
    <row r="335" spans="1:7">
      <c r="A335">
        <v>24</v>
      </c>
      <c r="B335">
        <v>-24.074999999999999</v>
      </c>
      <c r="C335">
        <v>409</v>
      </c>
      <c r="D335">
        <v>80000</v>
      </c>
      <c r="E335">
        <v>696</v>
      </c>
      <c r="F335">
        <f>[1]!wallScanTrans(B335,G309,H309,I309,L309)+J309</f>
        <v>713.03588890842184</v>
      </c>
      <c r="G335">
        <f t="shared" si="7"/>
        <v>0.41698492945415266</v>
      </c>
    </row>
    <row r="336" spans="1:7">
      <c r="A336">
        <v>25</v>
      </c>
      <c r="B336">
        <v>-24.145</v>
      </c>
      <c r="C336">
        <v>407</v>
      </c>
      <c r="D336">
        <v>80000</v>
      </c>
      <c r="E336">
        <v>775</v>
      </c>
      <c r="F336">
        <f>[1]!wallScanTrans(B336,G309,H309,I309,L309)+J309</f>
        <v>713.03588890842184</v>
      </c>
      <c r="G336">
        <f t="shared" si="7"/>
        <v>4.9542594366057289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J1:AK51"/>
  <sheetViews>
    <sheetView zoomScale="85" zoomScaleNormal="85" workbookViewId="0">
      <selection activeCell="W38" sqref="W38"/>
    </sheetView>
  </sheetViews>
  <sheetFormatPr defaultRowHeight="15"/>
  <cols>
    <col min="14" max="14" width="17.5703125" bestFit="1" customWidth="1"/>
    <col min="15" max="15" width="15.42578125" bestFit="1" customWidth="1"/>
    <col min="16" max="16" width="11.140625" customWidth="1"/>
    <col min="17" max="17" width="13.7109375" bestFit="1" customWidth="1"/>
    <col min="18" max="18" width="12.7109375" bestFit="1" customWidth="1"/>
    <col min="19" max="19" width="14.140625" bestFit="1" customWidth="1"/>
    <col min="20" max="20" width="11.5703125" bestFit="1" customWidth="1"/>
    <col min="23" max="23" width="15.42578125" bestFit="1" customWidth="1"/>
  </cols>
  <sheetData>
    <row r="1" spans="10:37">
      <c r="N1" s="1"/>
      <c r="O1" s="1"/>
      <c r="P1" s="1"/>
      <c r="Q1" t="s">
        <v>77</v>
      </c>
      <c r="R1">
        <v>-3.6482681501602839E-2</v>
      </c>
      <c r="AB1" s="3"/>
      <c r="AC1" s="3"/>
      <c r="AD1" s="3"/>
      <c r="AE1" s="3"/>
      <c r="AF1" s="3"/>
      <c r="AG1" s="3"/>
      <c r="AH1" s="3"/>
    </row>
    <row r="2" spans="10:37">
      <c r="N2" s="1" t="s">
        <v>78</v>
      </c>
      <c r="O2" s="1"/>
      <c r="P2" s="1"/>
      <c r="Q2" t="s">
        <v>79</v>
      </c>
      <c r="R2">
        <v>-74.22914029200642</v>
      </c>
      <c r="S2" s="4">
        <f>SUM(S4:S38)</f>
        <v>3.6257478059769036E-3</v>
      </c>
      <c r="AB2" s="3"/>
      <c r="AC2" s="3"/>
      <c r="AD2" s="3"/>
      <c r="AE2" s="3"/>
      <c r="AF2" s="3"/>
      <c r="AG2" s="3"/>
      <c r="AH2" s="3"/>
      <c r="AI2" s="1" t="s">
        <v>78</v>
      </c>
      <c r="AJ2" s="1" t="s">
        <v>80</v>
      </c>
    </row>
    <row r="3" spans="10:37">
      <c r="L3" t="s">
        <v>81</v>
      </c>
      <c r="M3" t="s">
        <v>82</v>
      </c>
      <c r="N3" s="1" t="s">
        <v>83</v>
      </c>
      <c r="O3" s="1" t="s">
        <v>85</v>
      </c>
      <c r="P3" s="1" t="s">
        <v>89</v>
      </c>
      <c r="Q3" s="1" t="s">
        <v>84</v>
      </c>
      <c r="R3" s="1" t="s">
        <v>86</v>
      </c>
      <c r="S3" s="1" t="s">
        <v>87</v>
      </c>
      <c r="T3" s="1" t="s">
        <v>88</v>
      </c>
      <c r="V3" s="1"/>
      <c r="W3" s="1" t="s">
        <v>98</v>
      </c>
      <c r="X3" s="5"/>
      <c r="Y3" s="3"/>
      <c r="Z3" s="3"/>
      <c r="AA3" s="3"/>
      <c r="AB3" s="3"/>
      <c r="AC3" s="3"/>
      <c r="AD3" s="3"/>
      <c r="AE3" s="3"/>
      <c r="AF3" s="3"/>
      <c r="AG3" s="3"/>
      <c r="AH3" s="3">
        <v>-20</v>
      </c>
      <c r="AI3" s="1">
        <v>2.2200000000000002</v>
      </c>
      <c r="AJ3" s="1">
        <v>-0.91</v>
      </c>
      <c r="AK3">
        <f>AJ3-AI3</f>
        <v>-3.1300000000000003</v>
      </c>
    </row>
    <row r="4" spans="10:37">
      <c r="J4" s="4"/>
      <c r="L4" s="3">
        <v>-24</v>
      </c>
      <c r="M4" s="3">
        <f>-L4</f>
        <v>24</v>
      </c>
      <c r="N4" s="5">
        <v>-24.454999999999998</v>
      </c>
      <c r="O4" s="6">
        <f>'980056'!H15</f>
        <v>-24.491002113979089</v>
      </c>
      <c r="P4" s="6"/>
      <c r="Q4" s="6">
        <v>-20.880241654325406</v>
      </c>
      <c r="R4" s="4">
        <f>Q4+(M4-$R$2)*$R$1</f>
        <v>-24.463904093774939</v>
      </c>
      <c r="S4" s="4">
        <f>(R4-O4)^2</f>
        <v>7.3430269898452027E-4</v>
      </c>
      <c r="T4" s="4">
        <f>SQRT(S4)</f>
        <v>2.7098020204149975E-2</v>
      </c>
      <c r="V4" s="4"/>
      <c r="W4" s="10">
        <f>O4</f>
        <v>-24.491002113979089</v>
      </c>
      <c r="X4" s="7"/>
      <c r="Y4" s="3"/>
      <c r="Z4" s="3"/>
      <c r="AA4" s="3"/>
      <c r="AB4" s="3"/>
      <c r="AC4" s="3"/>
      <c r="AD4" s="3"/>
      <c r="AH4">
        <v>30</v>
      </c>
      <c r="AI4" s="1">
        <v>0</v>
      </c>
      <c r="AJ4" s="1">
        <v>-2.99</v>
      </c>
      <c r="AK4">
        <f>AJ4-AI4</f>
        <v>-2.99</v>
      </c>
    </row>
    <row r="5" spans="10:37">
      <c r="L5" s="3">
        <v>-16</v>
      </c>
      <c r="M5" s="3">
        <f t="shared" ref="M5:M38" si="0">-L5</f>
        <v>16</v>
      </c>
      <c r="N5" s="5">
        <v>-24.05</v>
      </c>
      <c r="O5" s="8">
        <f>'980056'!H57</f>
        <v>-24.060387772865177</v>
      </c>
      <c r="P5" s="8">
        <f>O5-N5</f>
        <v>-1.0387772865176004E-2</v>
      </c>
      <c r="Q5" s="6">
        <v>-20.81430799279272</v>
      </c>
      <c r="R5" s="4">
        <f t="shared" ref="R5:R38" si="1">Q5+(M5-$R$2)*$R$1</f>
        <v>-24.106108980229429</v>
      </c>
      <c r="S5" s="4">
        <f>(R5-O5)^2</f>
        <v>2.090428802844962E-3</v>
      </c>
      <c r="T5" s="4">
        <f>SQRT(S5)</f>
        <v>4.5721207364252336E-2</v>
      </c>
      <c r="V5" s="4"/>
      <c r="W5" s="10">
        <f>O5</f>
        <v>-24.060387772865177</v>
      </c>
      <c r="X5" s="7"/>
      <c r="Y5" s="3"/>
      <c r="Z5" s="3"/>
      <c r="AA5" s="3"/>
      <c r="AB5" s="3"/>
      <c r="AC5" s="3"/>
      <c r="AD5" s="3"/>
    </row>
    <row r="6" spans="10:37">
      <c r="L6" s="3">
        <v>-15</v>
      </c>
      <c r="M6" s="3">
        <f t="shared" si="0"/>
        <v>15</v>
      </c>
      <c r="N6" s="5">
        <v>-24.065000000000001</v>
      </c>
      <c r="O6" s="8"/>
      <c r="P6" s="8"/>
      <c r="Q6" s="6">
        <v>-20.798302852644103</v>
      </c>
      <c r="R6" s="4">
        <f t="shared" si="1"/>
        <v>-24.053621158579208</v>
      </c>
      <c r="S6" s="4"/>
      <c r="T6" s="4"/>
      <c r="V6" s="4"/>
      <c r="W6" s="4">
        <f>R6</f>
        <v>-24.053621158579208</v>
      </c>
      <c r="X6" s="7"/>
      <c r="Y6" s="3"/>
      <c r="Z6" s="3"/>
      <c r="AA6" s="3"/>
      <c r="AB6" s="3"/>
      <c r="AC6" s="3"/>
      <c r="AD6" s="3"/>
    </row>
    <row r="7" spans="10:37">
      <c r="L7" s="3">
        <v>-14</v>
      </c>
      <c r="M7" s="3">
        <f t="shared" si="0"/>
        <v>14</v>
      </c>
      <c r="N7" s="5">
        <v>-23.8</v>
      </c>
      <c r="O7" s="8">
        <f>'980056'!H99</f>
        <v>-24.054347094599109</v>
      </c>
      <c r="P7" s="8">
        <f>O7-N7</f>
        <v>-0.2543470945991082</v>
      </c>
      <c r="Q7" s="6">
        <v>-20.825873935181793</v>
      </c>
      <c r="R7" s="4">
        <f t="shared" si="1"/>
        <v>-24.044709559615299</v>
      </c>
      <c r="S7" s="4">
        <f>(R7-O7)^2</f>
        <v>9.2882080564158043E-5</v>
      </c>
      <c r="T7" s="4">
        <f>SQRT(S7)</f>
        <v>9.6375349838098145E-3</v>
      </c>
      <c r="V7" s="4"/>
      <c r="W7" s="10">
        <f>O7</f>
        <v>-24.054347094599109</v>
      </c>
      <c r="X7" s="7"/>
      <c r="Y7" s="3"/>
      <c r="Z7" s="3"/>
      <c r="AA7" s="3"/>
      <c r="AB7" s="3"/>
      <c r="AC7" s="3"/>
      <c r="AD7" s="3"/>
    </row>
    <row r="8" spans="10:37">
      <c r="L8" s="3">
        <v>-13</v>
      </c>
      <c r="M8" s="3">
        <f t="shared" si="0"/>
        <v>13</v>
      </c>
      <c r="N8" s="5">
        <v>-23.945</v>
      </c>
      <c r="O8" s="8"/>
      <c r="P8" s="8"/>
      <c r="Q8" s="6">
        <v>-20.771763832728478</v>
      </c>
      <c r="R8" s="4">
        <f t="shared" si="1"/>
        <v>-23.954116775660381</v>
      </c>
      <c r="S8" s="4"/>
      <c r="T8" s="4"/>
      <c r="V8" s="4"/>
      <c r="W8" s="4">
        <f>R8</f>
        <v>-23.954116775660381</v>
      </c>
      <c r="X8" s="7"/>
      <c r="Y8" s="3"/>
      <c r="Z8" s="3"/>
      <c r="AA8" s="3"/>
      <c r="AB8" s="3"/>
      <c r="AC8" s="3"/>
      <c r="AD8" s="3"/>
    </row>
    <row r="9" spans="10:37">
      <c r="L9" s="3">
        <v>-12</v>
      </c>
      <c r="M9" s="3">
        <f t="shared" si="0"/>
        <v>12</v>
      </c>
      <c r="N9" s="5">
        <v>-23.97</v>
      </c>
      <c r="O9" s="8">
        <f>'980056'!H141</f>
        <v>-24.045777000814038</v>
      </c>
      <c r="P9" s="8">
        <f>O9-N9</f>
        <v>-7.5777000814039042E-2</v>
      </c>
      <c r="Q9" s="6">
        <v>-20.763389016561398</v>
      </c>
      <c r="R9" s="4">
        <f t="shared" si="1"/>
        <v>-23.909259277991698</v>
      </c>
      <c r="S9" s="4"/>
      <c r="T9" s="4"/>
      <c r="V9" s="4"/>
      <c r="W9" s="10">
        <f>O9</f>
        <v>-24.045777000814038</v>
      </c>
      <c r="X9" s="7"/>
      <c r="Y9" s="3"/>
      <c r="Z9" s="3"/>
      <c r="AA9" s="3"/>
      <c r="AB9" s="3"/>
      <c r="AC9" s="3"/>
      <c r="AD9" s="3"/>
    </row>
    <row r="10" spans="10:37">
      <c r="L10" s="3">
        <v>-11</v>
      </c>
      <c r="M10" s="3">
        <f t="shared" si="0"/>
        <v>11</v>
      </c>
      <c r="N10" s="5">
        <v>-23.85</v>
      </c>
      <c r="O10" s="8"/>
      <c r="P10" s="8"/>
      <c r="Q10" s="6">
        <v>-20.741439332727992</v>
      </c>
      <c r="R10" s="4">
        <f t="shared" si="1"/>
        <v>-23.850826912656689</v>
      </c>
      <c r="S10" s="4"/>
      <c r="T10" s="4"/>
      <c r="V10" s="4"/>
      <c r="W10" s="4">
        <f>R10</f>
        <v>-23.850826912656689</v>
      </c>
      <c r="X10" s="7"/>
      <c r="Y10" s="3"/>
      <c r="Z10" s="3"/>
      <c r="AA10" s="3"/>
      <c r="AB10" s="3"/>
      <c r="AC10" s="3"/>
      <c r="AD10" s="3"/>
    </row>
    <row r="11" spans="10:37">
      <c r="L11" s="3">
        <v>-10</v>
      </c>
      <c r="M11" s="3">
        <f t="shared" si="0"/>
        <v>10</v>
      </c>
      <c r="N11" s="5">
        <v>-23.524999999999999</v>
      </c>
      <c r="O11" s="8"/>
      <c r="P11" s="8"/>
      <c r="Q11" s="6">
        <v>-20.687896624164512</v>
      </c>
      <c r="R11" s="4">
        <f t="shared" si="1"/>
        <v>-23.760801522591606</v>
      </c>
      <c r="T11" s="4"/>
      <c r="V11" s="4"/>
      <c r="W11" s="4">
        <f t="shared" ref="W11:W32" si="2">R11</f>
        <v>-23.760801522591606</v>
      </c>
      <c r="X11" s="7"/>
      <c r="Y11" s="3"/>
      <c r="Z11" s="3"/>
      <c r="AA11" s="3"/>
      <c r="AB11" s="3"/>
      <c r="AC11" s="3"/>
      <c r="AD11" s="3"/>
      <c r="AI11">
        <v>-11.3</v>
      </c>
      <c r="AJ11">
        <v>0.08</v>
      </c>
      <c r="AK11">
        <v>23</v>
      </c>
    </row>
    <row r="12" spans="10:37">
      <c r="L12" s="3">
        <v>-9</v>
      </c>
      <c r="M12" s="3">
        <f t="shared" si="0"/>
        <v>9</v>
      </c>
      <c r="N12" s="5"/>
      <c r="O12" s="8"/>
      <c r="P12" s="8"/>
      <c r="Q12" s="6">
        <v>-20.767045574740472</v>
      </c>
      <c r="R12" s="4">
        <f t="shared" si="1"/>
        <v>-23.803467791665962</v>
      </c>
      <c r="T12" s="4"/>
      <c r="V12" s="4"/>
      <c r="W12" s="4">
        <f t="shared" si="2"/>
        <v>-23.803467791665962</v>
      </c>
      <c r="X12" s="7"/>
      <c r="Y12" s="3"/>
      <c r="Z12" s="3"/>
      <c r="AA12" s="3"/>
      <c r="AB12" s="3"/>
      <c r="AC12" s="3"/>
      <c r="AD12" s="3"/>
      <c r="AH12">
        <f>200/637*102000</f>
        <v>32025.117739403453</v>
      </c>
      <c r="AI12">
        <f>AI11-AJ11*(AK11-1)</f>
        <v>-13.06</v>
      </c>
    </row>
    <row r="13" spans="10:37">
      <c r="L13" s="3">
        <v>-8</v>
      </c>
      <c r="M13" s="3">
        <f t="shared" si="0"/>
        <v>8</v>
      </c>
      <c r="N13" s="5"/>
      <c r="O13" s="8"/>
      <c r="P13" s="8"/>
      <c r="Q13" s="6">
        <v>-21.084412578501208</v>
      </c>
      <c r="R13" s="4">
        <f t="shared" si="1"/>
        <v>-24.084352113925096</v>
      </c>
      <c r="T13" s="4"/>
      <c r="V13" s="4"/>
      <c r="W13" s="4">
        <f t="shared" si="2"/>
        <v>-24.084352113925096</v>
      </c>
      <c r="X13" s="7"/>
      <c r="Y13" s="3"/>
      <c r="Z13" s="3"/>
      <c r="AA13" s="3"/>
      <c r="AB13" s="3"/>
      <c r="AC13" s="3"/>
      <c r="AD13" s="3"/>
      <c r="AH13">
        <f>AH12/102000*388</f>
        <v>121.8210361067504</v>
      </c>
    </row>
    <row r="14" spans="10:37">
      <c r="L14" s="3">
        <v>-7</v>
      </c>
      <c r="M14" s="3">
        <f t="shared" si="0"/>
        <v>7</v>
      </c>
      <c r="N14" s="5"/>
      <c r="O14" s="8"/>
      <c r="P14" s="8"/>
      <c r="Q14" s="6">
        <v>-21.327523886124581</v>
      </c>
      <c r="R14" s="4">
        <f t="shared" si="1"/>
        <v>-24.290980740046866</v>
      </c>
      <c r="T14" s="4"/>
      <c r="V14" s="4"/>
      <c r="W14" s="4">
        <f t="shared" si="2"/>
        <v>-24.290980740046866</v>
      </c>
      <c r="X14" s="7"/>
      <c r="Y14" s="3"/>
      <c r="Z14" s="3"/>
      <c r="AA14" s="3"/>
      <c r="AB14" s="3"/>
      <c r="AC14" s="3"/>
      <c r="AD14" s="3"/>
    </row>
    <row r="15" spans="10:37">
      <c r="L15" s="3">
        <v>-6</v>
      </c>
      <c r="M15" s="3">
        <f t="shared" si="0"/>
        <v>6</v>
      </c>
      <c r="N15" s="5"/>
      <c r="O15" s="8"/>
      <c r="P15" s="8"/>
      <c r="Q15" s="6">
        <v>-21.528072342321206</v>
      </c>
      <c r="R15" s="4">
        <f t="shared" si="1"/>
        <v>-24.455046514741888</v>
      </c>
      <c r="T15" s="4"/>
      <c r="V15" s="4"/>
      <c r="W15" s="4">
        <f t="shared" si="2"/>
        <v>-24.455046514741888</v>
      </c>
      <c r="X15" s="7"/>
      <c r="Y15" s="3"/>
      <c r="Z15" s="3"/>
      <c r="AA15" s="3"/>
      <c r="AB15" s="3"/>
      <c r="AC15" s="3"/>
      <c r="AD15" s="3"/>
    </row>
    <row r="16" spans="10:37">
      <c r="L16" s="3">
        <v>-5</v>
      </c>
      <c r="M16" s="3">
        <f t="shared" si="0"/>
        <v>5</v>
      </c>
      <c r="N16" s="5">
        <v>-24.1</v>
      </c>
      <c r="O16" s="8"/>
      <c r="P16" s="8"/>
      <c r="Q16" s="6">
        <v>-21.619544174147769</v>
      </c>
      <c r="R16" s="4">
        <f t="shared" si="1"/>
        <v>-24.510035665066848</v>
      </c>
      <c r="T16" s="4"/>
      <c r="V16" s="4"/>
      <c r="W16" s="4">
        <f t="shared" si="2"/>
        <v>-24.510035665066848</v>
      </c>
      <c r="X16" s="7"/>
      <c r="Y16" s="3"/>
      <c r="Z16" s="3"/>
      <c r="AA16" s="3"/>
      <c r="AB16" s="3"/>
      <c r="AC16" s="3"/>
      <c r="AD16" s="3"/>
    </row>
    <row r="17" spans="12:24">
      <c r="L17" s="3">
        <v>-4</v>
      </c>
      <c r="M17" s="3">
        <f t="shared" si="0"/>
        <v>4</v>
      </c>
      <c r="N17" s="5"/>
      <c r="O17" s="8"/>
      <c r="P17" s="8"/>
      <c r="Q17" s="6">
        <v>-21.814212039665136</v>
      </c>
      <c r="R17" s="4">
        <f t="shared" si="1"/>
        <v>-24.668220849082612</v>
      </c>
      <c r="T17" s="4"/>
      <c r="V17" s="4"/>
      <c r="W17" s="4">
        <f t="shared" si="2"/>
        <v>-24.668220849082612</v>
      </c>
      <c r="X17" s="4"/>
    </row>
    <row r="18" spans="12:24">
      <c r="L18" s="3">
        <v>-3</v>
      </c>
      <c r="M18" s="3">
        <f t="shared" si="0"/>
        <v>3</v>
      </c>
      <c r="N18" s="5"/>
      <c r="O18" s="8"/>
      <c r="P18" s="8"/>
      <c r="Q18" s="6">
        <v>-22.050821499838388</v>
      </c>
      <c r="R18" s="4">
        <f t="shared" si="1"/>
        <v>-24.868347627754261</v>
      </c>
      <c r="T18" s="4"/>
      <c r="V18" s="4"/>
      <c r="W18" s="4">
        <f t="shared" si="2"/>
        <v>-24.868347627754261</v>
      </c>
      <c r="X18" s="4"/>
    </row>
    <row r="19" spans="12:24">
      <c r="L19" s="3">
        <v>-2</v>
      </c>
      <c r="M19" s="3">
        <f t="shared" si="0"/>
        <v>2</v>
      </c>
      <c r="N19" s="5"/>
      <c r="O19" s="8"/>
      <c r="P19" s="8"/>
      <c r="Q19" s="6">
        <v>-22.085635110885281</v>
      </c>
      <c r="R19" s="4">
        <f t="shared" si="1"/>
        <v>-24.866678557299551</v>
      </c>
      <c r="T19" s="4"/>
      <c r="V19" s="4"/>
      <c r="W19" s="4">
        <f t="shared" si="2"/>
        <v>-24.866678557299551</v>
      </c>
      <c r="X19" s="4"/>
    </row>
    <row r="20" spans="12:24">
      <c r="L20" s="3">
        <v>-1</v>
      </c>
      <c r="M20" s="3">
        <f t="shared" si="0"/>
        <v>1</v>
      </c>
      <c r="N20" s="5"/>
      <c r="O20" s="8"/>
      <c r="P20" s="8"/>
      <c r="Q20" s="6">
        <v>-22.116015383183012</v>
      </c>
      <c r="R20" s="4">
        <f t="shared" si="1"/>
        <v>-24.860576148095678</v>
      </c>
      <c r="T20" s="4"/>
      <c r="V20" s="4"/>
      <c r="W20" s="4">
        <f t="shared" si="2"/>
        <v>-24.860576148095678</v>
      </c>
      <c r="X20" s="4"/>
    </row>
    <row r="21" spans="12:24">
      <c r="L21" s="3">
        <v>0</v>
      </c>
      <c r="M21" s="3">
        <f t="shared" si="0"/>
        <v>0</v>
      </c>
      <c r="N21" s="5">
        <v>-24.454999999999998</v>
      </c>
      <c r="O21" s="8"/>
      <c r="P21" s="8"/>
      <c r="Q21" s="6">
        <v>-22.216287891270717</v>
      </c>
      <c r="R21" s="4">
        <f t="shared" si="1"/>
        <v>-24.924365974681781</v>
      </c>
      <c r="T21" s="4"/>
      <c r="V21" s="4"/>
      <c r="W21" s="4">
        <f t="shared" si="2"/>
        <v>-24.924365974681781</v>
      </c>
      <c r="X21" s="4"/>
    </row>
    <row r="22" spans="12:24">
      <c r="L22" s="3">
        <v>1</v>
      </c>
      <c r="M22" s="3">
        <f t="shared" si="0"/>
        <v>-1</v>
      </c>
      <c r="O22" s="8"/>
      <c r="P22" s="8"/>
      <c r="Q22" s="6">
        <v>-22.202265389314096</v>
      </c>
      <c r="R22" s="4">
        <f t="shared" si="1"/>
        <v>-24.873860791223557</v>
      </c>
      <c r="T22" s="4"/>
      <c r="V22" s="4"/>
      <c r="W22" s="4">
        <f t="shared" si="2"/>
        <v>-24.873860791223557</v>
      </c>
      <c r="X22" s="4"/>
    </row>
    <row r="23" spans="12:24">
      <c r="L23" s="3">
        <v>2</v>
      </c>
      <c r="M23" s="3">
        <f t="shared" si="0"/>
        <v>-2</v>
      </c>
      <c r="O23" s="9"/>
      <c r="P23" s="9"/>
      <c r="Q23" s="6">
        <v>-22.134823193708751</v>
      </c>
      <c r="R23" s="4">
        <f t="shared" si="1"/>
        <v>-24.769935914116608</v>
      </c>
      <c r="T23" s="4"/>
      <c r="V23" s="4"/>
      <c r="W23" s="4">
        <f t="shared" si="2"/>
        <v>-24.769935914116608</v>
      </c>
      <c r="X23" s="4"/>
    </row>
    <row r="24" spans="12:24">
      <c r="L24" s="3">
        <v>3</v>
      </c>
      <c r="M24" s="3">
        <f t="shared" si="0"/>
        <v>-3</v>
      </c>
      <c r="O24" s="8"/>
      <c r="P24" s="8"/>
      <c r="Q24" s="6">
        <v>-22.078557804736011</v>
      </c>
      <c r="R24" s="4">
        <f t="shared" si="1"/>
        <v>-24.677187843642265</v>
      </c>
      <c r="T24" s="4"/>
      <c r="V24" s="4"/>
      <c r="W24" s="4">
        <f t="shared" si="2"/>
        <v>-24.677187843642265</v>
      </c>
      <c r="X24" s="4"/>
    </row>
    <row r="25" spans="12:24">
      <c r="L25" s="3">
        <v>4</v>
      </c>
      <c r="M25" s="3">
        <f t="shared" si="0"/>
        <v>-4</v>
      </c>
      <c r="O25" s="8"/>
      <c r="P25" s="8"/>
      <c r="Q25" s="6">
        <v>-21.93373494736645</v>
      </c>
      <c r="R25" s="4">
        <f t="shared" si="1"/>
        <v>-24.495882304771104</v>
      </c>
      <c r="T25" s="4"/>
      <c r="V25" s="4"/>
      <c r="W25" s="4">
        <f t="shared" si="2"/>
        <v>-24.495882304771104</v>
      </c>
      <c r="X25" s="4"/>
    </row>
    <row r="26" spans="12:24">
      <c r="L26" s="3">
        <v>5</v>
      </c>
      <c r="M26" s="3">
        <f t="shared" si="0"/>
        <v>-5</v>
      </c>
      <c r="N26" s="1">
        <v>-24.324999999999999</v>
      </c>
      <c r="O26" s="8"/>
      <c r="P26" s="8"/>
      <c r="Q26" s="6">
        <v>-21.85</v>
      </c>
      <c r="R26" s="4">
        <f t="shared" si="1"/>
        <v>-24.375664675903053</v>
      </c>
      <c r="T26" s="4"/>
      <c r="V26" s="4"/>
      <c r="W26" s="4">
        <f t="shared" si="2"/>
        <v>-24.375664675903053</v>
      </c>
      <c r="X26" s="4"/>
    </row>
    <row r="27" spans="12:24">
      <c r="L27" s="3">
        <v>6</v>
      </c>
      <c r="M27" s="3">
        <f t="shared" si="0"/>
        <v>-6</v>
      </c>
      <c r="N27" s="5"/>
      <c r="O27" s="8"/>
      <c r="P27" s="8"/>
      <c r="Q27" s="6">
        <v>-21.7</v>
      </c>
      <c r="R27" s="4">
        <f t="shared" si="1"/>
        <v>-24.189181994401448</v>
      </c>
      <c r="T27" s="4"/>
      <c r="V27" s="4"/>
      <c r="W27" s="4">
        <f t="shared" si="2"/>
        <v>-24.189181994401448</v>
      </c>
      <c r="X27" s="4"/>
    </row>
    <row r="28" spans="12:24">
      <c r="L28" s="3">
        <v>7</v>
      </c>
      <c r="M28" s="3">
        <f t="shared" si="0"/>
        <v>-7</v>
      </c>
      <c r="N28" s="5"/>
      <c r="O28" s="8"/>
      <c r="P28" s="8"/>
      <c r="Q28" s="6">
        <v>-21.622861373803133</v>
      </c>
      <c r="R28" s="4">
        <f t="shared" si="1"/>
        <v>-24.075560686702978</v>
      </c>
      <c r="T28" s="4"/>
      <c r="V28" s="4"/>
      <c r="W28" s="4">
        <f t="shared" si="2"/>
        <v>-24.075560686702978</v>
      </c>
      <c r="X28" s="4"/>
    </row>
    <row r="29" spans="12:24">
      <c r="L29" s="3">
        <v>8</v>
      </c>
      <c r="M29" s="3">
        <f t="shared" si="0"/>
        <v>-8</v>
      </c>
      <c r="N29" s="5"/>
      <c r="O29" s="8"/>
      <c r="P29" s="8"/>
      <c r="Q29" s="6">
        <v>-21.468661775948075</v>
      </c>
      <c r="R29" s="4">
        <f t="shared" si="1"/>
        <v>-23.884878407346317</v>
      </c>
      <c r="T29" s="4"/>
      <c r="V29" s="4"/>
      <c r="W29" s="4">
        <f t="shared" si="2"/>
        <v>-23.884878407346317</v>
      </c>
      <c r="X29" s="4"/>
    </row>
    <row r="30" spans="12:24">
      <c r="L30" s="3">
        <v>9</v>
      </c>
      <c r="M30" s="3">
        <f t="shared" si="0"/>
        <v>-9</v>
      </c>
      <c r="N30" s="5"/>
      <c r="O30" s="8"/>
      <c r="P30" s="8"/>
      <c r="Q30" s="6">
        <v>-21.070656156357281</v>
      </c>
      <c r="R30" s="4">
        <f t="shared" si="1"/>
        <v>-23.45039010625392</v>
      </c>
      <c r="T30" s="4"/>
      <c r="V30" s="4"/>
      <c r="W30" s="4">
        <f t="shared" si="2"/>
        <v>-23.45039010625392</v>
      </c>
      <c r="X30" s="4"/>
    </row>
    <row r="31" spans="12:24">
      <c r="L31" s="3">
        <v>10</v>
      </c>
      <c r="M31" s="3">
        <f t="shared" si="0"/>
        <v>-10</v>
      </c>
      <c r="N31" s="5">
        <v>-23.46</v>
      </c>
      <c r="O31" s="8"/>
      <c r="P31" s="8"/>
      <c r="Q31" s="6">
        <v>-21.128703576235289</v>
      </c>
      <c r="R31" s="4">
        <f t="shared" si="1"/>
        <v>-23.471954844630325</v>
      </c>
      <c r="T31" s="4"/>
      <c r="V31" s="4"/>
      <c r="W31" s="4">
        <f t="shared" si="2"/>
        <v>-23.471954844630325</v>
      </c>
      <c r="X31" s="4"/>
    </row>
    <row r="32" spans="12:24">
      <c r="L32" s="3">
        <v>11</v>
      </c>
      <c r="M32" s="3">
        <f t="shared" si="0"/>
        <v>-11</v>
      </c>
      <c r="N32" s="5">
        <v>-23.215</v>
      </c>
      <c r="O32" s="8"/>
      <c r="P32" s="8"/>
      <c r="Q32" s="6">
        <v>-21.220902424642098</v>
      </c>
      <c r="R32" s="4">
        <f t="shared" si="1"/>
        <v>-23.527671011535531</v>
      </c>
      <c r="S32" s="4"/>
      <c r="T32" s="4"/>
      <c r="V32" s="4"/>
      <c r="W32" s="4">
        <f t="shared" si="2"/>
        <v>-23.527671011535531</v>
      </c>
      <c r="X32" s="4"/>
    </row>
    <row r="33" spans="12:24">
      <c r="L33" s="3">
        <v>12</v>
      </c>
      <c r="M33" s="3">
        <f t="shared" si="0"/>
        <v>-12</v>
      </c>
      <c r="N33" s="5">
        <v>-23.42</v>
      </c>
      <c r="O33" s="8">
        <f>'980056'!H183</f>
        <v>-23.537529861383192</v>
      </c>
      <c r="P33" s="8">
        <f>O33-N33</f>
        <v>-0.11752986138318988</v>
      </c>
      <c r="Q33" s="6">
        <v>-21.248427497953521</v>
      </c>
      <c r="R33" s="4">
        <f t="shared" si="1"/>
        <v>-23.518713403345352</v>
      </c>
      <c r="S33" s="4">
        <f>(R33-O33)^2</f>
        <v>3.5405909308978685E-4</v>
      </c>
      <c r="T33" s="4">
        <f>SQRT(S33)</f>
        <v>1.8816458037839823E-2</v>
      </c>
      <c r="V33" s="4"/>
      <c r="W33" s="10">
        <f>O33</f>
        <v>-23.537529861383192</v>
      </c>
      <c r="X33" s="4"/>
    </row>
    <row r="34" spans="12:24">
      <c r="L34" s="3">
        <v>13</v>
      </c>
      <c r="M34" s="3">
        <f t="shared" si="0"/>
        <v>-13</v>
      </c>
      <c r="N34" s="5">
        <v>-23.315000000000001</v>
      </c>
      <c r="O34" s="8"/>
      <c r="P34" s="8"/>
      <c r="Q34" s="6">
        <v>-21.311640597517947</v>
      </c>
      <c r="R34" s="4">
        <f t="shared" si="1"/>
        <v>-23.545443821408174</v>
      </c>
      <c r="S34" s="4"/>
      <c r="T34" s="4"/>
      <c r="V34" s="4"/>
      <c r="W34" s="4">
        <f>R34</f>
        <v>-23.545443821408174</v>
      </c>
      <c r="X34" s="4"/>
    </row>
    <row r="35" spans="12:24">
      <c r="L35" s="3">
        <v>14</v>
      </c>
      <c r="M35" s="3">
        <f t="shared" si="0"/>
        <v>-14</v>
      </c>
      <c r="N35" s="5">
        <v>-23.4</v>
      </c>
      <c r="O35" s="8">
        <f>'980056'!H225</f>
        <v>-23.540526310495746</v>
      </c>
      <c r="P35" s="8">
        <f>O35-N35</f>
        <v>-0.14052631049574771</v>
      </c>
      <c r="Q35" s="6">
        <v>-21.335735758142054</v>
      </c>
      <c r="R35" s="4">
        <f t="shared" si="1"/>
        <v>-23.533056300530678</v>
      </c>
      <c r="S35" s="4">
        <f>(R35-O35)^2</f>
        <v>5.5801048878221406E-5</v>
      </c>
      <c r="T35" s="4">
        <f>SQRT(S35)</f>
        <v>7.4700099650684137E-3</v>
      </c>
      <c r="V35" s="4"/>
      <c r="W35" s="10">
        <f>O35</f>
        <v>-23.540526310495746</v>
      </c>
      <c r="X35" s="4"/>
    </row>
    <row r="36" spans="12:24">
      <c r="L36" s="3">
        <v>15</v>
      </c>
      <c r="M36" s="3">
        <f t="shared" si="0"/>
        <v>-15</v>
      </c>
      <c r="N36" s="5">
        <v>-23.21</v>
      </c>
      <c r="O36" s="8"/>
      <c r="P36" s="8"/>
      <c r="Q36" s="6">
        <v>-21.366093770835732</v>
      </c>
      <c r="R36" s="4">
        <f t="shared" si="1"/>
        <v>-23.526931631722753</v>
      </c>
      <c r="T36" s="4"/>
      <c r="V36" s="4"/>
      <c r="W36" s="4">
        <f>R36</f>
        <v>-23.526931631722753</v>
      </c>
      <c r="X36" s="4"/>
    </row>
    <row r="37" spans="12:24">
      <c r="L37" s="3">
        <v>16</v>
      </c>
      <c r="M37" s="3">
        <f t="shared" si="0"/>
        <v>-16</v>
      </c>
      <c r="N37" s="5">
        <v>-23.364999999999998</v>
      </c>
      <c r="O37" s="8">
        <f>'980056'!H267</f>
        <v>-23.523766814005562</v>
      </c>
      <c r="P37" s="8">
        <f>O37-N37</f>
        <v>-0.15876681400556336</v>
      </c>
      <c r="Q37" s="6">
        <v>-21.416682247858105</v>
      </c>
      <c r="R37" s="4">
        <f t="shared" si="1"/>
        <v>-23.541037427243523</v>
      </c>
      <c r="S37" s="4">
        <f>(R37-O37)^2</f>
        <v>2.9827408161525585E-4</v>
      </c>
      <c r="T37" s="4">
        <f>SQRT(S37)</f>
        <v>1.7270613237961641E-2</v>
      </c>
      <c r="V37" s="4"/>
      <c r="W37" s="10">
        <f>O37</f>
        <v>-23.523766814005562</v>
      </c>
    </row>
    <row r="38" spans="12:24">
      <c r="L38" s="3">
        <v>24</v>
      </c>
      <c r="M38" s="3">
        <f t="shared" si="0"/>
        <v>-24</v>
      </c>
      <c r="N38" s="5">
        <v>-23.245000000000001</v>
      </c>
      <c r="O38" s="8">
        <f>'980056'!H309</f>
        <v>-23.660736894870666</v>
      </c>
      <c r="P38" s="8"/>
      <c r="Q38" s="6"/>
      <c r="R38" s="4">
        <f t="shared" si="1"/>
        <v>-1.8324937273725965</v>
      </c>
      <c r="S38" s="4"/>
      <c r="T38" s="4"/>
      <c r="V38" s="4"/>
      <c r="W38" s="10">
        <f>O38</f>
        <v>-23.660736894870666</v>
      </c>
    </row>
    <row r="39" spans="12:24">
      <c r="N39" s="1"/>
    </row>
    <row r="40" spans="12:24">
      <c r="M40" s="1">
        <v>24</v>
      </c>
      <c r="N40" s="8">
        <f>O4</f>
        <v>-24.491002113979089</v>
      </c>
    </row>
    <row r="41" spans="12:24">
      <c r="M41" s="1">
        <v>16</v>
      </c>
      <c r="N41" s="8">
        <f>O5</f>
        <v>-24.060387772865177</v>
      </c>
    </row>
    <row r="42" spans="12:24">
      <c r="M42" s="1">
        <v>14</v>
      </c>
      <c r="N42" s="8">
        <f>O7</f>
        <v>-24.054347094599109</v>
      </c>
    </row>
    <row r="43" spans="12:24">
      <c r="M43" s="1">
        <v>-14</v>
      </c>
      <c r="N43" s="8">
        <f>O35</f>
        <v>-23.540526310495746</v>
      </c>
    </row>
    <row r="44" spans="12:24">
      <c r="M44" s="1">
        <v>-16</v>
      </c>
      <c r="N44" s="8">
        <f>O37</f>
        <v>-23.523766814005562</v>
      </c>
    </row>
    <row r="45" spans="12:24">
      <c r="M45" s="1">
        <v>-24</v>
      </c>
      <c r="N45" s="8">
        <f>O38</f>
        <v>-23.660736894870666</v>
      </c>
    </row>
    <row r="48" spans="12:24">
      <c r="N48" s="1"/>
    </row>
    <row r="49" spans="14:14">
      <c r="N49" s="1"/>
    </row>
    <row r="50" spans="14:14">
      <c r="N50" s="1"/>
    </row>
    <row r="51" spans="14:14">
      <c r="N51" s="1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F1:AB41"/>
  <sheetViews>
    <sheetView tabSelected="1" topLeftCell="E1" workbookViewId="0">
      <selection activeCell="U17" sqref="U17"/>
    </sheetView>
  </sheetViews>
  <sheetFormatPr defaultRowHeight="15"/>
  <sheetData>
    <row r="1" spans="6:28">
      <c r="L1" t="s">
        <v>90</v>
      </c>
      <c r="R1" t="s">
        <v>91</v>
      </c>
      <c r="X1" t="s">
        <v>92</v>
      </c>
    </row>
    <row r="2" spans="6:28">
      <c r="F2" t="s">
        <v>81</v>
      </c>
      <c r="G2" t="s">
        <v>82</v>
      </c>
      <c r="H2" t="s">
        <v>93</v>
      </c>
      <c r="K2" t="s">
        <v>94</v>
      </c>
      <c r="L2" t="s">
        <v>95</v>
      </c>
      <c r="M2" t="s">
        <v>96</v>
      </c>
      <c r="N2" t="s">
        <v>82</v>
      </c>
      <c r="O2" t="s">
        <v>35</v>
      </c>
      <c r="Q2" t="s">
        <v>94</v>
      </c>
      <c r="R2" t="s">
        <v>95</v>
      </c>
      <c r="S2" t="s">
        <v>96</v>
      </c>
      <c r="T2" t="s">
        <v>82</v>
      </c>
      <c r="U2" t="s">
        <v>35</v>
      </c>
      <c r="W2" t="s">
        <v>94</v>
      </c>
      <c r="X2" t="s">
        <v>95</v>
      </c>
      <c r="Y2" t="s">
        <v>96</v>
      </c>
      <c r="Z2" t="s">
        <v>82</v>
      </c>
      <c r="AA2" t="s">
        <v>35</v>
      </c>
      <c r="AB2" t="s">
        <v>97</v>
      </c>
    </row>
    <row r="3" spans="6:28">
      <c r="F3">
        <f>[3]Calculations!L4</f>
        <v>-24</v>
      </c>
      <c r="G3">
        <f>Calculations!M4</f>
        <v>24</v>
      </c>
      <c r="H3">
        <f>Calculations!W4</f>
        <v>-24.491002113979089</v>
      </c>
      <c r="K3">
        <v>1</v>
      </c>
      <c r="L3">
        <v>-20.085000000000001</v>
      </c>
      <c r="M3">
        <f>H3+0.17</f>
        <v>-24.321002113979088</v>
      </c>
      <c r="N3">
        <f>G3</f>
        <v>24</v>
      </c>
      <c r="O3">
        <v>12</v>
      </c>
      <c r="Q3">
        <v>37</v>
      </c>
      <c r="R3">
        <v>-20.085000000000001</v>
      </c>
      <c r="S3">
        <f>VLOOKUP(T3,$G$3:$H$37,2, FALSE)+2.5</f>
        <v>-21.991002113979089</v>
      </c>
      <c r="T3">
        <v>24</v>
      </c>
      <c r="U3">
        <v>17</v>
      </c>
      <c r="W3">
        <v>51</v>
      </c>
      <c r="X3">
        <v>-20.085000000000001</v>
      </c>
      <c r="Y3">
        <f>$H$20+AB3</f>
        <v>-24.474365974681781</v>
      </c>
      <c r="Z3">
        <v>0</v>
      </c>
      <c r="AA3">
        <v>13</v>
      </c>
      <c r="AB3">
        <v>0.45</v>
      </c>
    </row>
    <row r="4" spans="6:28">
      <c r="F4">
        <f>[3]Calculations!L5</f>
        <v>-16</v>
      </c>
      <c r="G4">
        <f>Calculations!M5</f>
        <v>16</v>
      </c>
      <c r="H4">
        <f>Calculations!W5</f>
        <v>-24.060387772865177</v>
      </c>
      <c r="K4">
        <f>K3+1</f>
        <v>2</v>
      </c>
      <c r="L4">
        <v>-20.085000000000001</v>
      </c>
      <c r="M4">
        <f t="shared" ref="M4:M37" si="0">H4+0.17</f>
        <v>-23.890387772865175</v>
      </c>
      <c r="N4">
        <f t="shared" ref="N4:N37" si="1">G4</f>
        <v>16</v>
      </c>
      <c r="O4">
        <v>12</v>
      </c>
      <c r="Q4">
        <f>Q3+1</f>
        <v>38</v>
      </c>
      <c r="R4">
        <v>-20.085000000000001</v>
      </c>
      <c r="S4">
        <f t="shared" ref="S4:S15" si="2">VLOOKUP(T4,$G$3:$H$37,2, FALSE)+2.5</f>
        <v>-21.560387772865177</v>
      </c>
      <c r="T4">
        <v>16</v>
      </c>
      <c r="U4">
        <v>17</v>
      </c>
      <c r="W4">
        <f>W3+1</f>
        <v>52</v>
      </c>
      <c r="X4">
        <v>-20.085000000000001</v>
      </c>
      <c r="Y4">
        <f t="shared" ref="Y4:Y9" si="3">$H$20+AB4</f>
        <v>-24.174365974681781</v>
      </c>
      <c r="Z4">
        <v>0</v>
      </c>
      <c r="AA4">
        <v>13</v>
      </c>
      <c r="AB4">
        <v>0.75</v>
      </c>
    </row>
    <row r="5" spans="6:28">
      <c r="F5">
        <f>[3]Calculations!L6</f>
        <v>-15</v>
      </c>
      <c r="G5">
        <f>Calculations!M6</f>
        <v>15</v>
      </c>
      <c r="H5">
        <f>Calculations!W6</f>
        <v>-24.053621158579208</v>
      </c>
      <c r="K5">
        <f t="shared" ref="K5:K37" si="4">K4+1</f>
        <v>3</v>
      </c>
      <c r="L5">
        <v>-20.085000000000001</v>
      </c>
      <c r="M5">
        <f t="shared" si="0"/>
        <v>-23.883621158579206</v>
      </c>
      <c r="N5">
        <f t="shared" si="1"/>
        <v>15</v>
      </c>
      <c r="O5">
        <v>12</v>
      </c>
      <c r="Q5">
        <f t="shared" ref="Q5:Q15" si="5">Q4+1</f>
        <v>39</v>
      </c>
      <c r="R5">
        <v>-20.085000000000001</v>
      </c>
      <c r="S5">
        <f t="shared" si="2"/>
        <v>-21.545777000814038</v>
      </c>
      <c r="T5">
        <v>12</v>
      </c>
      <c r="U5">
        <v>17</v>
      </c>
      <c r="W5">
        <f t="shared" ref="W5:W9" si="6">W4+1</f>
        <v>53</v>
      </c>
      <c r="X5">
        <v>-20.085000000000001</v>
      </c>
      <c r="Y5">
        <f t="shared" si="3"/>
        <v>-23.87436597468178</v>
      </c>
      <c r="Z5">
        <v>0</v>
      </c>
      <c r="AA5">
        <v>13</v>
      </c>
      <c r="AB5">
        <v>1.05</v>
      </c>
    </row>
    <row r="6" spans="6:28">
      <c r="F6">
        <f>[3]Calculations!L7</f>
        <v>-14</v>
      </c>
      <c r="G6">
        <f>Calculations!M7</f>
        <v>14</v>
      </c>
      <c r="H6">
        <f>Calculations!W7</f>
        <v>-24.054347094599109</v>
      </c>
      <c r="K6">
        <f t="shared" si="4"/>
        <v>4</v>
      </c>
      <c r="L6">
        <v>-20.085000000000001</v>
      </c>
      <c r="M6">
        <f t="shared" si="0"/>
        <v>-23.884347094599107</v>
      </c>
      <c r="N6">
        <f t="shared" si="1"/>
        <v>14</v>
      </c>
      <c r="O6">
        <v>12</v>
      </c>
      <c r="Q6">
        <f t="shared" si="5"/>
        <v>40</v>
      </c>
      <c r="R6">
        <v>-20.085000000000001</v>
      </c>
      <c r="S6">
        <f t="shared" si="2"/>
        <v>-21.303467791665962</v>
      </c>
      <c r="T6">
        <v>9</v>
      </c>
      <c r="U6">
        <v>17</v>
      </c>
      <c r="W6">
        <f t="shared" si="6"/>
        <v>54</v>
      </c>
      <c r="X6">
        <v>-20.085000000000001</v>
      </c>
      <c r="Y6">
        <f t="shared" si="3"/>
        <v>-23.574365974681779</v>
      </c>
      <c r="Z6">
        <v>0</v>
      </c>
      <c r="AA6">
        <v>13</v>
      </c>
      <c r="AB6">
        <v>1.35</v>
      </c>
    </row>
    <row r="7" spans="6:28">
      <c r="F7">
        <f>[3]Calculations!L8</f>
        <v>-13</v>
      </c>
      <c r="G7">
        <f>Calculations!M8</f>
        <v>13</v>
      </c>
      <c r="H7">
        <f>Calculations!W8</f>
        <v>-23.954116775660381</v>
      </c>
      <c r="K7">
        <f t="shared" si="4"/>
        <v>5</v>
      </c>
      <c r="L7">
        <v>-20.085000000000001</v>
      </c>
      <c r="M7">
        <f t="shared" si="0"/>
        <v>-23.78411677566038</v>
      </c>
      <c r="N7">
        <f t="shared" si="1"/>
        <v>13</v>
      </c>
      <c r="O7">
        <v>12</v>
      </c>
      <c r="Q7">
        <f t="shared" si="5"/>
        <v>41</v>
      </c>
      <c r="R7">
        <v>-20.085000000000001</v>
      </c>
      <c r="S7">
        <f t="shared" si="2"/>
        <v>-21.955046514741888</v>
      </c>
      <c r="T7">
        <v>6</v>
      </c>
      <c r="U7">
        <v>17</v>
      </c>
      <c r="W7">
        <f t="shared" si="6"/>
        <v>55</v>
      </c>
      <c r="X7">
        <v>-20.085000000000001</v>
      </c>
      <c r="Y7">
        <f t="shared" si="3"/>
        <v>-23.274365974681782</v>
      </c>
      <c r="Z7">
        <v>0</v>
      </c>
      <c r="AA7">
        <v>13</v>
      </c>
      <c r="AB7">
        <v>1.65</v>
      </c>
    </row>
    <row r="8" spans="6:28">
      <c r="F8">
        <f>[3]Calculations!L9</f>
        <v>-12</v>
      </c>
      <c r="G8">
        <f>Calculations!M9</f>
        <v>12</v>
      </c>
      <c r="H8">
        <f>Calculations!W9</f>
        <v>-24.045777000814038</v>
      </c>
      <c r="K8">
        <f t="shared" si="4"/>
        <v>6</v>
      </c>
      <c r="L8">
        <v>-20.085000000000001</v>
      </c>
      <c r="M8">
        <f t="shared" si="0"/>
        <v>-23.875777000814036</v>
      </c>
      <c r="N8">
        <f t="shared" si="1"/>
        <v>12</v>
      </c>
      <c r="O8">
        <v>12</v>
      </c>
      <c r="Q8">
        <f t="shared" si="5"/>
        <v>42</v>
      </c>
      <c r="R8">
        <v>-20.085000000000001</v>
      </c>
      <c r="S8">
        <f t="shared" si="2"/>
        <v>-22.368347627754261</v>
      </c>
      <c r="T8">
        <v>3</v>
      </c>
      <c r="U8">
        <v>17</v>
      </c>
      <c r="W8">
        <f t="shared" si="6"/>
        <v>56</v>
      </c>
      <c r="X8">
        <v>-20.085000000000001</v>
      </c>
      <c r="Y8">
        <f t="shared" si="3"/>
        <v>-22.974365974681781</v>
      </c>
      <c r="Z8">
        <v>0</v>
      </c>
      <c r="AA8">
        <v>13</v>
      </c>
      <c r="AB8">
        <v>1.95</v>
      </c>
    </row>
    <row r="9" spans="6:28">
      <c r="F9">
        <f>[3]Calculations!L10</f>
        <v>-11</v>
      </c>
      <c r="G9">
        <f>Calculations!M10</f>
        <v>11</v>
      </c>
      <c r="H9">
        <f>Calculations!W10</f>
        <v>-23.850826912656689</v>
      </c>
      <c r="K9">
        <f t="shared" si="4"/>
        <v>7</v>
      </c>
      <c r="L9">
        <v>-20.085000000000001</v>
      </c>
      <c r="M9">
        <f t="shared" si="0"/>
        <v>-23.680826912656688</v>
      </c>
      <c r="N9">
        <f t="shared" si="1"/>
        <v>11</v>
      </c>
      <c r="O9">
        <v>12</v>
      </c>
      <c r="Q9">
        <f t="shared" si="5"/>
        <v>43</v>
      </c>
      <c r="R9">
        <v>-20.085000000000001</v>
      </c>
      <c r="S9">
        <f t="shared" si="2"/>
        <v>-22.424365974681781</v>
      </c>
      <c r="T9">
        <v>0</v>
      </c>
      <c r="U9">
        <v>17</v>
      </c>
      <c r="W9">
        <f t="shared" si="6"/>
        <v>57</v>
      </c>
      <c r="X9">
        <v>-20.085000000000001</v>
      </c>
      <c r="Y9">
        <f t="shared" si="3"/>
        <v>-22.674365974681781</v>
      </c>
      <c r="Z9">
        <v>0</v>
      </c>
      <c r="AA9">
        <v>13</v>
      </c>
      <c r="AB9">
        <v>2.25</v>
      </c>
    </row>
    <row r="10" spans="6:28">
      <c r="F10">
        <f>[3]Calculations!L11</f>
        <v>-10</v>
      </c>
      <c r="G10">
        <f>Calculations!M11</f>
        <v>10</v>
      </c>
      <c r="H10">
        <f>Calculations!W11</f>
        <v>-23.760801522591606</v>
      </c>
      <c r="K10">
        <f t="shared" si="4"/>
        <v>8</v>
      </c>
      <c r="L10">
        <v>-20.085000000000001</v>
      </c>
      <c r="M10">
        <f t="shared" si="0"/>
        <v>-23.590801522591605</v>
      </c>
      <c r="N10">
        <f t="shared" si="1"/>
        <v>10</v>
      </c>
      <c r="O10">
        <v>12</v>
      </c>
      <c r="Q10">
        <f t="shared" si="5"/>
        <v>44</v>
      </c>
      <c r="R10">
        <v>-20.085000000000001</v>
      </c>
      <c r="S10">
        <f t="shared" si="2"/>
        <v>-22.177187843642265</v>
      </c>
      <c r="T10">
        <v>-3</v>
      </c>
      <c r="U10">
        <v>17</v>
      </c>
    </row>
    <row r="11" spans="6:28">
      <c r="F11">
        <f>[3]Calculations!L12</f>
        <v>-9</v>
      </c>
      <c r="G11">
        <f>Calculations!M12</f>
        <v>9</v>
      </c>
      <c r="H11">
        <f>Calculations!W12</f>
        <v>-23.803467791665962</v>
      </c>
      <c r="K11">
        <f t="shared" si="4"/>
        <v>9</v>
      </c>
      <c r="L11">
        <v>-20.085000000000001</v>
      </c>
      <c r="M11">
        <f t="shared" si="0"/>
        <v>-23.633467791665961</v>
      </c>
      <c r="N11">
        <f t="shared" si="1"/>
        <v>9</v>
      </c>
      <c r="O11">
        <v>12</v>
      </c>
      <c r="Q11">
        <f t="shared" si="5"/>
        <v>45</v>
      </c>
      <c r="R11">
        <v>-20.085000000000001</v>
      </c>
      <c r="S11">
        <f t="shared" si="2"/>
        <v>-21.689181994401448</v>
      </c>
      <c r="T11">
        <v>-6</v>
      </c>
      <c r="U11">
        <v>17</v>
      </c>
      <c r="X11" s="11" t="s">
        <v>100</v>
      </c>
      <c r="Y11" s="11">
        <f>MIN(Y3:Y9)</f>
        <v>-24.474365974681781</v>
      </c>
    </row>
    <row r="12" spans="6:28">
      <c r="F12">
        <f>[3]Calculations!L13</f>
        <v>-8</v>
      </c>
      <c r="G12">
        <f>Calculations!M13</f>
        <v>8</v>
      </c>
      <c r="H12">
        <f>Calculations!W13</f>
        <v>-24.084352113925096</v>
      </c>
      <c r="K12">
        <f t="shared" si="4"/>
        <v>10</v>
      </c>
      <c r="L12">
        <v>-20.085000000000001</v>
      </c>
      <c r="M12">
        <f t="shared" si="0"/>
        <v>-23.914352113925094</v>
      </c>
      <c r="N12">
        <f t="shared" si="1"/>
        <v>8</v>
      </c>
      <c r="O12">
        <v>12</v>
      </c>
      <c r="Q12">
        <f t="shared" si="5"/>
        <v>46</v>
      </c>
      <c r="R12">
        <v>-20.085000000000001</v>
      </c>
      <c r="S12">
        <f t="shared" si="2"/>
        <v>-20.95039010625392</v>
      </c>
      <c r="T12">
        <v>-9</v>
      </c>
      <c r="U12">
        <v>17</v>
      </c>
      <c r="X12" s="11" t="s">
        <v>99</v>
      </c>
      <c r="Y12" s="11">
        <f>MAX(Y3:Y9)</f>
        <v>-22.674365974681781</v>
      </c>
    </row>
    <row r="13" spans="6:28">
      <c r="F13">
        <f>[3]Calculations!L14</f>
        <v>-7</v>
      </c>
      <c r="G13">
        <f>Calculations!M14</f>
        <v>7</v>
      </c>
      <c r="H13">
        <f>Calculations!W14</f>
        <v>-24.290980740046866</v>
      </c>
      <c r="K13">
        <f t="shared" si="4"/>
        <v>11</v>
      </c>
      <c r="L13">
        <v>-20.085000000000001</v>
      </c>
      <c r="M13">
        <f t="shared" si="0"/>
        <v>-24.120980740046864</v>
      </c>
      <c r="N13">
        <f t="shared" si="1"/>
        <v>7</v>
      </c>
      <c r="O13">
        <v>12</v>
      </c>
      <c r="Q13">
        <f t="shared" si="5"/>
        <v>47</v>
      </c>
      <c r="R13">
        <v>-20.085000000000001</v>
      </c>
      <c r="S13">
        <f t="shared" si="2"/>
        <v>-21.037529861383192</v>
      </c>
      <c r="T13">
        <v>-12</v>
      </c>
      <c r="U13">
        <v>17</v>
      </c>
    </row>
    <row r="14" spans="6:28">
      <c r="F14">
        <f>[3]Calculations!L15</f>
        <v>-6</v>
      </c>
      <c r="G14">
        <f>Calculations!M15</f>
        <v>6</v>
      </c>
      <c r="H14">
        <f>Calculations!W15</f>
        <v>-24.455046514741888</v>
      </c>
      <c r="K14">
        <f t="shared" si="4"/>
        <v>12</v>
      </c>
      <c r="L14">
        <v>-20.085000000000001</v>
      </c>
      <c r="M14">
        <f t="shared" si="0"/>
        <v>-24.285046514741886</v>
      </c>
      <c r="N14">
        <f t="shared" si="1"/>
        <v>6</v>
      </c>
      <c r="O14">
        <v>12</v>
      </c>
      <c r="Q14">
        <f t="shared" si="5"/>
        <v>48</v>
      </c>
      <c r="R14">
        <v>-20.085000000000001</v>
      </c>
      <c r="S14">
        <f t="shared" si="2"/>
        <v>-21.023766814005562</v>
      </c>
      <c r="T14">
        <v>-16</v>
      </c>
      <c r="U14">
        <v>17</v>
      </c>
    </row>
    <row r="15" spans="6:28">
      <c r="F15">
        <f>[3]Calculations!L16</f>
        <v>-5</v>
      </c>
      <c r="G15">
        <f>Calculations!M16</f>
        <v>5</v>
      </c>
      <c r="H15">
        <f>Calculations!W16</f>
        <v>-24.510035665066848</v>
      </c>
      <c r="K15">
        <f t="shared" si="4"/>
        <v>13</v>
      </c>
      <c r="L15">
        <v>-20.085000000000001</v>
      </c>
      <c r="M15">
        <f t="shared" si="0"/>
        <v>-24.340035665066846</v>
      </c>
      <c r="N15">
        <f t="shared" si="1"/>
        <v>5</v>
      </c>
      <c r="O15">
        <v>12</v>
      </c>
      <c r="Q15">
        <f t="shared" si="5"/>
        <v>49</v>
      </c>
      <c r="R15">
        <v>-20.085000000000001</v>
      </c>
      <c r="S15">
        <f t="shared" si="2"/>
        <v>-21.160736894870666</v>
      </c>
      <c r="T15">
        <v>-24</v>
      </c>
      <c r="U15">
        <v>17</v>
      </c>
    </row>
    <row r="16" spans="6:28">
      <c r="F16">
        <f>[3]Calculations!L17</f>
        <v>-4</v>
      </c>
      <c r="G16">
        <f>Calculations!M17</f>
        <v>4</v>
      </c>
      <c r="H16">
        <f>Calculations!W17</f>
        <v>-24.668220849082612</v>
      </c>
      <c r="K16">
        <f t="shared" si="4"/>
        <v>14</v>
      </c>
      <c r="L16">
        <v>-20.085000000000001</v>
      </c>
      <c r="M16">
        <f t="shared" si="0"/>
        <v>-24.49822084908261</v>
      </c>
      <c r="N16">
        <f t="shared" si="1"/>
        <v>4</v>
      </c>
      <c r="O16">
        <v>12</v>
      </c>
      <c r="Q16">
        <v>50</v>
      </c>
      <c r="R16">
        <v>-20.085000000000001</v>
      </c>
      <c r="S16">
        <v>-24</v>
      </c>
      <c r="T16">
        <f>T15</f>
        <v>-24</v>
      </c>
      <c r="U16">
        <v>17</v>
      </c>
    </row>
    <row r="17" spans="6:19">
      <c r="F17">
        <f>[3]Calculations!L18</f>
        <v>-3</v>
      </c>
      <c r="G17">
        <f>Calculations!M18</f>
        <v>3</v>
      </c>
      <c r="H17">
        <f>Calculations!W18</f>
        <v>-24.868347627754261</v>
      </c>
      <c r="K17">
        <f t="shared" si="4"/>
        <v>15</v>
      </c>
      <c r="L17">
        <v>-20.085000000000001</v>
      </c>
      <c r="M17">
        <f t="shared" si="0"/>
        <v>-24.698347627754259</v>
      </c>
      <c r="N17">
        <f t="shared" si="1"/>
        <v>3</v>
      </c>
      <c r="O17">
        <v>12</v>
      </c>
    </row>
    <row r="18" spans="6:19">
      <c r="F18">
        <f>[3]Calculations!L19</f>
        <v>-2</v>
      </c>
      <c r="G18">
        <f>Calculations!M19</f>
        <v>2</v>
      </c>
      <c r="H18">
        <f>Calculations!W19</f>
        <v>-24.866678557299551</v>
      </c>
      <c r="K18">
        <f t="shared" si="4"/>
        <v>16</v>
      </c>
      <c r="L18">
        <v>-20.085000000000001</v>
      </c>
      <c r="M18">
        <f t="shared" si="0"/>
        <v>-24.696678557299549</v>
      </c>
      <c r="N18">
        <f t="shared" si="1"/>
        <v>2</v>
      </c>
      <c r="O18">
        <v>12</v>
      </c>
      <c r="R18" s="11" t="s">
        <v>100</v>
      </c>
      <c r="S18" s="11">
        <f>MIN(S3:S16)</f>
        <v>-24</v>
      </c>
    </row>
    <row r="19" spans="6:19">
      <c r="F19">
        <f>[3]Calculations!L20</f>
        <v>-1</v>
      </c>
      <c r="G19">
        <f>Calculations!M20</f>
        <v>1</v>
      </c>
      <c r="H19">
        <f>Calculations!W20</f>
        <v>-24.860576148095678</v>
      </c>
      <c r="K19">
        <f t="shared" si="4"/>
        <v>17</v>
      </c>
      <c r="L19">
        <v>-20.085000000000001</v>
      </c>
      <c r="M19">
        <f t="shared" si="0"/>
        <v>-24.690576148095676</v>
      </c>
      <c r="N19">
        <f t="shared" si="1"/>
        <v>1</v>
      </c>
      <c r="O19">
        <v>12</v>
      </c>
      <c r="R19" s="11" t="s">
        <v>99</v>
      </c>
      <c r="S19" s="11">
        <f>MAX(S3:S16)</f>
        <v>-20.95039010625392</v>
      </c>
    </row>
    <row r="20" spans="6:19">
      <c r="F20">
        <f>[3]Calculations!L21</f>
        <v>0</v>
      </c>
      <c r="G20">
        <f>Calculations!M21</f>
        <v>0</v>
      </c>
      <c r="H20">
        <f>Calculations!W21</f>
        <v>-24.924365974681781</v>
      </c>
      <c r="K20">
        <f t="shared" si="4"/>
        <v>18</v>
      </c>
      <c r="L20">
        <v>-20.085000000000001</v>
      </c>
      <c r="M20">
        <f t="shared" si="0"/>
        <v>-24.754365974681779</v>
      </c>
      <c r="N20">
        <f t="shared" si="1"/>
        <v>0</v>
      </c>
      <c r="O20">
        <v>12</v>
      </c>
    </row>
    <row r="21" spans="6:19">
      <c r="F21">
        <f>[3]Calculations!L22</f>
        <v>1</v>
      </c>
      <c r="G21">
        <f>Calculations!M22</f>
        <v>-1</v>
      </c>
      <c r="H21">
        <f>Calculations!W22</f>
        <v>-24.873860791223557</v>
      </c>
      <c r="K21">
        <f t="shared" si="4"/>
        <v>19</v>
      </c>
      <c r="L21">
        <v>-20.085000000000001</v>
      </c>
      <c r="M21">
        <f t="shared" si="0"/>
        <v>-24.703860791223555</v>
      </c>
      <c r="N21">
        <f t="shared" si="1"/>
        <v>-1</v>
      </c>
      <c r="O21">
        <v>12</v>
      </c>
    </row>
    <row r="22" spans="6:19">
      <c r="F22">
        <f>[3]Calculations!L23</f>
        <v>2</v>
      </c>
      <c r="G22">
        <f>Calculations!M23</f>
        <v>-2</v>
      </c>
      <c r="H22">
        <f>Calculations!W23</f>
        <v>-24.769935914116608</v>
      </c>
      <c r="K22">
        <f t="shared" si="4"/>
        <v>20</v>
      </c>
      <c r="L22">
        <v>-20.085000000000001</v>
      </c>
      <c r="M22">
        <f t="shared" si="0"/>
        <v>-24.599935914116607</v>
      </c>
      <c r="N22">
        <f t="shared" si="1"/>
        <v>-2</v>
      </c>
      <c r="O22">
        <v>12</v>
      </c>
    </row>
    <row r="23" spans="6:19">
      <c r="F23">
        <f>[3]Calculations!L24</f>
        <v>3</v>
      </c>
      <c r="G23">
        <f>Calculations!M24</f>
        <v>-3</v>
      </c>
      <c r="H23">
        <f>Calculations!W24</f>
        <v>-24.677187843642265</v>
      </c>
      <c r="K23">
        <f t="shared" si="4"/>
        <v>21</v>
      </c>
      <c r="L23">
        <v>-20.085000000000001</v>
      </c>
      <c r="M23">
        <f t="shared" si="0"/>
        <v>-24.507187843642264</v>
      </c>
      <c r="N23">
        <f t="shared" si="1"/>
        <v>-3</v>
      </c>
      <c r="O23">
        <v>12</v>
      </c>
    </row>
    <row r="24" spans="6:19">
      <c r="F24">
        <f>[3]Calculations!L25</f>
        <v>4</v>
      </c>
      <c r="G24">
        <f>Calculations!M25</f>
        <v>-4</v>
      </c>
      <c r="H24">
        <f>Calculations!W25</f>
        <v>-24.495882304771104</v>
      </c>
      <c r="K24">
        <f t="shared" si="4"/>
        <v>22</v>
      </c>
      <c r="L24">
        <v>-20.085000000000001</v>
      </c>
      <c r="M24">
        <f t="shared" si="0"/>
        <v>-24.325882304771103</v>
      </c>
      <c r="N24">
        <f t="shared" si="1"/>
        <v>-4</v>
      </c>
      <c r="O24">
        <v>12</v>
      </c>
    </row>
    <row r="25" spans="6:19">
      <c r="F25">
        <f>[3]Calculations!L26</f>
        <v>5</v>
      </c>
      <c r="G25">
        <f>Calculations!M26</f>
        <v>-5</v>
      </c>
      <c r="H25">
        <f>Calculations!W26</f>
        <v>-24.375664675903053</v>
      </c>
      <c r="K25">
        <f t="shared" si="4"/>
        <v>23</v>
      </c>
      <c r="L25">
        <v>-20.085000000000001</v>
      </c>
      <c r="M25">
        <f t="shared" si="0"/>
        <v>-24.205664675903051</v>
      </c>
      <c r="N25">
        <f t="shared" si="1"/>
        <v>-5</v>
      </c>
      <c r="O25">
        <v>12</v>
      </c>
    </row>
    <row r="26" spans="6:19">
      <c r="F26">
        <f>[3]Calculations!L27</f>
        <v>6</v>
      </c>
      <c r="G26">
        <f>Calculations!M27</f>
        <v>-6</v>
      </c>
      <c r="H26">
        <f>Calculations!W27</f>
        <v>-24.189181994401448</v>
      </c>
      <c r="K26">
        <f t="shared" si="4"/>
        <v>24</v>
      </c>
      <c r="L26">
        <v>-20.085000000000001</v>
      </c>
      <c r="M26">
        <f t="shared" si="0"/>
        <v>-24.019181994401446</v>
      </c>
      <c r="N26">
        <f t="shared" si="1"/>
        <v>-6</v>
      </c>
      <c r="O26">
        <v>12</v>
      </c>
    </row>
    <row r="27" spans="6:19">
      <c r="F27">
        <f>[3]Calculations!L28</f>
        <v>7</v>
      </c>
      <c r="G27">
        <f>Calculations!M28</f>
        <v>-7</v>
      </c>
      <c r="H27">
        <f>Calculations!W28</f>
        <v>-24.075560686702978</v>
      </c>
      <c r="K27">
        <f t="shared" si="4"/>
        <v>25</v>
      </c>
      <c r="L27">
        <v>-20.085000000000001</v>
      </c>
      <c r="M27">
        <f t="shared" si="0"/>
        <v>-23.905560686702977</v>
      </c>
      <c r="N27">
        <f t="shared" si="1"/>
        <v>-7</v>
      </c>
      <c r="O27">
        <v>12</v>
      </c>
    </row>
    <row r="28" spans="6:19">
      <c r="F28">
        <f>[3]Calculations!L29</f>
        <v>8</v>
      </c>
      <c r="G28">
        <f>Calculations!M29</f>
        <v>-8</v>
      </c>
      <c r="H28">
        <f>Calculations!W29</f>
        <v>-23.884878407346317</v>
      </c>
      <c r="K28">
        <f t="shared" si="4"/>
        <v>26</v>
      </c>
      <c r="L28">
        <v>-20.085000000000001</v>
      </c>
      <c r="M28">
        <f t="shared" si="0"/>
        <v>-23.714878407346315</v>
      </c>
      <c r="N28">
        <f t="shared" si="1"/>
        <v>-8</v>
      </c>
      <c r="O28">
        <v>12</v>
      </c>
    </row>
    <row r="29" spans="6:19">
      <c r="F29">
        <f>[3]Calculations!L30</f>
        <v>9</v>
      </c>
      <c r="G29">
        <f>Calculations!M30</f>
        <v>-9</v>
      </c>
      <c r="H29">
        <f>Calculations!W30</f>
        <v>-23.45039010625392</v>
      </c>
      <c r="K29">
        <f t="shared" si="4"/>
        <v>27</v>
      </c>
      <c r="L29">
        <v>-20.085000000000001</v>
      </c>
      <c r="M29">
        <f t="shared" si="0"/>
        <v>-23.280390106253918</v>
      </c>
      <c r="N29">
        <f t="shared" si="1"/>
        <v>-9</v>
      </c>
      <c r="O29">
        <v>12</v>
      </c>
    </row>
    <row r="30" spans="6:19">
      <c r="F30">
        <f>[3]Calculations!L31</f>
        <v>10</v>
      </c>
      <c r="G30">
        <f>Calculations!M31</f>
        <v>-10</v>
      </c>
      <c r="H30">
        <f>Calculations!W31</f>
        <v>-23.471954844630325</v>
      </c>
      <c r="K30">
        <f t="shared" si="4"/>
        <v>28</v>
      </c>
      <c r="L30">
        <v>-20.085000000000001</v>
      </c>
      <c r="M30">
        <f t="shared" si="0"/>
        <v>-23.301954844630323</v>
      </c>
      <c r="N30">
        <f t="shared" si="1"/>
        <v>-10</v>
      </c>
      <c r="O30">
        <v>12</v>
      </c>
    </row>
    <row r="31" spans="6:19">
      <c r="F31">
        <f>[3]Calculations!L32</f>
        <v>11</v>
      </c>
      <c r="G31">
        <f>Calculations!M32</f>
        <v>-11</v>
      </c>
      <c r="H31">
        <f>Calculations!W32</f>
        <v>-23.527671011535531</v>
      </c>
      <c r="K31">
        <f t="shared" si="4"/>
        <v>29</v>
      </c>
      <c r="L31">
        <v>-20.085000000000001</v>
      </c>
      <c r="M31">
        <f t="shared" si="0"/>
        <v>-23.35767101153553</v>
      </c>
      <c r="N31">
        <f t="shared" si="1"/>
        <v>-11</v>
      </c>
      <c r="O31">
        <v>12</v>
      </c>
    </row>
    <row r="32" spans="6:19">
      <c r="F32">
        <f>[3]Calculations!L33</f>
        <v>12</v>
      </c>
      <c r="G32">
        <f>Calculations!M33</f>
        <v>-12</v>
      </c>
      <c r="H32">
        <f>Calculations!W33</f>
        <v>-23.537529861383192</v>
      </c>
      <c r="K32">
        <f t="shared" si="4"/>
        <v>30</v>
      </c>
      <c r="L32">
        <v>-20.085000000000001</v>
      </c>
      <c r="M32">
        <f t="shared" si="0"/>
        <v>-23.36752986138319</v>
      </c>
      <c r="N32">
        <f t="shared" si="1"/>
        <v>-12</v>
      </c>
      <c r="O32">
        <v>12</v>
      </c>
    </row>
    <row r="33" spans="6:15">
      <c r="F33">
        <f>[3]Calculations!L34</f>
        <v>13</v>
      </c>
      <c r="G33">
        <f>Calculations!M34</f>
        <v>-13</v>
      </c>
      <c r="H33">
        <f>Calculations!W34</f>
        <v>-23.545443821408174</v>
      </c>
      <c r="K33">
        <f t="shared" si="4"/>
        <v>31</v>
      </c>
      <c r="L33">
        <v>-20.085000000000001</v>
      </c>
      <c r="M33">
        <f t="shared" si="0"/>
        <v>-23.375443821408172</v>
      </c>
      <c r="N33">
        <f t="shared" si="1"/>
        <v>-13</v>
      </c>
      <c r="O33">
        <v>12</v>
      </c>
    </row>
    <row r="34" spans="6:15">
      <c r="F34">
        <f>[3]Calculations!L35</f>
        <v>14</v>
      </c>
      <c r="G34">
        <f>Calculations!M35</f>
        <v>-14</v>
      </c>
      <c r="H34">
        <f>Calculations!W35</f>
        <v>-23.540526310495746</v>
      </c>
      <c r="K34">
        <f t="shared" si="4"/>
        <v>32</v>
      </c>
      <c r="L34">
        <v>-20.085000000000001</v>
      </c>
      <c r="M34">
        <f t="shared" si="0"/>
        <v>-23.370526310495745</v>
      </c>
      <c r="N34">
        <f t="shared" si="1"/>
        <v>-14</v>
      </c>
      <c r="O34">
        <v>12</v>
      </c>
    </row>
    <row r="35" spans="6:15">
      <c r="F35">
        <f>[3]Calculations!L36</f>
        <v>15</v>
      </c>
      <c r="G35">
        <f>Calculations!M36</f>
        <v>-15</v>
      </c>
      <c r="H35">
        <f>Calculations!W36</f>
        <v>-23.526931631722753</v>
      </c>
      <c r="K35">
        <f t="shared" si="4"/>
        <v>33</v>
      </c>
      <c r="L35">
        <v>-20.085000000000001</v>
      </c>
      <c r="M35">
        <f t="shared" si="0"/>
        <v>-23.356931631722752</v>
      </c>
      <c r="N35">
        <f t="shared" si="1"/>
        <v>-15</v>
      </c>
      <c r="O35">
        <v>12</v>
      </c>
    </row>
    <row r="36" spans="6:15">
      <c r="F36">
        <f>[3]Calculations!L37</f>
        <v>16</v>
      </c>
      <c r="G36">
        <f>Calculations!M37</f>
        <v>-16</v>
      </c>
      <c r="H36">
        <f>Calculations!W37</f>
        <v>-23.523766814005562</v>
      </c>
      <c r="K36">
        <f t="shared" si="4"/>
        <v>34</v>
      </c>
      <c r="L36">
        <v>-20.085000000000001</v>
      </c>
      <c r="M36">
        <f t="shared" si="0"/>
        <v>-23.35376681400556</v>
      </c>
      <c r="N36">
        <f t="shared" si="1"/>
        <v>-16</v>
      </c>
      <c r="O36">
        <v>12</v>
      </c>
    </row>
    <row r="37" spans="6:15">
      <c r="F37">
        <f>[3]Calculations!L38</f>
        <v>24</v>
      </c>
      <c r="G37">
        <f>Calculations!M38</f>
        <v>-24</v>
      </c>
      <c r="H37">
        <f>Calculations!W38</f>
        <v>-23.660736894870666</v>
      </c>
      <c r="K37">
        <f t="shared" si="4"/>
        <v>35</v>
      </c>
      <c r="L37">
        <v>-20.085000000000001</v>
      </c>
      <c r="M37">
        <f t="shared" si="0"/>
        <v>-23.490736894870665</v>
      </c>
      <c r="N37">
        <f t="shared" si="1"/>
        <v>-24</v>
      </c>
      <c r="O37">
        <v>12</v>
      </c>
    </row>
    <row r="38" spans="6:15">
      <c r="K38">
        <v>36</v>
      </c>
      <c r="L38">
        <v>-20.085000000000001</v>
      </c>
      <c r="M38">
        <f>M37</f>
        <v>-23.490736894870665</v>
      </c>
      <c r="N38">
        <v>-24</v>
      </c>
      <c r="O38">
        <v>17</v>
      </c>
    </row>
    <row r="40" spans="6:15">
      <c r="L40" s="11" t="s">
        <v>100</v>
      </c>
      <c r="M40" s="11">
        <f>MIN(M3:M38)</f>
        <v>-24.754365974681779</v>
      </c>
    </row>
    <row r="41" spans="6:15">
      <c r="L41" s="11" t="s">
        <v>99</v>
      </c>
      <c r="M41" s="11">
        <f>MAX(M3:M38)</f>
        <v>-23.280390106253918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980056</vt:lpstr>
      <vt:lpstr>Calculations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2014-01-10T01:51:41Z</dcterms:created>
  <dcterms:modified xsi:type="dcterms:W3CDTF">2014-01-10T16:29:07Z</dcterms:modified>
</cp:coreProperties>
</file>