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theme/themeOverride7.xml" ContentType="application/vnd.openxmlformats-officedocument.themeOverride+xml"/>
  <Override PartName="/xl/charts/chart9.xml" ContentType="application/vnd.openxmlformats-officedocument.drawingml.chart+xml"/>
  <Override PartName="/xl/theme/themeOverride8.xml" ContentType="application/vnd.openxmlformats-officedocument.themeOverride+xml"/>
  <Override PartName="/xl/charts/chart10.xml" ContentType="application/vnd.openxmlformats-officedocument.drawingml.chart+xml"/>
  <Override PartName="/xl/theme/themeOverride9.xml" ContentType="application/vnd.openxmlformats-officedocument.themeOverride+xml"/>
  <Override PartName="/xl/charts/chart11.xml" ContentType="application/vnd.openxmlformats-officedocument.drawingml.chart+xml"/>
  <Override PartName="/xl/theme/themeOverride10.xml" ContentType="application/vnd.openxmlformats-officedocument.themeOverride+xml"/>
  <Override PartName="/xl/charts/chart12.xml" ContentType="application/vnd.openxmlformats-officedocument.drawingml.chart+xml"/>
  <Override PartName="/xl/theme/themeOverride11.xml" ContentType="application/vnd.openxmlformats-officedocument.themeOverride+xml"/>
  <Override PartName="/xl/charts/chart13.xml" ContentType="application/vnd.openxmlformats-officedocument.drawingml.chart+xml"/>
  <Override PartName="/xl/theme/themeOverride12.xml" ContentType="application/vnd.openxmlformats-officedocument.themeOverride+xml"/>
  <Override PartName="/xl/charts/chart14.xml" ContentType="application/vnd.openxmlformats-officedocument.drawingml.chart+xml"/>
  <Override PartName="/xl/theme/themeOverride13.xml" ContentType="application/vnd.openxmlformats-officedocument.themeOverride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harts/chart16.xml" ContentType="application/vnd.openxmlformats-officedocument.drawingml.chart+xml"/>
  <Override PartName="/xl/theme/themeOverride15.xml" ContentType="application/vnd.openxmlformats-officedocument.themeOverride+xml"/>
  <Override PartName="/xl/charts/chart17.xml" ContentType="application/vnd.openxmlformats-officedocument.drawingml.chart+xml"/>
  <Override PartName="/xl/theme/themeOverride16.xml" ContentType="application/vnd.openxmlformats-officedocument.themeOverride+xml"/>
  <Override PartName="/xl/charts/chart18.xml" ContentType="application/vnd.openxmlformats-officedocument.drawingml.chart+xml"/>
  <Override PartName="/xl/theme/themeOverride17.xml" ContentType="application/vnd.openxmlformats-officedocument.themeOverride+xml"/>
  <Override PartName="/xl/charts/chart19.xml" ContentType="application/vnd.openxmlformats-officedocument.drawingml.chart+xml"/>
  <Override PartName="/xl/theme/themeOverride18.xml" ContentType="application/vnd.openxmlformats-officedocument.themeOverride+xml"/>
  <Override PartName="/xl/charts/chart20.xml" ContentType="application/vnd.openxmlformats-officedocument.drawingml.chart+xml"/>
  <Override PartName="/xl/theme/themeOverride19.xml" ContentType="application/vnd.openxmlformats-officedocument.themeOverride+xml"/>
  <Override PartName="/xl/charts/chart21.xml" ContentType="application/vnd.openxmlformats-officedocument.drawingml.chart+xml"/>
  <Override PartName="/xl/theme/themeOverride20.xml" ContentType="application/vnd.openxmlformats-officedocument.themeOverride+xml"/>
  <Override PartName="/xl/charts/chart22.xml" ContentType="application/vnd.openxmlformats-officedocument.drawingml.chart+xml"/>
  <Override PartName="/xl/theme/themeOverride21.xml" ContentType="application/vnd.openxmlformats-officedocument.themeOverride+xml"/>
  <Override PartName="/xl/charts/chart23.xml" ContentType="application/vnd.openxmlformats-officedocument.drawingml.chart+xml"/>
  <Override PartName="/xl/theme/themeOverride22.xml" ContentType="application/vnd.openxmlformats-officedocument.themeOverride+xml"/>
  <Override PartName="/xl/charts/chart24.xml" ContentType="application/vnd.openxmlformats-officedocument.drawingml.chart+xml"/>
  <Override PartName="/xl/theme/themeOverride23.xml" ContentType="application/vnd.openxmlformats-officedocument.themeOverride+xml"/>
  <Override PartName="/xl/charts/chart25.xml" ContentType="application/vnd.openxmlformats-officedocument.drawingml.chart+xml"/>
  <Override PartName="/xl/theme/themeOverride24.xml" ContentType="application/vnd.openxmlformats-officedocument.themeOverride+xml"/>
  <Override PartName="/xl/charts/chart26.xml" ContentType="application/vnd.openxmlformats-officedocument.drawingml.chart+xml"/>
  <Override PartName="/xl/theme/themeOverride25.xml" ContentType="application/vnd.openxmlformats-officedocument.themeOverride+xml"/>
  <Override PartName="/xl/charts/chart27.xml" ContentType="application/vnd.openxmlformats-officedocument.drawingml.chart+xml"/>
  <Override PartName="/xl/theme/themeOverride26.xml" ContentType="application/vnd.openxmlformats-officedocument.themeOverride+xml"/>
  <Override PartName="/xl/charts/chart28.xml" ContentType="application/vnd.openxmlformats-officedocument.drawingml.chart+xml"/>
  <Override PartName="/xl/theme/themeOverride27.xml" ContentType="application/vnd.openxmlformats-officedocument.themeOverride+xml"/>
  <Override PartName="/xl/charts/chart29.xml" ContentType="application/vnd.openxmlformats-officedocument.drawingml.chart+xml"/>
  <Override PartName="/xl/theme/themeOverride28.xml" ContentType="application/vnd.openxmlformats-officedocument.themeOverride+xml"/>
  <Override PartName="/xl/charts/chart30.xml" ContentType="application/vnd.openxmlformats-officedocument.drawingml.chart+xml"/>
  <Override PartName="/xl/theme/themeOverride29.xml" ContentType="application/vnd.openxmlformats-officedocument.themeOverride+xml"/>
  <Override PartName="/xl/charts/chart31.xml" ContentType="application/vnd.openxmlformats-officedocument.drawingml.chart+xml"/>
  <Override PartName="/xl/theme/themeOverride30.xml" ContentType="application/vnd.openxmlformats-officedocument.themeOverride+xml"/>
  <Override PartName="/xl/charts/chart32.xml" ContentType="application/vnd.openxmlformats-officedocument.drawingml.chart+xml"/>
  <Override PartName="/xl/theme/themeOverride31.xml" ContentType="application/vnd.openxmlformats-officedocument.themeOverride+xml"/>
  <Override PartName="/xl/charts/chart33.xml" ContentType="application/vnd.openxmlformats-officedocument.drawingml.chart+xml"/>
  <Override PartName="/xl/theme/themeOverride32.xml" ContentType="application/vnd.openxmlformats-officedocument.themeOverride+xml"/>
  <Override PartName="/xl/charts/chart34.xml" ContentType="application/vnd.openxmlformats-officedocument.drawingml.chart+xml"/>
  <Override PartName="/xl/theme/themeOverride33.xml" ContentType="application/vnd.openxmlformats-officedocument.themeOverride+xml"/>
  <Override PartName="/xl/charts/chart35.xml" ContentType="application/vnd.openxmlformats-officedocument.drawingml.chart+xml"/>
  <Override PartName="/xl/theme/themeOverride34.xml" ContentType="application/vnd.openxmlformats-officedocument.themeOverride+xml"/>
  <Override PartName="/xl/charts/chart36.xml" ContentType="application/vnd.openxmlformats-officedocument.drawingml.chart+xml"/>
  <Override PartName="/xl/theme/themeOverride35.xml" ContentType="application/vnd.openxmlformats-officedocument.themeOverride+xml"/>
  <Override PartName="/xl/charts/chart37.xml" ContentType="application/vnd.openxmlformats-officedocument.drawingml.chart+xml"/>
  <Override PartName="/xl/theme/themeOverride36.xml" ContentType="application/vnd.openxmlformats-officedocument.themeOverride+xml"/>
  <Override PartName="/xl/charts/chart38.xml" ContentType="application/vnd.openxmlformats-officedocument.drawingml.chart+xml"/>
  <Override PartName="/xl/theme/themeOverride37.xml" ContentType="application/vnd.openxmlformats-officedocument.themeOverride+xml"/>
  <Override PartName="/xl/charts/chart39.xml" ContentType="application/vnd.openxmlformats-officedocument.drawingml.chart+xml"/>
  <Override PartName="/xl/theme/themeOverride38.xml" ContentType="application/vnd.openxmlformats-officedocument.themeOverride+xml"/>
  <Override PartName="/xl/charts/chart40.xml" ContentType="application/vnd.openxmlformats-officedocument.drawingml.chart+xml"/>
  <Override PartName="/xl/theme/themeOverride39.xml" ContentType="application/vnd.openxmlformats-officedocument.themeOverride+xml"/>
  <Override PartName="/xl/charts/chart41.xml" ContentType="application/vnd.openxmlformats-officedocument.drawingml.chart+xml"/>
  <Override PartName="/xl/theme/themeOverride40.xml" ContentType="application/vnd.openxmlformats-officedocument.themeOverride+xml"/>
  <Override PartName="/xl/charts/chart42.xml" ContentType="application/vnd.openxmlformats-officedocument.drawingml.chart+xml"/>
  <Override PartName="/xl/theme/themeOverride41.xml" ContentType="application/vnd.openxmlformats-officedocument.themeOverride+xml"/>
  <Override PartName="/xl/charts/chart43.xml" ContentType="application/vnd.openxmlformats-officedocument.drawingml.chart+xml"/>
  <Override PartName="/xl/theme/themeOverride42.xml" ContentType="application/vnd.openxmlformats-officedocument.themeOverride+xml"/>
  <Override PartName="/xl/charts/chart44.xml" ContentType="application/vnd.openxmlformats-officedocument.drawingml.chart+xml"/>
  <Override PartName="/xl/theme/themeOverride43.xml" ContentType="application/vnd.openxmlformats-officedocument.themeOverride+xml"/>
  <Override PartName="/xl/charts/chart45.xml" ContentType="application/vnd.openxmlformats-officedocument.drawingml.chart+xml"/>
  <Override PartName="/xl/theme/themeOverride44.xml" ContentType="application/vnd.openxmlformats-officedocument.themeOverride+xml"/>
  <Override PartName="/xl/charts/chart46.xml" ContentType="application/vnd.openxmlformats-officedocument.drawingml.chart+xml"/>
  <Override PartName="/xl/theme/themeOverride45.xml" ContentType="application/vnd.openxmlformats-officedocument.themeOverride+xml"/>
  <Override PartName="/xl/charts/chart47.xml" ContentType="application/vnd.openxmlformats-officedocument.drawingml.chart+xml"/>
  <Override PartName="/xl/theme/themeOverride46.xml" ContentType="application/vnd.openxmlformats-officedocument.themeOverride+xml"/>
  <Override PartName="/xl/charts/chart48.xml" ContentType="application/vnd.openxmlformats-officedocument.drawingml.chart+xml"/>
  <Override PartName="/xl/theme/themeOverride47.xml" ContentType="application/vnd.openxmlformats-officedocument.themeOverride+xml"/>
  <Override PartName="/xl/charts/chart49.xml" ContentType="application/vnd.openxmlformats-officedocument.drawingml.chart+xml"/>
  <Override PartName="/xl/theme/themeOverride48.xml" ContentType="application/vnd.openxmlformats-officedocument.themeOverride+xml"/>
  <Override PartName="/xl/charts/chart50.xml" ContentType="application/vnd.openxmlformats-officedocument.drawingml.chart+xml"/>
  <Override PartName="/xl/theme/themeOverride49.xml" ContentType="application/vnd.openxmlformats-officedocument.themeOverride+xml"/>
  <Override PartName="/xl/charts/chart51.xml" ContentType="application/vnd.openxmlformats-officedocument.drawingml.chart+xml"/>
  <Override PartName="/xl/theme/themeOverride50.xml" ContentType="application/vnd.openxmlformats-officedocument.themeOverride+xml"/>
  <Override PartName="/xl/charts/chart52.xml" ContentType="application/vnd.openxmlformats-officedocument.drawingml.chart+xml"/>
  <Override PartName="/xl/theme/themeOverride51.xml" ContentType="application/vnd.openxmlformats-officedocument.themeOverride+xml"/>
  <Override PartName="/xl/charts/chart53.xml" ContentType="application/vnd.openxmlformats-officedocument.drawingml.chart+xml"/>
  <Override PartName="/xl/theme/themeOverride52.xml" ContentType="application/vnd.openxmlformats-officedocument.themeOverride+xml"/>
  <Override PartName="/xl/charts/chart54.xml" ContentType="application/vnd.openxmlformats-officedocument.drawingml.chart+xml"/>
  <Override PartName="/xl/theme/themeOverride53.xml" ContentType="application/vnd.openxmlformats-officedocument.themeOverride+xml"/>
  <Override PartName="/xl/charts/chart55.xml" ContentType="application/vnd.openxmlformats-officedocument.drawingml.chart+xml"/>
  <Override PartName="/xl/theme/themeOverride54.xml" ContentType="application/vnd.openxmlformats-officedocument.themeOverride+xml"/>
  <Override PartName="/xl/charts/chart56.xml" ContentType="application/vnd.openxmlformats-officedocument.drawingml.chart+xml"/>
  <Override PartName="/xl/theme/themeOverride55.xml" ContentType="application/vnd.openxmlformats-officedocument.themeOverride+xml"/>
  <Override PartName="/xl/charts/chart57.xml" ContentType="application/vnd.openxmlformats-officedocument.drawingml.chart+xml"/>
  <Override PartName="/xl/theme/themeOverride56.xml" ContentType="application/vnd.openxmlformats-officedocument.themeOverride+xml"/>
  <Override PartName="/xl/charts/chart58.xml" ContentType="application/vnd.openxmlformats-officedocument.drawingml.chart+xml"/>
  <Override PartName="/xl/theme/themeOverride57.xml" ContentType="application/vnd.openxmlformats-officedocument.themeOverride+xml"/>
  <Override PartName="/xl/charts/chart59.xml" ContentType="application/vnd.openxmlformats-officedocument.drawingml.chart+xml"/>
  <Override PartName="/xl/theme/themeOverride58.xml" ContentType="application/vnd.openxmlformats-officedocument.themeOverride+xml"/>
  <Override PartName="/xl/charts/chart60.xml" ContentType="application/vnd.openxmlformats-officedocument.drawingml.chart+xml"/>
  <Override PartName="/xl/theme/themeOverride59.xml" ContentType="application/vnd.openxmlformats-officedocument.themeOverride+xml"/>
  <Override PartName="/xl/charts/chart61.xml" ContentType="application/vnd.openxmlformats-officedocument.drawingml.chart+xml"/>
  <Override PartName="/xl/theme/themeOverride60.xml" ContentType="application/vnd.openxmlformats-officedocument.themeOverride+xml"/>
  <Override PartName="/xl/charts/chart62.xml" ContentType="application/vnd.openxmlformats-officedocument.drawingml.chart+xml"/>
  <Override PartName="/xl/theme/themeOverride61.xml" ContentType="application/vnd.openxmlformats-officedocument.themeOverride+xml"/>
  <Override PartName="/xl/charts/chart63.xml" ContentType="application/vnd.openxmlformats-officedocument.drawingml.chart+xml"/>
  <Override PartName="/xl/theme/themeOverride62.xml" ContentType="application/vnd.openxmlformats-officedocument.themeOverride+xml"/>
  <Override PartName="/xl/charts/chart64.xml" ContentType="application/vnd.openxmlformats-officedocument.drawingml.chart+xml"/>
  <Override PartName="/xl/theme/themeOverride63.xml" ContentType="application/vnd.openxmlformats-officedocument.themeOverride+xml"/>
  <Override PartName="/xl/charts/chart65.xml" ContentType="application/vnd.openxmlformats-officedocument.drawingml.chart+xml"/>
  <Override PartName="/xl/theme/themeOverride64.xml" ContentType="application/vnd.openxmlformats-officedocument.themeOverride+xml"/>
  <Override PartName="/xl/charts/chart66.xml" ContentType="application/vnd.openxmlformats-officedocument.drawingml.chart+xml"/>
  <Override PartName="/xl/theme/themeOverride65.xml" ContentType="application/vnd.openxmlformats-officedocument.themeOverride+xml"/>
  <Override PartName="/xl/charts/chart67.xml" ContentType="application/vnd.openxmlformats-officedocument.drawingml.chart+xml"/>
  <Override PartName="/xl/theme/themeOverride66.xml" ContentType="application/vnd.openxmlformats-officedocument.themeOverride+xml"/>
  <Override PartName="/xl/charts/chart68.xml" ContentType="application/vnd.openxmlformats-officedocument.drawingml.chart+xml"/>
  <Override PartName="/xl/theme/themeOverride67.xml" ContentType="application/vnd.openxmlformats-officedocument.themeOverride+xml"/>
  <Override PartName="/xl/charts/chart69.xml" ContentType="application/vnd.openxmlformats-officedocument.drawingml.chart+xml"/>
  <Override PartName="/xl/theme/themeOverride68.xml" ContentType="application/vnd.openxmlformats-officedocument.themeOverride+xml"/>
  <Override PartName="/xl/charts/chart70.xml" ContentType="application/vnd.openxmlformats-officedocument.drawingml.chart+xml"/>
  <Override PartName="/xl/theme/themeOverride69.xml" ContentType="application/vnd.openxmlformats-officedocument.themeOverride+xml"/>
  <Override PartName="/xl/charts/chart71.xml" ContentType="application/vnd.openxmlformats-officedocument.drawingml.chart+xml"/>
  <Override PartName="/xl/theme/themeOverride70.xml" ContentType="application/vnd.openxmlformats-officedocument.themeOverride+xml"/>
  <Override PartName="/xl/charts/chart72.xml" ContentType="application/vnd.openxmlformats-officedocument.drawingml.chart+xml"/>
  <Override PartName="/xl/theme/themeOverride71.xml" ContentType="application/vnd.openxmlformats-officedocument.themeOverride+xml"/>
  <Override PartName="/xl/charts/chart73.xml" ContentType="application/vnd.openxmlformats-officedocument.drawingml.chart+xml"/>
  <Override PartName="/xl/theme/themeOverride72.xml" ContentType="application/vnd.openxmlformats-officedocument.themeOverride+xml"/>
  <Override PartName="/xl/charts/chart74.xml" ContentType="application/vnd.openxmlformats-officedocument.drawingml.chart+xml"/>
  <Override PartName="/xl/theme/themeOverride73.xml" ContentType="application/vnd.openxmlformats-officedocument.themeOverride+xml"/>
  <Override PartName="/xl/charts/chart75.xml" ContentType="application/vnd.openxmlformats-officedocument.drawingml.chart+xml"/>
  <Override PartName="/xl/theme/themeOverride74.xml" ContentType="application/vnd.openxmlformats-officedocument.themeOverride+xml"/>
  <Override PartName="/xl/drawings/drawing3.xml" ContentType="application/vnd.openxmlformats-officedocument.drawing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drawings/drawing4.xml" ContentType="application/vnd.openxmlformats-officedocument.drawing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drawings/drawing5.xml" ContentType="application/vnd.openxmlformats-officedocument.drawing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drawings/drawing6.xml" ContentType="application/vnd.openxmlformats-officedocument.drawing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drawings/drawing7.xml" ContentType="application/vnd.openxmlformats-officedocument.drawing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drawings/drawing8.xml" ContentType="application/vnd.openxmlformats-officedocument.drawing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drawings/drawing9.xml" ContentType="application/vnd.openxmlformats-officedocument.drawing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drawings/drawing10.xml" ContentType="application/vnd.openxmlformats-officedocument.drawing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drawings/drawing11.xml" ContentType="application/vnd.openxmlformats-officedocument.drawing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3800" yWindow="920" windowWidth="28580" windowHeight="18140" activeTab="10"/>
  </bookViews>
  <sheets>
    <sheet name="Navigation" sheetId="3" r:id="rId1"/>
    <sheet name="Strains" sheetId="2" r:id="rId2"/>
    <sheet name="980011" sheetId="1" r:id="rId3"/>
    <sheet name="Work" sheetId="4" r:id="rId4"/>
    <sheet name="Stress_master" sheetId="5" r:id="rId5"/>
    <sheet name="Stress_a1" sheetId="10" r:id="rId6"/>
    <sheet name="Stress_a2" sheetId="9" r:id="rId7"/>
    <sheet name="Stress_b1" sheetId="8" r:id="rId8"/>
    <sheet name="Stress_b2" sheetId="11" r:id="rId9"/>
    <sheet name="Tran_strain_all" sheetId="13" r:id="rId10"/>
    <sheet name="Stress_all" sheetId="12" r:id="rId11"/>
    <sheet name="Stress_a1_Xray" sheetId="14" r:id="rId12"/>
  </sheets>
  <externalReferences>
    <externalReference r:id="rId13"/>
    <externalReference r:id="rId14"/>
  </externalReferences>
  <definedNames>
    <definedName name="E" localSheetId="5">Stress_a1!$M$1</definedName>
    <definedName name="E" localSheetId="11">Stress_a1_Xray!$M$1</definedName>
    <definedName name="E" localSheetId="6">Stress_a2!$M$1</definedName>
    <definedName name="E" localSheetId="10">Stress_all!$M$1</definedName>
    <definedName name="E" localSheetId="7">Stress_b1!$M$1</definedName>
    <definedName name="E" localSheetId="8">Stress_b2!$M$1</definedName>
    <definedName name="E">Stress_master!$M$1</definedName>
    <definedName name="G" localSheetId="5">Stress_a1!$Q$1</definedName>
    <definedName name="G" localSheetId="11">Stress_a1_Xray!$Q$1</definedName>
    <definedName name="G" localSheetId="6">Stress_a2!$Q$1</definedName>
    <definedName name="G" localSheetId="10">Stress_all!$Q$1</definedName>
    <definedName name="G" localSheetId="7">Stress_b1!$Q$1</definedName>
    <definedName name="G" localSheetId="8">Stress_b2!$Q$1</definedName>
    <definedName name="G">Stress_master!$Q$1</definedName>
    <definedName name="nu" localSheetId="5">Stress_a1!$M$2</definedName>
    <definedName name="nu" localSheetId="11">Stress_a1_Xray!$M$2</definedName>
    <definedName name="nu" localSheetId="6">Stress_a2!$M$2</definedName>
    <definedName name="nu" localSheetId="10">Stress_all!$M$2</definedName>
    <definedName name="nu" localSheetId="7">Stress_b1!$M$2</definedName>
    <definedName name="nu" localSheetId="8">Stress_b2!$M$2</definedName>
    <definedName name="nu">Stress_master!$M$2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P76" i="13" l="1"/>
  <c r="N77" i="14"/>
  <c r="O77" i="14"/>
  <c r="V77" i="14"/>
  <c r="W77" i="14"/>
  <c r="T77" i="14"/>
  <c r="U77" i="14"/>
  <c r="R77" i="14"/>
  <c r="S77" i="14"/>
  <c r="Q77" i="14"/>
  <c r="P77" i="14"/>
  <c r="N76" i="14"/>
  <c r="O76" i="14"/>
  <c r="V76" i="14"/>
  <c r="W76" i="14"/>
  <c r="T76" i="14"/>
  <c r="U76" i="14"/>
  <c r="R76" i="14"/>
  <c r="S76" i="14"/>
  <c r="Q76" i="14"/>
  <c r="P76" i="14"/>
  <c r="N75" i="14"/>
  <c r="O75" i="14"/>
  <c r="V75" i="14"/>
  <c r="W75" i="14"/>
  <c r="T75" i="14"/>
  <c r="U75" i="14"/>
  <c r="R75" i="14"/>
  <c r="S75" i="14"/>
  <c r="Q75" i="14"/>
  <c r="P75" i="14"/>
  <c r="N74" i="14"/>
  <c r="O74" i="14"/>
  <c r="V74" i="14"/>
  <c r="W74" i="14"/>
  <c r="T74" i="14"/>
  <c r="U74" i="14"/>
  <c r="R74" i="14"/>
  <c r="S74" i="14"/>
  <c r="Q74" i="14"/>
  <c r="P74" i="14"/>
  <c r="N73" i="14"/>
  <c r="O73" i="14"/>
  <c r="V73" i="14"/>
  <c r="W73" i="14"/>
  <c r="T73" i="14"/>
  <c r="U73" i="14"/>
  <c r="R73" i="14"/>
  <c r="S73" i="14"/>
  <c r="Q73" i="14"/>
  <c r="P73" i="14"/>
  <c r="N72" i="14"/>
  <c r="O72" i="14"/>
  <c r="V72" i="14"/>
  <c r="W72" i="14"/>
  <c r="T72" i="14"/>
  <c r="U72" i="14"/>
  <c r="R72" i="14"/>
  <c r="S72" i="14"/>
  <c r="Q72" i="14"/>
  <c r="P72" i="14"/>
  <c r="N71" i="14"/>
  <c r="O71" i="14"/>
  <c r="V71" i="14"/>
  <c r="W71" i="14"/>
  <c r="T71" i="14"/>
  <c r="U71" i="14"/>
  <c r="R71" i="14"/>
  <c r="S71" i="14"/>
  <c r="Q71" i="14"/>
  <c r="P71" i="14"/>
  <c r="N70" i="14"/>
  <c r="O70" i="14"/>
  <c r="V70" i="14"/>
  <c r="W70" i="14"/>
  <c r="T70" i="14"/>
  <c r="U70" i="14"/>
  <c r="R70" i="14"/>
  <c r="S70" i="14"/>
  <c r="Q70" i="14"/>
  <c r="P70" i="14"/>
  <c r="N69" i="14"/>
  <c r="O69" i="14"/>
  <c r="V69" i="14"/>
  <c r="W69" i="14"/>
  <c r="T69" i="14"/>
  <c r="U69" i="14"/>
  <c r="R69" i="14"/>
  <c r="S69" i="14"/>
  <c r="Q69" i="14"/>
  <c r="P69" i="14"/>
  <c r="W68" i="14"/>
  <c r="U68" i="14"/>
  <c r="N67" i="14"/>
  <c r="O67" i="14"/>
  <c r="V67" i="14"/>
  <c r="W67" i="14"/>
  <c r="T67" i="14"/>
  <c r="U67" i="14"/>
  <c r="R67" i="14"/>
  <c r="S67" i="14"/>
  <c r="Q67" i="14"/>
  <c r="P67" i="14"/>
  <c r="N66" i="14"/>
  <c r="O66" i="14"/>
  <c r="V66" i="14"/>
  <c r="W66" i="14"/>
  <c r="T66" i="14"/>
  <c r="U66" i="14"/>
  <c r="R66" i="14"/>
  <c r="S66" i="14"/>
  <c r="Q66" i="14"/>
  <c r="P66" i="14"/>
  <c r="N65" i="14"/>
  <c r="O65" i="14"/>
  <c r="V65" i="14"/>
  <c r="W65" i="14"/>
  <c r="T65" i="14"/>
  <c r="U65" i="14"/>
  <c r="R65" i="14"/>
  <c r="S65" i="14"/>
  <c r="Q65" i="14"/>
  <c r="P65" i="14"/>
  <c r="N64" i="14"/>
  <c r="O64" i="14"/>
  <c r="V64" i="14"/>
  <c r="W64" i="14"/>
  <c r="T64" i="14"/>
  <c r="U64" i="14"/>
  <c r="R64" i="14"/>
  <c r="S64" i="14"/>
  <c r="Q64" i="14"/>
  <c r="P64" i="14"/>
  <c r="N63" i="14"/>
  <c r="O63" i="14"/>
  <c r="V63" i="14"/>
  <c r="W63" i="14"/>
  <c r="T63" i="14"/>
  <c r="U63" i="14"/>
  <c r="R63" i="14"/>
  <c r="S63" i="14"/>
  <c r="Q63" i="14"/>
  <c r="P63" i="14"/>
  <c r="N62" i="14"/>
  <c r="O62" i="14"/>
  <c r="V62" i="14"/>
  <c r="W62" i="14"/>
  <c r="T62" i="14"/>
  <c r="U62" i="14"/>
  <c r="R62" i="14"/>
  <c r="S62" i="14"/>
  <c r="Q62" i="14"/>
  <c r="P62" i="14"/>
  <c r="N61" i="14"/>
  <c r="O61" i="14"/>
  <c r="V61" i="14"/>
  <c r="W61" i="14"/>
  <c r="T61" i="14"/>
  <c r="U61" i="14"/>
  <c r="R61" i="14"/>
  <c r="S61" i="14"/>
  <c r="Q61" i="14"/>
  <c r="P61" i="14"/>
  <c r="N60" i="14"/>
  <c r="O60" i="14"/>
  <c r="V60" i="14"/>
  <c r="W60" i="14"/>
  <c r="T60" i="14"/>
  <c r="U60" i="14"/>
  <c r="R60" i="14"/>
  <c r="S60" i="14"/>
  <c r="Q60" i="14"/>
  <c r="P60" i="14"/>
  <c r="W59" i="14"/>
  <c r="U59" i="14"/>
  <c r="N58" i="14"/>
  <c r="O58" i="14"/>
  <c r="V58" i="14"/>
  <c r="W58" i="14"/>
  <c r="T58" i="14"/>
  <c r="U58" i="14"/>
  <c r="R58" i="14"/>
  <c r="S58" i="14"/>
  <c r="Q58" i="14"/>
  <c r="P58" i="14"/>
  <c r="N57" i="14"/>
  <c r="O57" i="14"/>
  <c r="V57" i="14"/>
  <c r="W57" i="14"/>
  <c r="T57" i="14"/>
  <c r="U57" i="14"/>
  <c r="R57" i="14"/>
  <c r="S57" i="14"/>
  <c r="Q57" i="14"/>
  <c r="P57" i="14"/>
  <c r="N56" i="14"/>
  <c r="O56" i="14"/>
  <c r="V56" i="14"/>
  <c r="W56" i="14"/>
  <c r="T56" i="14"/>
  <c r="U56" i="14"/>
  <c r="R56" i="14"/>
  <c r="S56" i="14"/>
  <c r="Q56" i="14"/>
  <c r="P56" i="14"/>
  <c r="N55" i="14"/>
  <c r="O55" i="14"/>
  <c r="V55" i="14"/>
  <c r="W55" i="14"/>
  <c r="T55" i="14"/>
  <c r="U55" i="14"/>
  <c r="R55" i="14"/>
  <c r="S55" i="14"/>
  <c r="Q55" i="14"/>
  <c r="P55" i="14"/>
  <c r="N54" i="14"/>
  <c r="O54" i="14"/>
  <c r="V54" i="14"/>
  <c r="W54" i="14"/>
  <c r="T54" i="14"/>
  <c r="U54" i="14"/>
  <c r="R54" i="14"/>
  <c r="S54" i="14"/>
  <c r="Q54" i="14"/>
  <c r="P54" i="14"/>
  <c r="N53" i="14"/>
  <c r="O53" i="14"/>
  <c r="V53" i="14"/>
  <c r="W53" i="14"/>
  <c r="T53" i="14"/>
  <c r="U53" i="14"/>
  <c r="R53" i="14"/>
  <c r="S53" i="14"/>
  <c r="Q53" i="14"/>
  <c r="P53" i="14"/>
  <c r="N52" i="14"/>
  <c r="O52" i="14"/>
  <c r="V52" i="14"/>
  <c r="W52" i="14"/>
  <c r="T52" i="14"/>
  <c r="U52" i="14"/>
  <c r="R52" i="14"/>
  <c r="S52" i="14"/>
  <c r="Q52" i="14"/>
  <c r="P52" i="14"/>
  <c r="N51" i="14"/>
  <c r="O51" i="14"/>
  <c r="V51" i="14"/>
  <c r="W51" i="14"/>
  <c r="T51" i="14"/>
  <c r="U51" i="14"/>
  <c r="R51" i="14"/>
  <c r="S51" i="14"/>
  <c r="Q51" i="14"/>
  <c r="P51" i="14"/>
  <c r="N50" i="14"/>
  <c r="O50" i="14"/>
  <c r="V50" i="14"/>
  <c r="W50" i="14"/>
  <c r="T50" i="14"/>
  <c r="U50" i="14"/>
  <c r="R50" i="14"/>
  <c r="S50" i="14"/>
  <c r="Q50" i="14"/>
  <c r="P50" i="14"/>
  <c r="N49" i="14"/>
  <c r="O49" i="14"/>
  <c r="V49" i="14"/>
  <c r="W49" i="14"/>
  <c r="T49" i="14"/>
  <c r="U49" i="14"/>
  <c r="R49" i="14"/>
  <c r="S49" i="14"/>
  <c r="Q49" i="14"/>
  <c r="P49" i="14"/>
  <c r="W48" i="14"/>
  <c r="U48" i="14"/>
  <c r="N47" i="14"/>
  <c r="O47" i="14"/>
  <c r="V47" i="14"/>
  <c r="W47" i="14"/>
  <c r="T47" i="14"/>
  <c r="U47" i="14"/>
  <c r="R47" i="14"/>
  <c r="S47" i="14"/>
  <c r="Q47" i="14"/>
  <c r="P47" i="14"/>
  <c r="N46" i="14"/>
  <c r="O46" i="14"/>
  <c r="V46" i="14"/>
  <c r="W46" i="14"/>
  <c r="T46" i="14"/>
  <c r="U46" i="14"/>
  <c r="R46" i="14"/>
  <c r="S46" i="14"/>
  <c r="Q46" i="14"/>
  <c r="P46" i="14"/>
  <c r="N45" i="14"/>
  <c r="O45" i="14"/>
  <c r="V45" i="14"/>
  <c r="W45" i="14"/>
  <c r="T45" i="14"/>
  <c r="U45" i="14"/>
  <c r="R45" i="14"/>
  <c r="S45" i="14"/>
  <c r="Q45" i="14"/>
  <c r="P45" i="14"/>
  <c r="N44" i="14"/>
  <c r="O44" i="14"/>
  <c r="V44" i="14"/>
  <c r="W44" i="14"/>
  <c r="T44" i="14"/>
  <c r="U44" i="14"/>
  <c r="R44" i="14"/>
  <c r="S44" i="14"/>
  <c r="Q44" i="14"/>
  <c r="P44" i="14"/>
  <c r="N43" i="14"/>
  <c r="O43" i="14"/>
  <c r="V43" i="14"/>
  <c r="W43" i="14"/>
  <c r="T43" i="14"/>
  <c r="U43" i="14"/>
  <c r="R43" i="14"/>
  <c r="S43" i="14"/>
  <c r="Q43" i="14"/>
  <c r="P43" i="14"/>
  <c r="N42" i="14"/>
  <c r="O42" i="14"/>
  <c r="V42" i="14"/>
  <c r="W42" i="14"/>
  <c r="T42" i="14"/>
  <c r="U42" i="14"/>
  <c r="R42" i="14"/>
  <c r="S42" i="14"/>
  <c r="Q42" i="14"/>
  <c r="P42" i="14"/>
  <c r="N41" i="14"/>
  <c r="O41" i="14"/>
  <c r="V41" i="14"/>
  <c r="W41" i="14"/>
  <c r="T41" i="14"/>
  <c r="U41" i="14"/>
  <c r="R41" i="14"/>
  <c r="S41" i="14"/>
  <c r="Q41" i="14"/>
  <c r="P41" i="14"/>
  <c r="N40" i="14"/>
  <c r="O40" i="14"/>
  <c r="V40" i="14"/>
  <c r="W40" i="14"/>
  <c r="T40" i="14"/>
  <c r="U40" i="14"/>
  <c r="R40" i="14"/>
  <c r="S40" i="14"/>
  <c r="Q40" i="14"/>
  <c r="P40" i="14"/>
  <c r="N39" i="14"/>
  <c r="O39" i="14"/>
  <c r="V39" i="14"/>
  <c r="W39" i="14"/>
  <c r="T39" i="14"/>
  <c r="U39" i="14"/>
  <c r="R39" i="14"/>
  <c r="S39" i="14"/>
  <c r="Q39" i="14"/>
  <c r="P39" i="14"/>
  <c r="N38" i="14"/>
  <c r="O38" i="14"/>
  <c r="V38" i="14"/>
  <c r="W38" i="14"/>
  <c r="T38" i="14"/>
  <c r="U38" i="14"/>
  <c r="R38" i="14"/>
  <c r="S38" i="14"/>
  <c r="Q38" i="14"/>
  <c r="P38" i="14"/>
  <c r="N37" i="14"/>
  <c r="O37" i="14"/>
  <c r="V37" i="14"/>
  <c r="W37" i="14"/>
  <c r="T37" i="14"/>
  <c r="U37" i="14"/>
  <c r="R37" i="14"/>
  <c r="S37" i="14"/>
  <c r="Q37" i="14"/>
  <c r="P37" i="14"/>
  <c r="N36" i="14"/>
  <c r="O36" i="14"/>
  <c r="V36" i="14"/>
  <c r="W36" i="14"/>
  <c r="T36" i="14"/>
  <c r="U36" i="14"/>
  <c r="R36" i="14"/>
  <c r="S36" i="14"/>
  <c r="Q36" i="14"/>
  <c r="P36" i="14"/>
  <c r="N35" i="14"/>
  <c r="O35" i="14"/>
  <c r="V35" i="14"/>
  <c r="W35" i="14"/>
  <c r="T35" i="14"/>
  <c r="U35" i="14"/>
  <c r="R35" i="14"/>
  <c r="S35" i="14"/>
  <c r="Q35" i="14"/>
  <c r="P35" i="14"/>
  <c r="N34" i="14"/>
  <c r="O34" i="14"/>
  <c r="V34" i="14"/>
  <c r="W34" i="14"/>
  <c r="T34" i="14"/>
  <c r="U34" i="14"/>
  <c r="R34" i="14"/>
  <c r="S34" i="14"/>
  <c r="Q34" i="14"/>
  <c r="P34" i="14"/>
  <c r="N33" i="14"/>
  <c r="O33" i="14"/>
  <c r="V33" i="14"/>
  <c r="W33" i="14"/>
  <c r="T33" i="14"/>
  <c r="U33" i="14"/>
  <c r="R33" i="14"/>
  <c r="S33" i="14"/>
  <c r="Q33" i="14"/>
  <c r="P33" i="14"/>
  <c r="N32" i="14"/>
  <c r="O32" i="14"/>
  <c r="V32" i="14"/>
  <c r="W32" i="14"/>
  <c r="T32" i="14"/>
  <c r="U32" i="14"/>
  <c r="R32" i="14"/>
  <c r="S32" i="14"/>
  <c r="Q32" i="14"/>
  <c r="P32" i="14"/>
  <c r="N31" i="14"/>
  <c r="O31" i="14"/>
  <c r="V31" i="14"/>
  <c r="W31" i="14"/>
  <c r="T31" i="14"/>
  <c r="U31" i="14"/>
  <c r="R31" i="14"/>
  <c r="S31" i="14"/>
  <c r="Q31" i="14"/>
  <c r="P31" i="14"/>
  <c r="N30" i="14"/>
  <c r="O30" i="14"/>
  <c r="V30" i="14"/>
  <c r="W30" i="14"/>
  <c r="T30" i="14"/>
  <c r="U30" i="14"/>
  <c r="R30" i="14"/>
  <c r="S30" i="14"/>
  <c r="Q30" i="14"/>
  <c r="P30" i="14"/>
  <c r="N29" i="14"/>
  <c r="O29" i="14"/>
  <c r="V29" i="14"/>
  <c r="W29" i="14"/>
  <c r="T29" i="14"/>
  <c r="U29" i="14"/>
  <c r="R29" i="14"/>
  <c r="S29" i="14"/>
  <c r="Q29" i="14"/>
  <c r="P29" i="14"/>
  <c r="N28" i="14"/>
  <c r="O28" i="14"/>
  <c r="V28" i="14"/>
  <c r="W28" i="14"/>
  <c r="T28" i="14"/>
  <c r="U28" i="14"/>
  <c r="R28" i="14"/>
  <c r="S28" i="14"/>
  <c r="Q28" i="14"/>
  <c r="P28" i="14"/>
  <c r="N27" i="14"/>
  <c r="O27" i="14"/>
  <c r="V27" i="14"/>
  <c r="W27" i="14"/>
  <c r="T27" i="14"/>
  <c r="U27" i="14"/>
  <c r="R27" i="14"/>
  <c r="S27" i="14"/>
  <c r="Q27" i="14"/>
  <c r="P27" i="14"/>
  <c r="N26" i="14"/>
  <c r="O26" i="14"/>
  <c r="V26" i="14"/>
  <c r="W26" i="14"/>
  <c r="T26" i="14"/>
  <c r="U26" i="14"/>
  <c r="R26" i="14"/>
  <c r="S26" i="14"/>
  <c r="Q26" i="14"/>
  <c r="P26" i="14"/>
  <c r="N25" i="14"/>
  <c r="O25" i="14"/>
  <c r="V25" i="14"/>
  <c r="W25" i="14"/>
  <c r="T25" i="14"/>
  <c r="U25" i="14"/>
  <c r="R25" i="14"/>
  <c r="S25" i="14"/>
  <c r="Q25" i="14"/>
  <c r="P25" i="14"/>
  <c r="N24" i="14"/>
  <c r="O24" i="14"/>
  <c r="V24" i="14"/>
  <c r="W24" i="14"/>
  <c r="T24" i="14"/>
  <c r="U24" i="14"/>
  <c r="R24" i="14"/>
  <c r="S24" i="14"/>
  <c r="Q24" i="14"/>
  <c r="P24" i="14"/>
  <c r="N23" i="14"/>
  <c r="O23" i="14"/>
  <c r="V23" i="14"/>
  <c r="W23" i="14"/>
  <c r="T23" i="14"/>
  <c r="U23" i="14"/>
  <c r="R23" i="14"/>
  <c r="S23" i="14"/>
  <c r="Q23" i="14"/>
  <c r="P23" i="14"/>
  <c r="N22" i="14"/>
  <c r="O22" i="14"/>
  <c r="V22" i="14"/>
  <c r="W22" i="14"/>
  <c r="T22" i="14"/>
  <c r="U22" i="14"/>
  <c r="R22" i="14"/>
  <c r="S22" i="14"/>
  <c r="Q22" i="14"/>
  <c r="P22" i="14"/>
  <c r="N21" i="14"/>
  <c r="O21" i="14"/>
  <c r="V21" i="14"/>
  <c r="W21" i="14"/>
  <c r="T21" i="14"/>
  <c r="U21" i="14"/>
  <c r="R21" i="14"/>
  <c r="S21" i="14"/>
  <c r="Q21" i="14"/>
  <c r="P21" i="14"/>
  <c r="N20" i="14"/>
  <c r="O20" i="14"/>
  <c r="V20" i="14"/>
  <c r="W20" i="14"/>
  <c r="T20" i="14"/>
  <c r="U20" i="14"/>
  <c r="R20" i="14"/>
  <c r="S20" i="14"/>
  <c r="Q20" i="14"/>
  <c r="P20" i="14"/>
  <c r="N19" i="14"/>
  <c r="O19" i="14"/>
  <c r="V19" i="14"/>
  <c r="W19" i="14"/>
  <c r="T19" i="14"/>
  <c r="U19" i="14"/>
  <c r="R19" i="14"/>
  <c r="S19" i="14"/>
  <c r="Q19" i="14"/>
  <c r="P19" i="14"/>
  <c r="N18" i="14"/>
  <c r="O18" i="14"/>
  <c r="V18" i="14"/>
  <c r="W18" i="14"/>
  <c r="T18" i="14"/>
  <c r="U18" i="14"/>
  <c r="R18" i="14"/>
  <c r="S18" i="14"/>
  <c r="Q18" i="14"/>
  <c r="P18" i="14"/>
  <c r="N17" i="14"/>
  <c r="O17" i="14"/>
  <c r="V17" i="14"/>
  <c r="W17" i="14"/>
  <c r="T17" i="14"/>
  <c r="U17" i="14"/>
  <c r="R17" i="14"/>
  <c r="S17" i="14"/>
  <c r="Q17" i="14"/>
  <c r="P17" i="14"/>
  <c r="N16" i="14"/>
  <c r="O16" i="14"/>
  <c r="V16" i="14"/>
  <c r="W16" i="14"/>
  <c r="T16" i="14"/>
  <c r="U16" i="14"/>
  <c r="R16" i="14"/>
  <c r="S16" i="14"/>
  <c r="Q16" i="14"/>
  <c r="P16" i="14"/>
  <c r="N15" i="14"/>
  <c r="O15" i="14"/>
  <c r="V15" i="14"/>
  <c r="W15" i="14"/>
  <c r="T15" i="14"/>
  <c r="U15" i="14"/>
  <c r="R15" i="14"/>
  <c r="S15" i="14"/>
  <c r="Q15" i="14"/>
  <c r="P15" i="14"/>
  <c r="N14" i="14"/>
  <c r="O14" i="14"/>
  <c r="V14" i="14"/>
  <c r="W14" i="14"/>
  <c r="T14" i="14"/>
  <c r="U14" i="14"/>
  <c r="R14" i="14"/>
  <c r="S14" i="14"/>
  <c r="Q14" i="14"/>
  <c r="P14" i="14"/>
  <c r="N13" i="14"/>
  <c r="O13" i="14"/>
  <c r="V13" i="14"/>
  <c r="W13" i="14"/>
  <c r="T13" i="14"/>
  <c r="U13" i="14"/>
  <c r="R13" i="14"/>
  <c r="S13" i="14"/>
  <c r="Q13" i="14"/>
  <c r="P13" i="14"/>
  <c r="N12" i="14"/>
  <c r="O12" i="14"/>
  <c r="V12" i="14"/>
  <c r="W12" i="14"/>
  <c r="T12" i="14"/>
  <c r="U12" i="14"/>
  <c r="R12" i="14"/>
  <c r="S12" i="14"/>
  <c r="Q12" i="14"/>
  <c r="P12" i="14"/>
  <c r="N11" i="14"/>
  <c r="O11" i="14"/>
  <c r="V11" i="14"/>
  <c r="W11" i="14"/>
  <c r="T11" i="14"/>
  <c r="U11" i="14"/>
  <c r="R11" i="14"/>
  <c r="S11" i="14"/>
  <c r="Q11" i="14"/>
  <c r="P11" i="14"/>
  <c r="N10" i="14"/>
  <c r="O10" i="14"/>
  <c r="V10" i="14"/>
  <c r="W10" i="14"/>
  <c r="T10" i="14"/>
  <c r="U10" i="14"/>
  <c r="R10" i="14"/>
  <c r="S10" i="14"/>
  <c r="Q10" i="14"/>
  <c r="P10" i="14"/>
  <c r="N9" i="14"/>
  <c r="O9" i="14"/>
  <c r="V9" i="14"/>
  <c r="W9" i="14"/>
  <c r="T9" i="14"/>
  <c r="U9" i="14"/>
  <c r="R9" i="14"/>
  <c r="S9" i="14"/>
  <c r="Q9" i="14"/>
  <c r="P9" i="14"/>
  <c r="N8" i="14"/>
  <c r="O8" i="14"/>
  <c r="V8" i="14"/>
  <c r="W8" i="14"/>
  <c r="T8" i="14"/>
  <c r="U8" i="14"/>
  <c r="R8" i="14"/>
  <c r="S8" i="14"/>
  <c r="Q8" i="14"/>
  <c r="P8" i="14"/>
  <c r="N7" i="14"/>
  <c r="O7" i="14"/>
  <c r="V7" i="14"/>
  <c r="W7" i="14"/>
  <c r="T7" i="14"/>
  <c r="U7" i="14"/>
  <c r="R7" i="14"/>
  <c r="S7" i="14"/>
  <c r="Q7" i="14"/>
  <c r="P7" i="14"/>
  <c r="Q1" i="14"/>
  <c r="Q2" i="14"/>
  <c r="S3" i="14"/>
  <c r="R3" i="14"/>
  <c r="AN27" i="4"/>
  <c r="AN26" i="4"/>
  <c r="AP73" i="13"/>
  <c r="AP74" i="13"/>
  <c r="AP75" i="13"/>
  <c r="AP77" i="13"/>
  <c r="AP78" i="13"/>
  <c r="AP79" i="13"/>
  <c r="AP80" i="13"/>
  <c r="AP81" i="13"/>
  <c r="AP82" i="13"/>
  <c r="AP83" i="13"/>
  <c r="AP84" i="13"/>
  <c r="AM6" i="13"/>
  <c r="AM3" i="13"/>
  <c r="AM5" i="13"/>
  <c r="AM4" i="13"/>
  <c r="AI6" i="13"/>
  <c r="AI4" i="13"/>
  <c r="AP8" i="13"/>
  <c r="V84" i="13"/>
  <c r="AJ84" i="13"/>
  <c r="W84" i="13"/>
  <c r="AK84" i="13"/>
  <c r="AN84" i="13"/>
  <c r="AO84" i="13"/>
  <c r="Y84" i="13"/>
  <c r="AM84" i="13"/>
  <c r="X84" i="13"/>
  <c r="AL84" i="13"/>
  <c r="J84" i="13"/>
  <c r="AI84" i="13"/>
  <c r="AD84" i="13"/>
  <c r="AC84" i="13"/>
  <c r="AB84" i="13"/>
  <c r="AA84" i="13"/>
  <c r="Z84" i="13"/>
  <c r="U84" i="13"/>
  <c r="T84" i="13"/>
  <c r="S84" i="13"/>
  <c r="R84" i="13"/>
  <c r="Q84" i="13"/>
  <c r="P84" i="13"/>
  <c r="O84" i="13"/>
  <c r="N84" i="13"/>
  <c r="M84" i="13"/>
  <c r="L84" i="13"/>
  <c r="K84" i="13"/>
  <c r="I84" i="13"/>
  <c r="H84" i="13"/>
  <c r="G84" i="13"/>
  <c r="F84" i="13"/>
  <c r="E84" i="13"/>
  <c r="D84" i="13"/>
  <c r="C84" i="13"/>
  <c r="B84" i="13"/>
  <c r="A84" i="13"/>
  <c r="V83" i="13"/>
  <c r="AJ83" i="13"/>
  <c r="W83" i="13"/>
  <c r="AK83" i="13"/>
  <c r="AN83" i="13"/>
  <c r="AO83" i="13"/>
  <c r="Y83" i="13"/>
  <c r="AM83" i="13"/>
  <c r="X83" i="13"/>
  <c r="AL83" i="13"/>
  <c r="J83" i="13"/>
  <c r="AI83" i="13"/>
  <c r="AD83" i="13"/>
  <c r="AC83" i="13"/>
  <c r="AB83" i="13"/>
  <c r="AA83" i="13"/>
  <c r="Z83" i="13"/>
  <c r="U83" i="13"/>
  <c r="T83" i="13"/>
  <c r="S83" i="13"/>
  <c r="R83" i="13"/>
  <c r="Q83" i="13"/>
  <c r="P83" i="13"/>
  <c r="O83" i="13"/>
  <c r="N83" i="13"/>
  <c r="M83" i="13"/>
  <c r="L83" i="13"/>
  <c r="K83" i="13"/>
  <c r="I83" i="13"/>
  <c r="H83" i="13"/>
  <c r="G83" i="13"/>
  <c r="F83" i="13"/>
  <c r="E83" i="13"/>
  <c r="D83" i="13"/>
  <c r="C83" i="13"/>
  <c r="B83" i="13"/>
  <c r="A83" i="13"/>
  <c r="V82" i="13"/>
  <c r="AJ82" i="13"/>
  <c r="W82" i="13"/>
  <c r="AK82" i="13"/>
  <c r="AN82" i="13"/>
  <c r="AO82" i="13"/>
  <c r="Y82" i="13"/>
  <c r="AM82" i="13"/>
  <c r="X82" i="13"/>
  <c r="AL82" i="13"/>
  <c r="J82" i="13"/>
  <c r="AI82" i="13"/>
  <c r="AD82" i="13"/>
  <c r="AC82" i="13"/>
  <c r="AB82" i="13"/>
  <c r="AA82" i="13"/>
  <c r="Z82" i="13"/>
  <c r="U82" i="13"/>
  <c r="T82" i="13"/>
  <c r="S82" i="13"/>
  <c r="R82" i="13"/>
  <c r="Q82" i="13"/>
  <c r="P82" i="13"/>
  <c r="O82" i="13"/>
  <c r="N82" i="13"/>
  <c r="M82" i="13"/>
  <c r="L82" i="13"/>
  <c r="K82" i="13"/>
  <c r="I82" i="13"/>
  <c r="H82" i="13"/>
  <c r="G82" i="13"/>
  <c r="F82" i="13"/>
  <c r="E82" i="13"/>
  <c r="D82" i="13"/>
  <c r="C82" i="13"/>
  <c r="B82" i="13"/>
  <c r="A82" i="13"/>
  <c r="V81" i="13"/>
  <c r="AJ81" i="13"/>
  <c r="W81" i="13"/>
  <c r="AK81" i="13"/>
  <c r="AN81" i="13"/>
  <c r="AO81" i="13"/>
  <c r="Y81" i="13"/>
  <c r="AM81" i="13"/>
  <c r="X81" i="13"/>
  <c r="AL81" i="13"/>
  <c r="J81" i="13"/>
  <c r="AI81" i="13"/>
  <c r="AD81" i="13"/>
  <c r="AC81" i="13"/>
  <c r="AB81" i="13"/>
  <c r="AA81" i="13"/>
  <c r="Z81" i="13"/>
  <c r="U81" i="13"/>
  <c r="T81" i="13"/>
  <c r="S81" i="13"/>
  <c r="R81" i="13"/>
  <c r="Q81" i="13"/>
  <c r="P81" i="13"/>
  <c r="O81" i="13"/>
  <c r="N81" i="13"/>
  <c r="M81" i="13"/>
  <c r="L81" i="13"/>
  <c r="K81" i="13"/>
  <c r="I81" i="13"/>
  <c r="H81" i="13"/>
  <c r="G81" i="13"/>
  <c r="F81" i="13"/>
  <c r="E81" i="13"/>
  <c r="D81" i="13"/>
  <c r="C81" i="13"/>
  <c r="B81" i="13"/>
  <c r="A81" i="13"/>
  <c r="V80" i="13"/>
  <c r="AJ80" i="13"/>
  <c r="W80" i="13"/>
  <c r="AK80" i="13"/>
  <c r="AN80" i="13"/>
  <c r="AO80" i="13"/>
  <c r="Y80" i="13"/>
  <c r="AM80" i="13"/>
  <c r="X80" i="13"/>
  <c r="AL80" i="13"/>
  <c r="J80" i="13"/>
  <c r="AI80" i="13"/>
  <c r="AD80" i="13"/>
  <c r="AC80" i="13"/>
  <c r="AB80" i="13"/>
  <c r="AA80" i="13"/>
  <c r="Z80" i="13"/>
  <c r="U80" i="13"/>
  <c r="T80" i="13"/>
  <c r="S80" i="13"/>
  <c r="R80" i="13"/>
  <c r="Q80" i="13"/>
  <c r="P80" i="13"/>
  <c r="O80" i="13"/>
  <c r="N80" i="13"/>
  <c r="M80" i="13"/>
  <c r="L80" i="13"/>
  <c r="K80" i="13"/>
  <c r="I80" i="13"/>
  <c r="H80" i="13"/>
  <c r="G80" i="13"/>
  <c r="F80" i="13"/>
  <c r="E80" i="13"/>
  <c r="D80" i="13"/>
  <c r="C80" i="13"/>
  <c r="B80" i="13"/>
  <c r="A80" i="13"/>
  <c r="V79" i="13"/>
  <c r="AJ79" i="13"/>
  <c r="W79" i="13"/>
  <c r="AK79" i="13"/>
  <c r="AN79" i="13"/>
  <c r="AO79" i="13"/>
  <c r="Y79" i="13"/>
  <c r="AM79" i="13"/>
  <c r="X79" i="13"/>
  <c r="AL79" i="13"/>
  <c r="J79" i="13"/>
  <c r="AI79" i="13"/>
  <c r="AD79" i="13"/>
  <c r="AC79" i="13"/>
  <c r="AB79" i="13"/>
  <c r="AA79" i="13"/>
  <c r="Z79" i="13"/>
  <c r="U79" i="13"/>
  <c r="T79" i="13"/>
  <c r="S79" i="13"/>
  <c r="R79" i="13"/>
  <c r="Q79" i="13"/>
  <c r="P79" i="13"/>
  <c r="O79" i="13"/>
  <c r="N79" i="13"/>
  <c r="M79" i="13"/>
  <c r="L79" i="13"/>
  <c r="K79" i="13"/>
  <c r="I79" i="13"/>
  <c r="H79" i="13"/>
  <c r="G79" i="13"/>
  <c r="F79" i="13"/>
  <c r="E79" i="13"/>
  <c r="D79" i="13"/>
  <c r="C79" i="13"/>
  <c r="B79" i="13"/>
  <c r="A79" i="13"/>
  <c r="V78" i="13"/>
  <c r="AJ78" i="13"/>
  <c r="W78" i="13"/>
  <c r="AK78" i="13"/>
  <c r="AN78" i="13"/>
  <c r="AO78" i="13"/>
  <c r="Y78" i="13"/>
  <c r="AM78" i="13"/>
  <c r="X78" i="13"/>
  <c r="AL78" i="13"/>
  <c r="J78" i="13"/>
  <c r="AI78" i="13"/>
  <c r="AD78" i="13"/>
  <c r="AC78" i="13"/>
  <c r="AB78" i="13"/>
  <c r="AA78" i="13"/>
  <c r="Z78" i="13"/>
  <c r="U78" i="13"/>
  <c r="T78" i="13"/>
  <c r="S78" i="13"/>
  <c r="R78" i="13"/>
  <c r="Q78" i="13"/>
  <c r="P78" i="13"/>
  <c r="O78" i="13"/>
  <c r="N78" i="13"/>
  <c r="M78" i="13"/>
  <c r="L78" i="13"/>
  <c r="K78" i="13"/>
  <c r="I78" i="13"/>
  <c r="H78" i="13"/>
  <c r="G78" i="13"/>
  <c r="F78" i="13"/>
  <c r="E78" i="13"/>
  <c r="D78" i="13"/>
  <c r="C78" i="13"/>
  <c r="B78" i="13"/>
  <c r="A78" i="13"/>
  <c r="V77" i="13"/>
  <c r="AJ77" i="13"/>
  <c r="W77" i="13"/>
  <c r="AK77" i="13"/>
  <c r="AN77" i="13"/>
  <c r="AO77" i="13"/>
  <c r="Y77" i="13"/>
  <c r="AM77" i="13"/>
  <c r="X77" i="13"/>
  <c r="AL77" i="13"/>
  <c r="J77" i="13"/>
  <c r="AI77" i="13"/>
  <c r="AD77" i="13"/>
  <c r="AC77" i="13"/>
  <c r="AB77" i="13"/>
  <c r="AA77" i="13"/>
  <c r="Z77" i="13"/>
  <c r="U77" i="13"/>
  <c r="T77" i="13"/>
  <c r="S77" i="13"/>
  <c r="R77" i="13"/>
  <c r="Q77" i="13"/>
  <c r="P77" i="13"/>
  <c r="O77" i="13"/>
  <c r="N77" i="13"/>
  <c r="M77" i="13"/>
  <c r="L77" i="13"/>
  <c r="K77" i="13"/>
  <c r="I77" i="13"/>
  <c r="H77" i="13"/>
  <c r="G77" i="13"/>
  <c r="F77" i="13"/>
  <c r="E77" i="13"/>
  <c r="D77" i="13"/>
  <c r="C77" i="13"/>
  <c r="B77" i="13"/>
  <c r="A77" i="13"/>
  <c r="V76" i="13"/>
  <c r="AJ76" i="13"/>
  <c r="W76" i="13"/>
  <c r="AK76" i="13"/>
  <c r="AN76" i="13"/>
  <c r="AO76" i="13"/>
  <c r="Y76" i="13"/>
  <c r="AM76" i="13"/>
  <c r="X76" i="13"/>
  <c r="AL76" i="13"/>
  <c r="J76" i="13"/>
  <c r="AI76" i="13"/>
  <c r="AD76" i="13"/>
  <c r="AC76" i="13"/>
  <c r="AB76" i="13"/>
  <c r="AA76" i="13"/>
  <c r="Z76" i="13"/>
  <c r="U76" i="13"/>
  <c r="T76" i="13"/>
  <c r="S76" i="13"/>
  <c r="R76" i="13"/>
  <c r="Q76" i="13"/>
  <c r="P76" i="13"/>
  <c r="O76" i="13"/>
  <c r="N76" i="13"/>
  <c r="M76" i="13"/>
  <c r="L76" i="13"/>
  <c r="K76" i="13"/>
  <c r="I76" i="13"/>
  <c r="H76" i="13"/>
  <c r="G76" i="13"/>
  <c r="F76" i="13"/>
  <c r="E76" i="13"/>
  <c r="D76" i="13"/>
  <c r="C76" i="13"/>
  <c r="B76" i="13"/>
  <c r="A76" i="13"/>
  <c r="V75" i="13"/>
  <c r="AJ75" i="13"/>
  <c r="W75" i="13"/>
  <c r="AK75" i="13"/>
  <c r="AN75" i="13"/>
  <c r="AO75" i="13"/>
  <c r="Y75" i="13"/>
  <c r="AM75" i="13"/>
  <c r="X75" i="13"/>
  <c r="AL75" i="13"/>
  <c r="J75" i="13"/>
  <c r="AI75" i="13"/>
  <c r="AD75" i="13"/>
  <c r="AC75" i="13"/>
  <c r="AB75" i="13"/>
  <c r="AA75" i="13"/>
  <c r="Z75" i="13"/>
  <c r="U75" i="13"/>
  <c r="T75" i="13"/>
  <c r="S75" i="13"/>
  <c r="R75" i="13"/>
  <c r="Q75" i="13"/>
  <c r="P75" i="13"/>
  <c r="O75" i="13"/>
  <c r="N75" i="13"/>
  <c r="M75" i="13"/>
  <c r="L75" i="13"/>
  <c r="K75" i="13"/>
  <c r="I75" i="13"/>
  <c r="H75" i="13"/>
  <c r="G75" i="13"/>
  <c r="F75" i="13"/>
  <c r="E75" i="13"/>
  <c r="D75" i="13"/>
  <c r="C75" i="13"/>
  <c r="B75" i="13"/>
  <c r="A75" i="13"/>
  <c r="V74" i="13"/>
  <c r="AJ74" i="13"/>
  <c r="W74" i="13"/>
  <c r="AK74" i="13"/>
  <c r="AN74" i="13"/>
  <c r="AO74" i="13"/>
  <c r="Y74" i="13"/>
  <c r="AM74" i="13"/>
  <c r="X74" i="13"/>
  <c r="AL74" i="13"/>
  <c r="J74" i="13"/>
  <c r="AI74" i="13"/>
  <c r="AD74" i="13"/>
  <c r="AC74" i="13"/>
  <c r="AB74" i="13"/>
  <c r="AA74" i="13"/>
  <c r="Z74" i="13"/>
  <c r="U74" i="13"/>
  <c r="T74" i="13"/>
  <c r="S74" i="13"/>
  <c r="R74" i="13"/>
  <c r="Q74" i="13"/>
  <c r="P74" i="13"/>
  <c r="O74" i="13"/>
  <c r="N74" i="13"/>
  <c r="M74" i="13"/>
  <c r="L74" i="13"/>
  <c r="K74" i="13"/>
  <c r="I74" i="13"/>
  <c r="H74" i="13"/>
  <c r="G74" i="13"/>
  <c r="F74" i="13"/>
  <c r="E74" i="13"/>
  <c r="D74" i="13"/>
  <c r="C74" i="13"/>
  <c r="B74" i="13"/>
  <c r="A74" i="13"/>
  <c r="V73" i="13"/>
  <c r="AJ73" i="13"/>
  <c r="W73" i="13"/>
  <c r="AK73" i="13"/>
  <c r="AN73" i="13"/>
  <c r="AO73" i="13"/>
  <c r="Y73" i="13"/>
  <c r="AM73" i="13"/>
  <c r="X73" i="13"/>
  <c r="AL73" i="13"/>
  <c r="J73" i="13"/>
  <c r="AI73" i="13"/>
  <c r="AD73" i="13"/>
  <c r="AC73" i="13"/>
  <c r="AB73" i="13"/>
  <c r="AA73" i="13"/>
  <c r="Z73" i="13"/>
  <c r="U73" i="13"/>
  <c r="T73" i="13"/>
  <c r="S73" i="13"/>
  <c r="R73" i="13"/>
  <c r="Q73" i="13"/>
  <c r="P73" i="13"/>
  <c r="O73" i="13"/>
  <c r="N73" i="13"/>
  <c r="M73" i="13"/>
  <c r="L73" i="13"/>
  <c r="K73" i="13"/>
  <c r="I73" i="13"/>
  <c r="H73" i="13"/>
  <c r="G73" i="13"/>
  <c r="F73" i="13"/>
  <c r="E73" i="13"/>
  <c r="D73" i="13"/>
  <c r="C73" i="13"/>
  <c r="B73" i="13"/>
  <c r="A73" i="13"/>
  <c r="V71" i="13"/>
  <c r="AJ71" i="13"/>
  <c r="W71" i="13"/>
  <c r="AK71" i="13"/>
  <c r="AN71" i="13"/>
  <c r="AO71" i="13"/>
  <c r="Y71" i="13"/>
  <c r="AM71" i="13"/>
  <c r="X71" i="13"/>
  <c r="AL71" i="13"/>
  <c r="J71" i="13"/>
  <c r="AI71" i="13"/>
  <c r="AD71" i="13"/>
  <c r="AC71" i="13"/>
  <c r="AB71" i="13"/>
  <c r="AA71" i="13"/>
  <c r="Z71" i="13"/>
  <c r="U71" i="13"/>
  <c r="T71" i="13"/>
  <c r="S71" i="13"/>
  <c r="R71" i="13"/>
  <c r="Q71" i="13"/>
  <c r="P71" i="13"/>
  <c r="O71" i="13"/>
  <c r="N71" i="13"/>
  <c r="M71" i="13"/>
  <c r="L71" i="13"/>
  <c r="K71" i="13"/>
  <c r="I71" i="13"/>
  <c r="H71" i="13"/>
  <c r="G71" i="13"/>
  <c r="F71" i="13"/>
  <c r="E71" i="13"/>
  <c r="D71" i="13"/>
  <c r="C71" i="13"/>
  <c r="B71" i="13"/>
  <c r="A71" i="13"/>
  <c r="V70" i="13"/>
  <c r="AJ70" i="13"/>
  <c r="W70" i="13"/>
  <c r="AK70" i="13"/>
  <c r="AN70" i="13"/>
  <c r="AO70" i="13"/>
  <c r="Y70" i="13"/>
  <c r="AM70" i="13"/>
  <c r="X70" i="13"/>
  <c r="AL70" i="13"/>
  <c r="J70" i="13"/>
  <c r="AI70" i="13"/>
  <c r="AD70" i="13"/>
  <c r="AC70" i="13"/>
  <c r="AB70" i="13"/>
  <c r="AA70" i="13"/>
  <c r="Z70" i="13"/>
  <c r="U70" i="13"/>
  <c r="T70" i="13"/>
  <c r="S70" i="13"/>
  <c r="R70" i="13"/>
  <c r="Q70" i="13"/>
  <c r="P70" i="13"/>
  <c r="O70" i="13"/>
  <c r="N70" i="13"/>
  <c r="M70" i="13"/>
  <c r="L70" i="13"/>
  <c r="K70" i="13"/>
  <c r="I70" i="13"/>
  <c r="H70" i="13"/>
  <c r="G70" i="13"/>
  <c r="F70" i="13"/>
  <c r="E70" i="13"/>
  <c r="D70" i="13"/>
  <c r="C70" i="13"/>
  <c r="B70" i="13"/>
  <c r="A70" i="13"/>
  <c r="V69" i="13"/>
  <c r="AJ69" i="13"/>
  <c r="W69" i="13"/>
  <c r="AK69" i="13"/>
  <c r="AN69" i="13"/>
  <c r="AO69" i="13"/>
  <c r="Y69" i="13"/>
  <c r="AM69" i="13"/>
  <c r="X69" i="13"/>
  <c r="AL69" i="13"/>
  <c r="J69" i="13"/>
  <c r="AI69" i="13"/>
  <c r="AD69" i="13"/>
  <c r="AC69" i="13"/>
  <c r="AB69" i="13"/>
  <c r="AA69" i="13"/>
  <c r="Z69" i="13"/>
  <c r="U69" i="13"/>
  <c r="T69" i="13"/>
  <c r="S69" i="13"/>
  <c r="R69" i="13"/>
  <c r="Q69" i="13"/>
  <c r="P69" i="13"/>
  <c r="O69" i="13"/>
  <c r="N69" i="13"/>
  <c r="M69" i="13"/>
  <c r="L69" i="13"/>
  <c r="K69" i="13"/>
  <c r="I69" i="13"/>
  <c r="H69" i="13"/>
  <c r="G69" i="13"/>
  <c r="F69" i="13"/>
  <c r="E69" i="13"/>
  <c r="D69" i="13"/>
  <c r="C69" i="13"/>
  <c r="B69" i="13"/>
  <c r="A69" i="13"/>
  <c r="V68" i="13"/>
  <c r="AJ68" i="13"/>
  <c r="W68" i="13"/>
  <c r="AK68" i="13"/>
  <c r="AN68" i="13"/>
  <c r="AO68" i="13"/>
  <c r="Y68" i="13"/>
  <c r="AM68" i="13"/>
  <c r="X68" i="13"/>
  <c r="AL68" i="13"/>
  <c r="J68" i="13"/>
  <c r="AI68" i="13"/>
  <c r="AD68" i="13"/>
  <c r="AC68" i="13"/>
  <c r="AB68" i="13"/>
  <c r="AA68" i="13"/>
  <c r="Z68" i="13"/>
  <c r="U68" i="13"/>
  <c r="T68" i="13"/>
  <c r="S68" i="13"/>
  <c r="R68" i="13"/>
  <c r="Q68" i="13"/>
  <c r="P68" i="13"/>
  <c r="O68" i="13"/>
  <c r="N68" i="13"/>
  <c r="M68" i="13"/>
  <c r="L68" i="13"/>
  <c r="K68" i="13"/>
  <c r="I68" i="13"/>
  <c r="H68" i="13"/>
  <c r="G68" i="13"/>
  <c r="F68" i="13"/>
  <c r="E68" i="13"/>
  <c r="D68" i="13"/>
  <c r="C68" i="13"/>
  <c r="B68" i="13"/>
  <c r="A68" i="13"/>
  <c r="V67" i="13"/>
  <c r="AJ67" i="13"/>
  <c r="W67" i="13"/>
  <c r="AK67" i="13"/>
  <c r="AN67" i="13"/>
  <c r="AO67" i="13"/>
  <c r="Y67" i="13"/>
  <c r="AM67" i="13"/>
  <c r="X67" i="13"/>
  <c r="AL67" i="13"/>
  <c r="J67" i="13"/>
  <c r="AI67" i="13"/>
  <c r="AD67" i="13"/>
  <c r="AC67" i="13"/>
  <c r="AB67" i="13"/>
  <c r="AA67" i="13"/>
  <c r="Z67" i="13"/>
  <c r="U67" i="13"/>
  <c r="T67" i="13"/>
  <c r="S67" i="13"/>
  <c r="R67" i="13"/>
  <c r="Q67" i="13"/>
  <c r="P67" i="13"/>
  <c r="O67" i="13"/>
  <c r="N67" i="13"/>
  <c r="M67" i="13"/>
  <c r="L67" i="13"/>
  <c r="K67" i="13"/>
  <c r="I67" i="13"/>
  <c r="H67" i="13"/>
  <c r="G67" i="13"/>
  <c r="F67" i="13"/>
  <c r="E67" i="13"/>
  <c r="D67" i="13"/>
  <c r="C67" i="13"/>
  <c r="B67" i="13"/>
  <c r="A67" i="13"/>
  <c r="V66" i="13"/>
  <c r="AJ66" i="13"/>
  <c r="W66" i="13"/>
  <c r="AK66" i="13"/>
  <c r="AN66" i="13"/>
  <c r="AO66" i="13"/>
  <c r="Y66" i="13"/>
  <c r="AM66" i="13"/>
  <c r="X66" i="13"/>
  <c r="AL66" i="13"/>
  <c r="J66" i="13"/>
  <c r="AI66" i="13"/>
  <c r="AD66" i="13"/>
  <c r="AC66" i="13"/>
  <c r="AB66" i="13"/>
  <c r="AA66" i="13"/>
  <c r="Z66" i="13"/>
  <c r="U66" i="13"/>
  <c r="T66" i="13"/>
  <c r="S66" i="13"/>
  <c r="R66" i="13"/>
  <c r="Q66" i="13"/>
  <c r="P66" i="13"/>
  <c r="O66" i="13"/>
  <c r="N66" i="13"/>
  <c r="M66" i="13"/>
  <c r="L66" i="13"/>
  <c r="K66" i="13"/>
  <c r="I66" i="13"/>
  <c r="H66" i="13"/>
  <c r="G66" i="13"/>
  <c r="F66" i="13"/>
  <c r="E66" i="13"/>
  <c r="D66" i="13"/>
  <c r="C66" i="13"/>
  <c r="B66" i="13"/>
  <c r="A66" i="13"/>
  <c r="V65" i="13"/>
  <c r="AJ65" i="13"/>
  <c r="W65" i="13"/>
  <c r="AK65" i="13"/>
  <c r="AN65" i="13"/>
  <c r="AO65" i="13"/>
  <c r="Y65" i="13"/>
  <c r="AM65" i="13"/>
  <c r="X65" i="13"/>
  <c r="AL65" i="13"/>
  <c r="J65" i="13"/>
  <c r="AI65" i="13"/>
  <c r="AD65" i="13"/>
  <c r="AC65" i="13"/>
  <c r="AB65" i="13"/>
  <c r="AA65" i="13"/>
  <c r="Z65" i="13"/>
  <c r="U65" i="13"/>
  <c r="T65" i="13"/>
  <c r="S65" i="13"/>
  <c r="R65" i="13"/>
  <c r="Q65" i="13"/>
  <c r="P65" i="13"/>
  <c r="O65" i="13"/>
  <c r="N65" i="13"/>
  <c r="M65" i="13"/>
  <c r="L65" i="13"/>
  <c r="K65" i="13"/>
  <c r="I65" i="13"/>
  <c r="H65" i="13"/>
  <c r="G65" i="13"/>
  <c r="F65" i="13"/>
  <c r="E65" i="13"/>
  <c r="D65" i="13"/>
  <c r="C65" i="13"/>
  <c r="B65" i="13"/>
  <c r="A65" i="13"/>
  <c r="V64" i="13"/>
  <c r="AJ64" i="13"/>
  <c r="W64" i="13"/>
  <c r="AK64" i="13"/>
  <c r="AN64" i="13"/>
  <c r="AO64" i="13"/>
  <c r="Y64" i="13"/>
  <c r="AM64" i="13"/>
  <c r="X64" i="13"/>
  <c r="AL64" i="13"/>
  <c r="J64" i="13"/>
  <c r="AI64" i="13"/>
  <c r="AD64" i="13"/>
  <c r="AC64" i="13"/>
  <c r="AB64" i="13"/>
  <c r="AA64" i="13"/>
  <c r="Z64" i="13"/>
  <c r="U64" i="13"/>
  <c r="T64" i="13"/>
  <c r="S64" i="13"/>
  <c r="R64" i="13"/>
  <c r="Q64" i="13"/>
  <c r="P64" i="13"/>
  <c r="O64" i="13"/>
  <c r="N64" i="13"/>
  <c r="M64" i="13"/>
  <c r="L64" i="13"/>
  <c r="K64" i="13"/>
  <c r="I64" i="13"/>
  <c r="H64" i="13"/>
  <c r="G64" i="13"/>
  <c r="F64" i="13"/>
  <c r="E64" i="13"/>
  <c r="D64" i="13"/>
  <c r="C64" i="13"/>
  <c r="B64" i="13"/>
  <c r="A64" i="13"/>
  <c r="AP62" i="13"/>
  <c r="V62" i="13"/>
  <c r="AJ62" i="13"/>
  <c r="W62" i="13"/>
  <c r="AK62" i="13"/>
  <c r="AN62" i="13"/>
  <c r="AO62" i="13"/>
  <c r="Y62" i="13"/>
  <c r="AM62" i="13"/>
  <c r="X62" i="13"/>
  <c r="AL62" i="13"/>
  <c r="J62" i="13"/>
  <c r="AI62" i="13"/>
  <c r="AD62" i="13"/>
  <c r="AC62" i="13"/>
  <c r="AB62" i="13"/>
  <c r="AA62" i="13"/>
  <c r="Z62" i="13"/>
  <c r="U62" i="13"/>
  <c r="T62" i="13"/>
  <c r="S62" i="13"/>
  <c r="R62" i="13"/>
  <c r="Q62" i="13"/>
  <c r="P62" i="13"/>
  <c r="O62" i="13"/>
  <c r="N62" i="13"/>
  <c r="M62" i="13"/>
  <c r="L62" i="13"/>
  <c r="K62" i="13"/>
  <c r="I62" i="13"/>
  <c r="H62" i="13"/>
  <c r="G62" i="13"/>
  <c r="F62" i="13"/>
  <c r="E62" i="13"/>
  <c r="D62" i="13"/>
  <c r="C62" i="13"/>
  <c r="B62" i="13"/>
  <c r="A62" i="13"/>
  <c r="AP61" i="13"/>
  <c r="V61" i="13"/>
  <c r="AJ61" i="13"/>
  <c r="W61" i="13"/>
  <c r="AK61" i="13"/>
  <c r="AN61" i="13"/>
  <c r="AO61" i="13"/>
  <c r="Y61" i="13"/>
  <c r="AM61" i="13"/>
  <c r="X61" i="13"/>
  <c r="AL61" i="13"/>
  <c r="J61" i="13"/>
  <c r="AI61" i="13"/>
  <c r="AD61" i="13"/>
  <c r="AC61" i="13"/>
  <c r="AB61" i="13"/>
  <c r="AA61" i="13"/>
  <c r="Z61" i="13"/>
  <c r="U61" i="13"/>
  <c r="T61" i="13"/>
  <c r="S61" i="13"/>
  <c r="R61" i="13"/>
  <c r="Q61" i="13"/>
  <c r="P61" i="13"/>
  <c r="O61" i="13"/>
  <c r="N61" i="13"/>
  <c r="M61" i="13"/>
  <c r="L61" i="13"/>
  <c r="K61" i="13"/>
  <c r="I61" i="13"/>
  <c r="H61" i="13"/>
  <c r="G61" i="13"/>
  <c r="F61" i="13"/>
  <c r="E61" i="13"/>
  <c r="D61" i="13"/>
  <c r="C61" i="13"/>
  <c r="B61" i="13"/>
  <c r="A61" i="13"/>
  <c r="AP60" i="13"/>
  <c r="V60" i="13"/>
  <c r="AJ60" i="13"/>
  <c r="W60" i="13"/>
  <c r="AK60" i="13"/>
  <c r="AN60" i="13"/>
  <c r="AO60" i="13"/>
  <c r="Y60" i="13"/>
  <c r="AM60" i="13"/>
  <c r="X60" i="13"/>
  <c r="AL60" i="13"/>
  <c r="J60" i="13"/>
  <c r="AI60" i="13"/>
  <c r="AD60" i="13"/>
  <c r="AC60" i="13"/>
  <c r="AB60" i="13"/>
  <c r="AA60" i="13"/>
  <c r="Z60" i="13"/>
  <c r="U60" i="13"/>
  <c r="T60" i="13"/>
  <c r="S60" i="13"/>
  <c r="R60" i="13"/>
  <c r="Q60" i="13"/>
  <c r="P60" i="13"/>
  <c r="O60" i="13"/>
  <c r="N60" i="13"/>
  <c r="M60" i="13"/>
  <c r="L60" i="13"/>
  <c r="K60" i="13"/>
  <c r="I60" i="13"/>
  <c r="H60" i="13"/>
  <c r="G60" i="13"/>
  <c r="F60" i="13"/>
  <c r="E60" i="13"/>
  <c r="D60" i="13"/>
  <c r="C60" i="13"/>
  <c r="B60" i="13"/>
  <c r="A60" i="13"/>
  <c r="AP59" i="13"/>
  <c r="V59" i="13"/>
  <c r="AJ59" i="13"/>
  <c r="W59" i="13"/>
  <c r="AK59" i="13"/>
  <c r="AN59" i="13"/>
  <c r="AO59" i="13"/>
  <c r="Y59" i="13"/>
  <c r="AM59" i="13"/>
  <c r="X59" i="13"/>
  <c r="AL59" i="13"/>
  <c r="J59" i="13"/>
  <c r="AI59" i="13"/>
  <c r="AD59" i="13"/>
  <c r="AC59" i="13"/>
  <c r="AB59" i="13"/>
  <c r="AA59" i="13"/>
  <c r="Z59" i="13"/>
  <c r="U59" i="13"/>
  <c r="T59" i="13"/>
  <c r="S59" i="13"/>
  <c r="R59" i="13"/>
  <c r="Q59" i="13"/>
  <c r="P59" i="13"/>
  <c r="O59" i="13"/>
  <c r="N59" i="13"/>
  <c r="M59" i="13"/>
  <c r="L59" i="13"/>
  <c r="K59" i="13"/>
  <c r="I59" i="13"/>
  <c r="H59" i="13"/>
  <c r="G59" i="13"/>
  <c r="F59" i="13"/>
  <c r="E59" i="13"/>
  <c r="D59" i="13"/>
  <c r="C59" i="13"/>
  <c r="B59" i="13"/>
  <c r="A59" i="13"/>
  <c r="AP58" i="13"/>
  <c r="V58" i="13"/>
  <c r="AJ58" i="13"/>
  <c r="W58" i="13"/>
  <c r="AK58" i="13"/>
  <c r="AN58" i="13"/>
  <c r="AO58" i="13"/>
  <c r="Y58" i="13"/>
  <c r="AM58" i="13"/>
  <c r="X58" i="13"/>
  <c r="AL58" i="13"/>
  <c r="J58" i="13"/>
  <c r="AI58" i="13"/>
  <c r="AD58" i="13"/>
  <c r="AC58" i="13"/>
  <c r="AB58" i="13"/>
  <c r="AA58" i="13"/>
  <c r="Z58" i="13"/>
  <c r="U58" i="13"/>
  <c r="T58" i="13"/>
  <c r="S58" i="13"/>
  <c r="R58" i="13"/>
  <c r="Q58" i="13"/>
  <c r="P58" i="13"/>
  <c r="O58" i="13"/>
  <c r="N58" i="13"/>
  <c r="M58" i="13"/>
  <c r="L58" i="13"/>
  <c r="K58" i="13"/>
  <c r="I58" i="13"/>
  <c r="H58" i="13"/>
  <c r="G58" i="13"/>
  <c r="F58" i="13"/>
  <c r="E58" i="13"/>
  <c r="D58" i="13"/>
  <c r="C58" i="13"/>
  <c r="B58" i="13"/>
  <c r="A58" i="13"/>
  <c r="AP57" i="13"/>
  <c r="V57" i="13"/>
  <c r="AJ57" i="13"/>
  <c r="W57" i="13"/>
  <c r="AK57" i="13"/>
  <c r="AN57" i="13"/>
  <c r="AO57" i="13"/>
  <c r="Y57" i="13"/>
  <c r="AM57" i="13"/>
  <c r="X57" i="13"/>
  <c r="AL57" i="13"/>
  <c r="J57" i="13"/>
  <c r="AI57" i="13"/>
  <c r="AD57" i="13"/>
  <c r="AC57" i="13"/>
  <c r="AB57" i="13"/>
  <c r="AA57" i="13"/>
  <c r="Z57" i="13"/>
  <c r="U57" i="13"/>
  <c r="T57" i="13"/>
  <c r="S57" i="13"/>
  <c r="R57" i="13"/>
  <c r="Q57" i="13"/>
  <c r="P57" i="13"/>
  <c r="O57" i="13"/>
  <c r="N57" i="13"/>
  <c r="M57" i="13"/>
  <c r="L57" i="13"/>
  <c r="K57" i="13"/>
  <c r="I57" i="13"/>
  <c r="H57" i="13"/>
  <c r="G57" i="13"/>
  <c r="F57" i="13"/>
  <c r="E57" i="13"/>
  <c r="D57" i="13"/>
  <c r="C57" i="13"/>
  <c r="B57" i="13"/>
  <c r="A57" i="13"/>
  <c r="AP56" i="13"/>
  <c r="V56" i="13"/>
  <c r="AJ56" i="13"/>
  <c r="W56" i="13"/>
  <c r="AK56" i="13"/>
  <c r="AN56" i="13"/>
  <c r="AO56" i="13"/>
  <c r="Y56" i="13"/>
  <c r="AM56" i="13"/>
  <c r="X56" i="13"/>
  <c r="AL56" i="13"/>
  <c r="J56" i="13"/>
  <c r="AI56" i="13"/>
  <c r="AD56" i="13"/>
  <c r="AC56" i="13"/>
  <c r="AB56" i="13"/>
  <c r="AA56" i="13"/>
  <c r="Z56" i="13"/>
  <c r="U56" i="13"/>
  <c r="T56" i="13"/>
  <c r="S56" i="13"/>
  <c r="R56" i="13"/>
  <c r="Q56" i="13"/>
  <c r="P56" i="13"/>
  <c r="O56" i="13"/>
  <c r="N56" i="13"/>
  <c r="M56" i="13"/>
  <c r="L56" i="13"/>
  <c r="K56" i="13"/>
  <c r="I56" i="13"/>
  <c r="H56" i="13"/>
  <c r="G56" i="13"/>
  <c r="F56" i="13"/>
  <c r="E56" i="13"/>
  <c r="D56" i="13"/>
  <c r="C56" i="13"/>
  <c r="B56" i="13"/>
  <c r="A56" i="13"/>
  <c r="AP55" i="13"/>
  <c r="V55" i="13"/>
  <c r="AJ55" i="13"/>
  <c r="W55" i="13"/>
  <c r="AK55" i="13"/>
  <c r="AN55" i="13"/>
  <c r="AO55" i="13"/>
  <c r="Y55" i="13"/>
  <c r="AM55" i="13"/>
  <c r="X55" i="13"/>
  <c r="AL55" i="13"/>
  <c r="J55" i="13"/>
  <c r="AI55" i="13"/>
  <c r="AD55" i="13"/>
  <c r="AC55" i="13"/>
  <c r="AB55" i="13"/>
  <c r="AA55" i="13"/>
  <c r="Z55" i="13"/>
  <c r="U55" i="13"/>
  <c r="T55" i="13"/>
  <c r="S55" i="13"/>
  <c r="R55" i="13"/>
  <c r="Q55" i="13"/>
  <c r="P55" i="13"/>
  <c r="O55" i="13"/>
  <c r="N55" i="13"/>
  <c r="M55" i="13"/>
  <c r="L55" i="13"/>
  <c r="K55" i="13"/>
  <c r="I55" i="13"/>
  <c r="H55" i="13"/>
  <c r="G55" i="13"/>
  <c r="F55" i="13"/>
  <c r="E55" i="13"/>
  <c r="D55" i="13"/>
  <c r="C55" i="13"/>
  <c r="B55" i="13"/>
  <c r="A55" i="13"/>
  <c r="AP54" i="13"/>
  <c r="V54" i="13"/>
  <c r="AJ54" i="13"/>
  <c r="W54" i="13"/>
  <c r="AK54" i="13"/>
  <c r="AN54" i="13"/>
  <c r="AO54" i="13"/>
  <c r="Y54" i="13"/>
  <c r="AM54" i="13"/>
  <c r="X54" i="13"/>
  <c r="AL54" i="13"/>
  <c r="J54" i="13"/>
  <c r="AI54" i="13"/>
  <c r="AD54" i="13"/>
  <c r="AC54" i="13"/>
  <c r="AB54" i="13"/>
  <c r="AA54" i="13"/>
  <c r="Z54" i="13"/>
  <c r="U54" i="13"/>
  <c r="T54" i="13"/>
  <c r="S54" i="13"/>
  <c r="R54" i="13"/>
  <c r="Q54" i="13"/>
  <c r="P54" i="13"/>
  <c r="O54" i="13"/>
  <c r="N54" i="13"/>
  <c r="M54" i="13"/>
  <c r="L54" i="13"/>
  <c r="K54" i="13"/>
  <c r="I54" i="13"/>
  <c r="H54" i="13"/>
  <c r="G54" i="13"/>
  <c r="F54" i="13"/>
  <c r="E54" i="13"/>
  <c r="D54" i="13"/>
  <c r="C54" i="13"/>
  <c r="B54" i="13"/>
  <c r="A54" i="13"/>
  <c r="AP53" i="13"/>
  <c r="V53" i="13"/>
  <c r="AJ53" i="13"/>
  <c r="W53" i="13"/>
  <c r="AK53" i="13"/>
  <c r="AN53" i="13"/>
  <c r="AO53" i="13"/>
  <c r="Y53" i="13"/>
  <c r="AM53" i="13"/>
  <c r="X53" i="13"/>
  <c r="AL53" i="13"/>
  <c r="J53" i="13"/>
  <c r="AI53" i="13"/>
  <c r="AD53" i="13"/>
  <c r="AC53" i="13"/>
  <c r="AB53" i="13"/>
  <c r="AA53" i="13"/>
  <c r="Z53" i="13"/>
  <c r="U53" i="13"/>
  <c r="T53" i="13"/>
  <c r="S53" i="13"/>
  <c r="R53" i="13"/>
  <c r="Q53" i="13"/>
  <c r="P53" i="13"/>
  <c r="O53" i="13"/>
  <c r="N53" i="13"/>
  <c r="M53" i="13"/>
  <c r="L53" i="13"/>
  <c r="K53" i="13"/>
  <c r="I53" i="13"/>
  <c r="H53" i="13"/>
  <c r="G53" i="13"/>
  <c r="F53" i="13"/>
  <c r="E53" i="13"/>
  <c r="D53" i="13"/>
  <c r="C53" i="13"/>
  <c r="B53" i="13"/>
  <c r="A53" i="13"/>
  <c r="AP51" i="13"/>
  <c r="V51" i="13"/>
  <c r="AJ51" i="13"/>
  <c r="W51" i="13"/>
  <c r="AK51" i="13"/>
  <c r="AN51" i="13"/>
  <c r="AO51" i="13"/>
  <c r="Y51" i="13"/>
  <c r="AM51" i="13"/>
  <c r="X51" i="13"/>
  <c r="AL51" i="13"/>
  <c r="J51" i="13"/>
  <c r="AI51" i="13"/>
  <c r="AD51" i="13"/>
  <c r="AC51" i="13"/>
  <c r="AB51" i="13"/>
  <c r="AA51" i="13"/>
  <c r="Z51" i="13"/>
  <c r="U51" i="13"/>
  <c r="T51" i="13"/>
  <c r="S51" i="13"/>
  <c r="R51" i="13"/>
  <c r="Q51" i="13"/>
  <c r="P51" i="13"/>
  <c r="O51" i="13"/>
  <c r="N51" i="13"/>
  <c r="M51" i="13"/>
  <c r="L51" i="13"/>
  <c r="K51" i="13"/>
  <c r="I51" i="13"/>
  <c r="H51" i="13"/>
  <c r="G51" i="13"/>
  <c r="F51" i="13"/>
  <c r="E51" i="13"/>
  <c r="D51" i="13"/>
  <c r="C51" i="13"/>
  <c r="B51" i="13"/>
  <c r="A51" i="13"/>
  <c r="AI3" i="13"/>
  <c r="AP50" i="13"/>
  <c r="V50" i="13"/>
  <c r="AJ50" i="13"/>
  <c r="W50" i="13"/>
  <c r="AK50" i="13"/>
  <c r="AN50" i="13"/>
  <c r="AO50" i="13"/>
  <c r="Y50" i="13"/>
  <c r="AM50" i="13"/>
  <c r="X50" i="13"/>
  <c r="AL50" i="13"/>
  <c r="J50" i="13"/>
  <c r="AI50" i="13"/>
  <c r="AD50" i="13"/>
  <c r="AC50" i="13"/>
  <c r="AB50" i="13"/>
  <c r="AA50" i="13"/>
  <c r="Z50" i="13"/>
  <c r="U50" i="13"/>
  <c r="T50" i="13"/>
  <c r="S50" i="13"/>
  <c r="R50" i="13"/>
  <c r="Q50" i="13"/>
  <c r="P50" i="13"/>
  <c r="O50" i="13"/>
  <c r="N50" i="13"/>
  <c r="M50" i="13"/>
  <c r="L50" i="13"/>
  <c r="K50" i="13"/>
  <c r="I50" i="13"/>
  <c r="H50" i="13"/>
  <c r="G50" i="13"/>
  <c r="F50" i="13"/>
  <c r="E50" i="13"/>
  <c r="D50" i="13"/>
  <c r="C50" i="13"/>
  <c r="B50" i="13"/>
  <c r="A50" i="13"/>
  <c r="AP49" i="13"/>
  <c r="V49" i="13"/>
  <c r="AJ49" i="13"/>
  <c r="W49" i="13"/>
  <c r="AK49" i="13"/>
  <c r="AN49" i="13"/>
  <c r="AO49" i="13"/>
  <c r="Y49" i="13"/>
  <c r="AM49" i="13"/>
  <c r="X49" i="13"/>
  <c r="AL49" i="13"/>
  <c r="J49" i="13"/>
  <c r="AI49" i="13"/>
  <c r="AD49" i="13"/>
  <c r="AC49" i="13"/>
  <c r="AB49" i="13"/>
  <c r="AA49" i="13"/>
  <c r="Z49" i="13"/>
  <c r="U49" i="13"/>
  <c r="T49" i="13"/>
  <c r="S49" i="13"/>
  <c r="R49" i="13"/>
  <c r="Q49" i="13"/>
  <c r="P49" i="13"/>
  <c r="O49" i="13"/>
  <c r="N49" i="13"/>
  <c r="M49" i="13"/>
  <c r="L49" i="13"/>
  <c r="K49" i="13"/>
  <c r="I49" i="13"/>
  <c r="H49" i="13"/>
  <c r="G49" i="13"/>
  <c r="F49" i="13"/>
  <c r="E49" i="13"/>
  <c r="D49" i="13"/>
  <c r="C49" i="13"/>
  <c r="B49" i="13"/>
  <c r="A49" i="13"/>
  <c r="AP48" i="13"/>
  <c r="V48" i="13"/>
  <c r="AJ48" i="13"/>
  <c r="W48" i="13"/>
  <c r="AK48" i="13"/>
  <c r="AN48" i="13"/>
  <c r="AO48" i="13"/>
  <c r="Y48" i="13"/>
  <c r="AM48" i="13"/>
  <c r="X48" i="13"/>
  <c r="AL48" i="13"/>
  <c r="J48" i="13"/>
  <c r="AI48" i="13"/>
  <c r="AD48" i="13"/>
  <c r="AC48" i="13"/>
  <c r="AB48" i="13"/>
  <c r="AA48" i="13"/>
  <c r="Z48" i="13"/>
  <c r="U48" i="13"/>
  <c r="T48" i="13"/>
  <c r="S48" i="13"/>
  <c r="R48" i="13"/>
  <c r="Q48" i="13"/>
  <c r="P48" i="13"/>
  <c r="O48" i="13"/>
  <c r="N48" i="13"/>
  <c r="M48" i="13"/>
  <c r="L48" i="13"/>
  <c r="K48" i="13"/>
  <c r="I48" i="13"/>
  <c r="H48" i="13"/>
  <c r="G48" i="13"/>
  <c r="F48" i="13"/>
  <c r="E48" i="13"/>
  <c r="D48" i="13"/>
  <c r="C48" i="13"/>
  <c r="B48" i="13"/>
  <c r="A48" i="13"/>
  <c r="AP47" i="13"/>
  <c r="V47" i="13"/>
  <c r="AJ47" i="13"/>
  <c r="W47" i="13"/>
  <c r="AK47" i="13"/>
  <c r="AN47" i="13"/>
  <c r="AO47" i="13"/>
  <c r="Y47" i="13"/>
  <c r="AM47" i="13"/>
  <c r="X47" i="13"/>
  <c r="AL47" i="13"/>
  <c r="J47" i="13"/>
  <c r="AI47" i="13"/>
  <c r="AD47" i="13"/>
  <c r="AC47" i="13"/>
  <c r="AB47" i="13"/>
  <c r="AA47" i="13"/>
  <c r="Z47" i="13"/>
  <c r="U47" i="13"/>
  <c r="T47" i="13"/>
  <c r="S47" i="13"/>
  <c r="R47" i="13"/>
  <c r="Q47" i="13"/>
  <c r="P47" i="13"/>
  <c r="O47" i="13"/>
  <c r="N47" i="13"/>
  <c r="M47" i="13"/>
  <c r="L47" i="13"/>
  <c r="K47" i="13"/>
  <c r="I47" i="13"/>
  <c r="H47" i="13"/>
  <c r="G47" i="13"/>
  <c r="F47" i="13"/>
  <c r="E47" i="13"/>
  <c r="D47" i="13"/>
  <c r="C47" i="13"/>
  <c r="B47" i="13"/>
  <c r="A47" i="13"/>
  <c r="AP46" i="13"/>
  <c r="V46" i="13"/>
  <c r="AJ46" i="13"/>
  <c r="W46" i="13"/>
  <c r="AK46" i="13"/>
  <c r="AN46" i="13"/>
  <c r="AO46" i="13"/>
  <c r="Y46" i="13"/>
  <c r="AM46" i="13"/>
  <c r="X46" i="13"/>
  <c r="AL46" i="13"/>
  <c r="J46" i="13"/>
  <c r="AI46" i="13"/>
  <c r="AD46" i="13"/>
  <c r="AC46" i="13"/>
  <c r="AB46" i="13"/>
  <c r="AA46" i="13"/>
  <c r="Z46" i="13"/>
  <c r="U46" i="13"/>
  <c r="T46" i="13"/>
  <c r="S46" i="13"/>
  <c r="R46" i="13"/>
  <c r="Q46" i="13"/>
  <c r="P46" i="13"/>
  <c r="O46" i="13"/>
  <c r="N46" i="13"/>
  <c r="M46" i="13"/>
  <c r="L46" i="13"/>
  <c r="K46" i="13"/>
  <c r="I46" i="13"/>
  <c r="H46" i="13"/>
  <c r="G46" i="13"/>
  <c r="F46" i="13"/>
  <c r="E46" i="13"/>
  <c r="D46" i="13"/>
  <c r="C46" i="13"/>
  <c r="B46" i="13"/>
  <c r="A46" i="13"/>
  <c r="AP45" i="13"/>
  <c r="V45" i="13"/>
  <c r="AJ45" i="13"/>
  <c r="W45" i="13"/>
  <c r="AK45" i="13"/>
  <c r="AN45" i="13"/>
  <c r="AO45" i="13"/>
  <c r="Y45" i="13"/>
  <c r="AM45" i="13"/>
  <c r="X45" i="13"/>
  <c r="AL45" i="13"/>
  <c r="J45" i="13"/>
  <c r="AI45" i="13"/>
  <c r="AD45" i="13"/>
  <c r="AC45" i="13"/>
  <c r="AB45" i="13"/>
  <c r="AA45" i="13"/>
  <c r="Z45" i="13"/>
  <c r="U45" i="13"/>
  <c r="T45" i="13"/>
  <c r="S45" i="13"/>
  <c r="R45" i="13"/>
  <c r="Q45" i="13"/>
  <c r="P45" i="13"/>
  <c r="O45" i="13"/>
  <c r="N45" i="13"/>
  <c r="M45" i="13"/>
  <c r="L45" i="13"/>
  <c r="K45" i="13"/>
  <c r="I45" i="13"/>
  <c r="H45" i="13"/>
  <c r="G45" i="13"/>
  <c r="F45" i="13"/>
  <c r="E45" i="13"/>
  <c r="D45" i="13"/>
  <c r="C45" i="13"/>
  <c r="B45" i="13"/>
  <c r="A45" i="13"/>
  <c r="AP44" i="13"/>
  <c r="V44" i="13"/>
  <c r="AJ44" i="13"/>
  <c r="W44" i="13"/>
  <c r="AK44" i="13"/>
  <c r="AN44" i="13"/>
  <c r="AO44" i="13"/>
  <c r="Y44" i="13"/>
  <c r="AM44" i="13"/>
  <c r="X44" i="13"/>
  <c r="AL44" i="13"/>
  <c r="J44" i="13"/>
  <c r="AI44" i="13"/>
  <c r="AD44" i="13"/>
  <c r="AC44" i="13"/>
  <c r="AB44" i="13"/>
  <c r="AA44" i="13"/>
  <c r="Z44" i="13"/>
  <c r="U44" i="13"/>
  <c r="T44" i="13"/>
  <c r="S44" i="13"/>
  <c r="R44" i="13"/>
  <c r="Q44" i="13"/>
  <c r="P44" i="13"/>
  <c r="O44" i="13"/>
  <c r="N44" i="13"/>
  <c r="M44" i="13"/>
  <c r="L44" i="13"/>
  <c r="K44" i="13"/>
  <c r="I44" i="13"/>
  <c r="H44" i="13"/>
  <c r="G44" i="13"/>
  <c r="F44" i="13"/>
  <c r="E44" i="13"/>
  <c r="D44" i="13"/>
  <c r="C44" i="13"/>
  <c r="B44" i="13"/>
  <c r="A44" i="13"/>
  <c r="AP43" i="13"/>
  <c r="V43" i="13"/>
  <c r="AJ43" i="13"/>
  <c r="W43" i="13"/>
  <c r="AK43" i="13"/>
  <c r="AN43" i="13"/>
  <c r="AO43" i="13"/>
  <c r="Y43" i="13"/>
  <c r="AM43" i="13"/>
  <c r="X43" i="13"/>
  <c r="AL43" i="13"/>
  <c r="J43" i="13"/>
  <c r="AI43" i="13"/>
  <c r="AD43" i="13"/>
  <c r="AC43" i="13"/>
  <c r="AB43" i="13"/>
  <c r="AA43" i="13"/>
  <c r="Z43" i="13"/>
  <c r="U43" i="13"/>
  <c r="T43" i="13"/>
  <c r="S43" i="13"/>
  <c r="R43" i="13"/>
  <c r="Q43" i="13"/>
  <c r="P43" i="13"/>
  <c r="O43" i="13"/>
  <c r="N43" i="13"/>
  <c r="M43" i="13"/>
  <c r="L43" i="13"/>
  <c r="K43" i="13"/>
  <c r="I43" i="13"/>
  <c r="H43" i="13"/>
  <c r="G43" i="13"/>
  <c r="F43" i="13"/>
  <c r="E43" i="13"/>
  <c r="D43" i="13"/>
  <c r="C43" i="13"/>
  <c r="B43" i="13"/>
  <c r="A43" i="13"/>
  <c r="AP42" i="13"/>
  <c r="V42" i="13"/>
  <c r="AJ42" i="13"/>
  <c r="W42" i="13"/>
  <c r="AK42" i="13"/>
  <c r="AN42" i="13"/>
  <c r="AO42" i="13"/>
  <c r="Y42" i="13"/>
  <c r="AM42" i="13"/>
  <c r="X42" i="13"/>
  <c r="AL42" i="13"/>
  <c r="J42" i="13"/>
  <c r="AI42" i="13"/>
  <c r="AD42" i="13"/>
  <c r="AC42" i="13"/>
  <c r="AB42" i="13"/>
  <c r="AA42" i="13"/>
  <c r="Z42" i="13"/>
  <c r="U42" i="13"/>
  <c r="T42" i="13"/>
  <c r="S42" i="13"/>
  <c r="R42" i="13"/>
  <c r="Q42" i="13"/>
  <c r="P42" i="13"/>
  <c r="O42" i="13"/>
  <c r="N42" i="13"/>
  <c r="M42" i="13"/>
  <c r="L42" i="13"/>
  <c r="K42" i="13"/>
  <c r="I42" i="13"/>
  <c r="H42" i="13"/>
  <c r="G42" i="13"/>
  <c r="F42" i="13"/>
  <c r="E42" i="13"/>
  <c r="D42" i="13"/>
  <c r="C42" i="13"/>
  <c r="B42" i="13"/>
  <c r="A42" i="13"/>
  <c r="AP41" i="13"/>
  <c r="V41" i="13"/>
  <c r="AJ41" i="13"/>
  <c r="W41" i="13"/>
  <c r="AK41" i="13"/>
  <c r="AN41" i="13"/>
  <c r="AO41" i="13"/>
  <c r="Y41" i="13"/>
  <c r="AM41" i="13"/>
  <c r="X41" i="13"/>
  <c r="AL41" i="13"/>
  <c r="J41" i="13"/>
  <c r="AI41" i="13"/>
  <c r="AD41" i="13"/>
  <c r="AC41" i="13"/>
  <c r="AB41" i="13"/>
  <c r="AA41" i="13"/>
  <c r="Z41" i="13"/>
  <c r="U41" i="13"/>
  <c r="T41" i="13"/>
  <c r="S41" i="13"/>
  <c r="R41" i="13"/>
  <c r="Q41" i="13"/>
  <c r="P41" i="13"/>
  <c r="O41" i="13"/>
  <c r="N41" i="13"/>
  <c r="M41" i="13"/>
  <c r="L41" i="13"/>
  <c r="K41" i="13"/>
  <c r="I41" i="13"/>
  <c r="H41" i="13"/>
  <c r="G41" i="13"/>
  <c r="F41" i="13"/>
  <c r="E41" i="13"/>
  <c r="D41" i="13"/>
  <c r="C41" i="13"/>
  <c r="B41" i="13"/>
  <c r="A41" i="13"/>
  <c r="AP40" i="13"/>
  <c r="V40" i="13"/>
  <c r="AJ40" i="13"/>
  <c r="W40" i="13"/>
  <c r="AK40" i="13"/>
  <c r="AN40" i="13"/>
  <c r="AO40" i="13"/>
  <c r="Y40" i="13"/>
  <c r="AM40" i="13"/>
  <c r="X40" i="13"/>
  <c r="AL40" i="13"/>
  <c r="J40" i="13"/>
  <c r="AI40" i="13"/>
  <c r="AD40" i="13"/>
  <c r="AC40" i="13"/>
  <c r="AB40" i="13"/>
  <c r="AA40" i="13"/>
  <c r="Z40" i="13"/>
  <c r="U40" i="13"/>
  <c r="T40" i="13"/>
  <c r="S40" i="13"/>
  <c r="R40" i="13"/>
  <c r="Q40" i="13"/>
  <c r="P40" i="13"/>
  <c r="O40" i="13"/>
  <c r="N40" i="13"/>
  <c r="M40" i="13"/>
  <c r="L40" i="13"/>
  <c r="K40" i="13"/>
  <c r="I40" i="13"/>
  <c r="H40" i="13"/>
  <c r="G40" i="13"/>
  <c r="F40" i="13"/>
  <c r="E40" i="13"/>
  <c r="D40" i="13"/>
  <c r="C40" i="13"/>
  <c r="B40" i="13"/>
  <c r="A40" i="13"/>
  <c r="AP39" i="13"/>
  <c r="V39" i="13"/>
  <c r="AJ39" i="13"/>
  <c r="W39" i="13"/>
  <c r="AK39" i="13"/>
  <c r="AN39" i="13"/>
  <c r="AO39" i="13"/>
  <c r="Y39" i="13"/>
  <c r="AM39" i="13"/>
  <c r="X39" i="13"/>
  <c r="AL39" i="13"/>
  <c r="J39" i="13"/>
  <c r="AI39" i="13"/>
  <c r="AD39" i="13"/>
  <c r="AC39" i="13"/>
  <c r="AB39" i="13"/>
  <c r="AA39" i="13"/>
  <c r="Z39" i="13"/>
  <c r="U39" i="13"/>
  <c r="T39" i="13"/>
  <c r="S39" i="13"/>
  <c r="R39" i="13"/>
  <c r="Q39" i="13"/>
  <c r="P39" i="13"/>
  <c r="O39" i="13"/>
  <c r="N39" i="13"/>
  <c r="M39" i="13"/>
  <c r="L39" i="13"/>
  <c r="K39" i="13"/>
  <c r="I39" i="13"/>
  <c r="H39" i="13"/>
  <c r="G39" i="13"/>
  <c r="F39" i="13"/>
  <c r="E39" i="13"/>
  <c r="D39" i="13"/>
  <c r="C39" i="13"/>
  <c r="B39" i="13"/>
  <c r="A39" i="13"/>
  <c r="AP38" i="13"/>
  <c r="V38" i="13"/>
  <c r="AJ38" i="13"/>
  <c r="W38" i="13"/>
  <c r="AK38" i="13"/>
  <c r="AN38" i="13"/>
  <c r="AO38" i="13"/>
  <c r="Y38" i="13"/>
  <c r="AM38" i="13"/>
  <c r="X38" i="13"/>
  <c r="AL38" i="13"/>
  <c r="J38" i="13"/>
  <c r="AI38" i="13"/>
  <c r="AD38" i="13"/>
  <c r="AC38" i="13"/>
  <c r="AB38" i="13"/>
  <c r="AA38" i="13"/>
  <c r="Z38" i="13"/>
  <c r="U38" i="13"/>
  <c r="T38" i="13"/>
  <c r="S38" i="13"/>
  <c r="R38" i="13"/>
  <c r="Q38" i="13"/>
  <c r="P38" i="13"/>
  <c r="O38" i="13"/>
  <c r="N38" i="13"/>
  <c r="M38" i="13"/>
  <c r="L38" i="13"/>
  <c r="K38" i="13"/>
  <c r="I38" i="13"/>
  <c r="H38" i="13"/>
  <c r="G38" i="13"/>
  <c r="F38" i="13"/>
  <c r="E38" i="13"/>
  <c r="D38" i="13"/>
  <c r="C38" i="13"/>
  <c r="B38" i="13"/>
  <c r="A38" i="13"/>
  <c r="AP37" i="13"/>
  <c r="V37" i="13"/>
  <c r="AJ37" i="13"/>
  <c r="W37" i="13"/>
  <c r="AK37" i="13"/>
  <c r="AN37" i="13"/>
  <c r="AO37" i="13"/>
  <c r="Y37" i="13"/>
  <c r="AM37" i="13"/>
  <c r="X37" i="13"/>
  <c r="AL37" i="13"/>
  <c r="J37" i="13"/>
  <c r="AI37" i="13"/>
  <c r="AD37" i="13"/>
  <c r="AC37" i="13"/>
  <c r="AB37" i="13"/>
  <c r="AA37" i="13"/>
  <c r="Z37" i="13"/>
  <c r="U37" i="13"/>
  <c r="T37" i="13"/>
  <c r="S37" i="13"/>
  <c r="R37" i="13"/>
  <c r="Q37" i="13"/>
  <c r="P37" i="13"/>
  <c r="O37" i="13"/>
  <c r="N37" i="13"/>
  <c r="M37" i="13"/>
  <c r="L37" i="13"/>
  <c r="K37" i="13"/>
  <c r="I37" i="13"/>
  <c r="H37" i="13"/>
  <c r="G37" i="13"/>
  <c r="F37" i="13"/>
  <c r="E37" i="13"/>
  <c r="D37" i="13"/>
  <c r="C37" i="13"/>
  <c r="B37" i="13"/>
  <c r="A37" i="13"/>
  <c r="AP36" i="13"/>
  <c r="V36" i="13"/>
  <c r="AJ36" i="13"/>
  <c r="W36" i="13"/>
  <c r="AK36" i="13"/>
  <c r="AN36" i="13"/>
  <c r="AO36" i="13"/>
  <c r="Y36" i="13"/>
  <c r="AM36" i="13"/>
  <c r="X36" i="13"/>
  <c r="AL36" i="13"/>
  <c r="J36" i="13"/>
  <c r="AI36" i="13"/>
  <c r="AD36" i="13"/>
  <c r="AC36" i="13"/>
  <c r="AB36" i="13"/>
  <c r="AA36" i="13"/>
  <c r="Z36" i="13"/>
  <c r="U36" i="13"/>
  <c r="T36" i="13"/>
  <c r="S36" i="13"/>
  <c r="R36" i="13"/>
  <c r="Q36" i="13"/>
  <c r="P36" i="13"/>
  <c r="O36" i="13"/>
  <c r="N36" i="13"/>
  <c r="M36" i="13"/>
  <c r="L36" i="13"/>
  <c r="K36" i="13"/>
  <c r="I36" i="13"/>
  <c r="H36" i="13"/>
  <c r="G36" i="13"/>
  <c r="F36" i="13"/>
  <c r="E36" i="13"/>
  <c r="D36" i="13"/>
  <c r="C36" i="13"/>
  <c r="B36" i="13"/>
  <c r="A36" i="13"/>
  <c r="AP35" i="13"/>
  <c r="V35" i="13"/>
  <c r="AJ35" i="13"/>
  <c r="W35" i="13"/>
  <c r="AK35" i="13"/>
  <c r="AN35" i="13"/>
  <c r="AO35" i="13"/>
  <c r="Y35" i="13"/>
  <c r="AM35" i="13"/>
  <c r="X35" i="13"/>
  <c r="AL35" i="13"/>
  <c r="J35" i="13"/>
  <c r="AI35" i="13"/>
  <c r="AD35" i="13"/>
  <c r="AC35" i="13"/>
  <c r="AB35" i="13"/>
  <c r="AA35" i="13"/>
  <c r="Z35" i="13"/>
  <c r="U35" i="13"/>
  <c r="T35" i="13"/>
  <c r="S35" i="13"/>
  <c r="R35" i="13"/>
  <c r="Q35" i="13"/>
  <c r="P35" i="13"/>
  <c r="O35" i="13"/>
  <c r="N35" i="13"/>
  <c r="M35" i="13"/>
  <c r="L35" i="13"/>
  <c r="K35" i="13"/>
  <c r="I35" i="13"/>
  <c r="H35" i="13"/>
  <c r="G35" i="13"/>
  <c r="F35" i="13"/>
  <c r="E35" i="13"/>
  <c r="D35" i="13"/>
  <c r="C35" i="13"/>
  <c r="B35" i="13"/>
  <c r="A35" i="13"/>
  <c r="AP34" i="13"/>
  <c r="V34" i="13"/>
  <c r="AJ34" i="13"/>
  <c r="W34" i="13"/>
  <c r="AK34" i="13"/>
  <c r="AN34" i="13"/>
  <c r="AO34" i="13"/>
  <c r="Y34" i="13"/>
  <c r="AM34" i="13"/>
  <c r="X34" i="13"/>
  <c r="AL34" i="13"/>
  <c r="J34" i="13"/>
  <c r="AI34" i="13"/>
  <c r="AD34" i="13"/>
  <c r="AC34" i="13"/>
  <c r="AB34" i="13"/>
  <c r="AA34" i="13"/>
  <c r="Z34" i="13"/>
  <c r="U34" i="13"/>
  <c r="T34" i="13"/>
  <c r="S34" i="13"/>
  <c r="R34" i="13"/>
  <c r="Q34" i="13"/>
  <c r="P34" i="13"/>
  <c r="O34" i="13"/>
  <c r="N34" i="13"/>
  <c r="M34" i="13"/>
  <c r="L34" i="13"/>
  <c r="K34" i="13"/>
  <c r="I34" i="13"/>
  <c r="H34" i="13"/>
  <c r="G34" i="13"/>
  <c r="F34" i="13"/>
  <c r="E34" i="13"/>
  <c r="D34" i="13"/>
  <c r="C34" i="13"/>
  <c r="B34" i="13"/>
  <c r="A34" i="13"/>
  <c r="AP33" i="13"/>
  <c r="V33" i="13"/>
  <c r="AJ33" i="13"/>
  <c r="W33" i="13"/>
  <c r="AK33" i="13"/>
  <c r="AN33" i="13"/>
  <c r="AO33" i="13"/>
  <c r="Y33" i="13"/>
  <c r="AM33" i="13"/>
  <c r="X33" i="13"/>
  <c r="AL33" i="13"/>
  <c r="J33" i="13"/>
  <c r="AI33" i="13"/>
  <c r="AD33" i="13"/>
  <c r="AC33" i="13"/>
  <c r="AB33" i="13"/>
  <c r="AA33" i="13"/>
  <c r="Z33" i="13"/>
  <c r="U33" i="13"/>
  <c r="T33" i="13"/>
  <c r="S33" i="13"/>
  <c r="R33" i="13"/>
  <c r="Q33" i="13"/>
  <c r="P33" i="13"/>
  <c r="O33" i="13"/>
  <c r="N33" i="13"/>
  <c r="M33" i="13"/>
  <c r="L33" i="13"/>
  <c r="K33" i="13"/>
  <c r="I33" i="13"/>
  <c r="H33" i="13"/>
  <c r="G33" i="13"/>
  <c r="F33" i="13"/>
  <c r="E33" i="13"/>
  <c r="D33" i="13"/>
  <c r="C33" i="13"/>
  <c r="B33" i="13"/>
  <c r="A33" i="13"/>
  <c r="AP32" i="13"/>
  <c r="V32" i="13"/>
  <c r="AJ32" i="13"/>
  <c r="W32" i="13"/>
  <c r="AK32" i="13"/>
  <c r="AN32" i="13"/>
  <c r="AO32" i="13"/>
  <c r="Y32" i="13"/>
  <c r="AM32" i="13"/>
  <c r="X32" i="13"/>
  <c r="AL32" i="13"/>
  <c r="J32" i="13"/>
  <c r="AI32" i="13"/>
  <c r="AD32" i="13"/>
  <c r="AC32" i="13"/>
  <c r="AB32" i="13"/>
  <c r="AA32" i="13"/>
  <c r="Z32" i="13"/>
  <c r="U32" i="13"/>
  <c r="T32" i="13"/>
  <c r="S32" i="13"/>
  <c r="R32" i="13"/>
  <c r="Q32" i="13"/>
  <c r="P32" i="13"/>
  <c r="O32" i="13"/>
  <c r="N32" i="13"/>
  <c r="M32" i="13"/>
  <c r="L32" i="13"/>
  <c r="K32" i="13"/>
  <c r="I32" i="13"/>
  <c r="H32" i="13"/>
  <c r="G32" i="13"/>
  <c r="F32" i="13"/>
  <c r="E32" i="13"/>
  <c r="D32" i="13"/>
  <c r="C32" i="13"/>
  <c r="B32" i="13"/>
  <c r="A32" i="13"/>
  <c r="AP31" i="13"/>
  <c r="V31" i="13"/>
  <c r="AJ31" i="13"/>
  <c r="W31" i="13"/>
  <c r="AK31" i="13"/>
  <c r="AN31" i="13"/>
  <c r="AO31" i="13"/>
  <c r="Y31" i="13"/>
  <c r="AM31" i="13"/>
  <c r="X31" i="13"/>
  <c r="AL31" i="13"/>
  <c r="J31" i="13"/>
  <c r="AI31" i="13"/>
  <c r="AD31" i="13"/>
  <c r="AC31" i="13"/>
  <c r="AB31" i="13"/>
  <c r="AA31" i="13"/>
  <c r="Z31" i="13"/>
  <c r="U31" i="13"/>
  <c r="T31" i="13"/>
  <c r="S31" i="13"/>
  <c r="R31" i="13"/>
  <c r="Q31" i="13"/>
  <c r="P31" i="13"/>
  <c r="O31" i="13"/>
  <c r="N31" i="13"/>
  <c r="M31" i="13"/>
  <c r="L31" i="13"/>
  <c r="K31" i="13"/>
  <c r="I31" i="13"/>
  <c r="H31" i="13"/>
  <c r="G31" i="13"/>
  <c r="F31" i="13"/>
  <c r="E31" i="13"/>
  <c r="D31" i="13"/>
  <c r="C31" i="13"/>
  <c r="B31" i="13"/>
  <c r="A31" i="13"/>
  <c r="AP30" i="13"/>
  <c r="V30" i="13"/>
  <c r="AJ30" i="13"/>
  <c r="W30" i="13"/>
  <c r="AK30" i="13"/>
  <c r="AN30" i="13"/>
  <c r="AO30" i="13"/>
  <c r="Y30" i="13"/>
  <c r="AM30" i="13"/>
  <c r="X30" i="13"/>
  <c r="AL30" i="13"/>
  <c r="J30" i="13"/>
  <c r="AI30" i="13"/>
  <c r="AD30" i="13"/>
  <c r="AC30" i="13"/>
  <c r="AB30" i="13"/>
  <c r="AA30" i="13"/>
  <c r="Z30" i="13"/>
  <c r="U30" i="13"/>
  <c r="T30" i="13"/>
  <c r="S30" i="13"/>
  <c r="R30" i="13"/>
  <c r="Q30" i="13"/>
  <c r="P30" i="13"/>
  <c r="O30" i="13"/>
  <c r="N30" i="13"/>
  <c r="M30" i="13"/>
  <c r="L30" i="13"/>
  <c r="K30" i="13"/>
  <c r="I30" i="13"/>
  <c r="H30" i="13"/>
  <c r="G30" i="13"/>
  <c r="F30" i="13"/>
  <c r="E30" i="13"/>
  <c r="D30" i="13"/>
  <c r="C30" i="13"/>
  <c r="B30" i="13"/>
  <c r="A30" i="13"/>
  <c r="AP29" i="13"/>
  <c r="V29" i="13"/>
  <c r="AJ29" i="13"/>
  <c r="W29" i="13"/>
  <c r="AK29" i="13"/>
  <c r="AN29" i="13"/>
  <c r="AO29" i="13"/>
  <c r="Y29" i="13"/>
  <c r="AM29" i="13"/>
  <c r="X29" i="13"/>
  <c r="AL29" i="13"/>
  <c r="J29" i="13"/>
  <c r="AI29" i="13"/>
  <c r="AD29" i="13"/>
  <c r="AC29" i="13"/>
  <c r="AB29" i="13"/>
  <c r="AA29" i="13"/>
  <c r="Z29" i="13"/>
  <c r="U29" i="13"/>
  <c r="T29" i="13"/>
  <c r="S29" i="13"/>
  <c r="R29" i="13"/>
  <c r="Q29" i="13"/>
  <c r="P29" i="13"/>
  <c r="O29" i="13"/>
  <c r="N29" i="13"/>
  <c r="M29" i="13"/>
  <c r="L29" i="13"/>
  <c r="K29" i="13"/>
  <c r="I29" i="13"/>
  <c r="H29" i="13"/>
  <c r="G29" i="13"/>
  <c r="F29" i="13"/>
  <c r="E29" i="13"/>
  <c r="D29" i="13"/>
  <c r="C29" i="13"/>
  <c r="B29" i="13"/>
  <c r="A29" i="13"/>
  <c r="AP28" i="13"/>
  <c r="V28" i="13"/>
  <c r="AJ28" i="13"/>
  <c r="W28" i="13"/>
  <c r="AK28" i="13"/>
  <c r="AN28" i="13"/>
  <c r="AO28" i="13"/>
  <c r="Y28" i="13"/>
  <c r="AM28" i="13"/>
  <c r="X28" i="13"/>
  <c r="AL28" i="13"/>
  <c r="J28" i="13"/>
  <c r="AI28" i="13"/>
  <c r="AD28" i="13"/>
  <c r="AC28" i="13"/>
  <c r="AB28" i="13"/>
  <c r="AA28" i="13"/>
  <c r="Z28" i="13"/>
  <c r="U28" i="13"/>
  <c r="T28" i="13"/>
  <c r="S28" i="13"/>
  <c r="R28" i="13"/>
  <c r="Q28" i="13"/>
  <c r="P28" i="13"/>
  <c r="O28" i="13"/>
  <c r="N28" i="13"/>
  <c r="M28" i="13"/>
  <c r="L28" i="13"/>
  <c r="K28" i="13"/>
  <c r="I28" i="13"/>
  <c r="H28" i="13"/>
  <c r="G28" i="13"/>
  <c r="F28" i="13"/>
  <c r="E28" i="13"/>
  <c r="D28" i="13"/>
  <c r="C28" i="13"/>
  <c r="B28" i="13"/>
  <c r="A28" i="13"/>
  <c r="AP27" i="13"/>
  <c r="V27" i="13"/>
  <c r="AJ27" i="13"/>
  <c r="W27" i="13"/>
  <c r="AK27" i="13"/>
  <c r="AN27" i="13"/>
  <c r="AO27" i="13"/>
  <c r="Y27" i="13"/>
  <c r="AM27" i="13"/>
  <c r="X27" i="13"/>
  <c r="AL27" i="13"/>
  <c r="J27" i="13"/>
  <c r="AI27" i="13"/>
  <c r="AD27" i="13"/>
  <c r="AC27" i="13"/>
  <c r="AB27" i="13"/>
  <c r="AA27" i="13"/>
  <c r="Z27" i="13"/>
  <c r="U27" i="13"/>
  <c r="T27" i="13"/>
  <c r="S27" i="13"/>
  <c r="R27" i="13"/>
  <c r="Q27" i="13"/>
  <c r="P27" i="13"/>
  <c r="O27" i="13"/>
  <c r="N27" i="13"/>
  <c r="M27" i="13"/>
  <c r="L27" i="13"/>
  <c r="K27" i="13"/>
  <c r="I27" i="13"/>
  <c r="H27" i="13"/>
  <c r="G27" i="13"/>
  <c r="F27" i="13"/>
  <c r="E27" i="13"/>
  <c r="D27" i="13"/>
  <c r="C27" i="13"/>
  <c r="B27" i="13"/>
  <c r="A27" i="13"/>
  <c r="AP26" i="13"/>
  <c r="V26" i="13"/>
  <c r="AJ26" i="13"/>
  <c r="AN26" i="13"/>
  <c r="AQ26" i="13"/>
  <c r="W26" i="13"/>
  <c r="AK26" i="13"/>
  <c r="AO26" i="13"/>
  <c r="Y26" i="13"/>
  <c r="AM26" i="13"/>
  <c r="X26" i="13"/>
  <c r="AL26" i="13"/>
  <c r="J26" i="13"/>
  <c r="AI26" i="13"/>
  <c r="AD26" i="13"/>
  <c r="AC26" i="13"/>
  <c r="AB26" i="13"/>
  <c r="AA26" i="13"/>
  <c r="Z26" i="13"/>
  <c r="U26" i="13"/>
  <c r="T26" i="13"/>
  <c r="S26" i="13"/>
  <c r="R26" i="13"/>
  <c r="Q26" i="13"/>
  <c r="P26" i="13"/>
  <c r="O26" i="13"/>
  <c r="N26" i="13"/>
  <c r="M26" i="13"/>
  <c r="L26" i="13"/>
  <c r="K26" i="13"/>
  <c r="I26" i="13"/>
  <c r="H26" i="13"/>
  <c r="G26" i="13"/>
  <c r="F26" i="13"/>
  <c r="E26" i="13"/>
  <c r="D26" i="13"/>
  <c r="C26" i="13"/>
  <c r="B26" i="13"/>
  <c r="A26" i="13"/>
  <c r="AP25" i="13"/>
  <c r="V25" i="13"/>
  <c r="AJ25" i="13"/>
  <c r="W25" i="13"/>
  <c r="AK25" i="13"/>
  <c r="AN25" i="13"/>
  <c r="AO25" i="13"/>
  <c r="Y25" i="13"/>
  <c r="AM25" i="13"/>
  <c r="X25" i="13"/>
  <c r="AL25" i="13"/>
  <c r="J25" i="13"/>
  <c r="AI25" i="13"/>
  <c r="AD25" i="13"/>
  <c r="AC25" i="13"/>
  <c r="AB25" i="13"/>
  <c r="AA25" i="13"/>
  <c r="Z25" i="13"/>
  <c r="U25" i="13"/>
  <c r="T25" i="13"/>
  <c r="S25" i="13"/>
  <c r="R25" i="13"/>
  <c r="Q25" i="13"/>
  <c r="P25" i="13"/>
  <c r="O25" i="13"/>
  <c r="N25" i="13"/>
  <c r="M25" i="13"/>
  <c r="L25" i="13"/>
  <c r="K25" i="13"/>
  <c r="I25" i="13"/>
  <c r="H25" i="13"/>
  <c r="G25" i="13"/>
  <c r="F25" i="13"/>
  <c r="E25" i="13"/>
  <c r="D25" i="13"/>
  <c r="C25" i="13"/>
  <c r="B25" i="13"/>
  <c r="A25" i="13"/>
  <c r="AP24" i="13"/>
  <c r="V24" i="13"/>
  <c r="AJ24" i="13"/>
  <c r="AN24" i="13"/>
  <c r="AQ24" i="13"/>
  <c r="W24" i="13"/>
  <c r="AK24" i="13"/>
  <c r="AO24" i="13"/>
  <c r="Y24" i="13"/>
  <c r="AM24" i="13"/>
  <c r="X24" i="13"/>
  <c r="AL24" i="13"/>
  <c r="J24" i="13"/>
  <c r="AI24" i="13"/>
  <c r="AD24" i="13"/>
  <c r="AC24" i="13"/>
  <c r="AB24" i="13"/>
  <c r="AA24" i="13"/>
  <c r="Z24" i="13"/>
  <c r="U24" i="13"/>
  <c r="T24" i="13"/>
  <c r="S24" i="13"/>
  <c r="R24" i="13"/>
  <c r="Q24" i="13"/>
  <c r="P24" i="13"/>
  <c r="O24" i="13"/>
  <c r="N24" i="13"/>
  <c r="M24" i="13"/>
  <c r="L24" i="13"/>
  <c r="K24" i="13"/>
  <c r="I24" i="13"/>
  <c r="H24" i="13"/>
  <c r="G24" i="13"/>
  <c r="F24" i="13"/>
  <c r="E24" i="13"/>
  <c r="D24" i="13"/>
  <c r="C24" i="13"/>
  <c r="B24" i="13"/>
  <c r="A24" i="13"/>
  <c r="AP23" i="13"/>
  <c r="V23" i="13"/>
  <c r="AJ23" i="13"/>
  <c r="W23" i="13"/>
  <c r="AK23" i="13"/>
  <c r="AN23" i="13"/>
  <c r="AO23" i="13"/>
  <c r="Y23" i="13"/>
  <c r="AM23" i="13"/>
  <c r="X23" i="13"/>
  <c r="AL23" i="13"/>
  <c r="J23" i="13"/>
  <c r="AI23" i="13"/>
  <c r="AD23" i="13"/>
  <c r="AC23" i="13"/>
  <c r="AB23" i="13"/>
  <c r="AA23" i="13"/>
  <c r="Z23" i="13"/>
  <c r="U23" i="13"/>
  <c r="T23" i="13"/>
  <c r="S23" i="13"/>
  <c r="R23" i="13"/>
  <c r="Q23" i="13"/>
  <c r="P23" i="13"/>
  <c r="O23" i="13"/>
  <c r="N23" i="13"/>
  <c r="M23" i="13"/>
  <c r="L23" i="13"/>
  <c r="K23" i="13"/>
  <c r="I23" i="13"/>
  <c r="H23" i="13"/>
  <c r="G23" i="13"/>
  <c r="F23" i="13"/>
  <c r="E23" i="13"/>
  <c r="D23" i="13"/>
  <c r="C23" i="13"/>
  <c r="B23" i="13"/>
  <c r="A23" i="13"/>
  <c r="AP22" i="13"/>
  <c r="V22" i="13"/>
  <c r="AJ22" i="13"/>
  <c r="AN22" i="13"/>
  <c r="AQ22" i="13"/>
  <c r="W22" i="13"/>
  <c r="AK22" i="13"/>
  <c r="AO22" i="13"/>
  <c r="Y22" i="13"/>
  <c r="AM22" i="13"/>
  <c r="X22" i="13"/>
  <c r="AL22" i="13"/>
  <c r="J22" i="13"/>
  <c r="AI22" i="13"/>
  <c r="AD22" i="13"/>
  <c r="AC22" i="13"/>
  <c r="AB22" i="13"/>
  <c r="AA22" i="13"/>
  <c r="Z22" i="13"/>
  <c r="U22" i="13"/>
  <c r="T22" i="13"/>
  <c r="S22" i="13"/>
  <c r="R22" i="13"/>
  <c r="Q22" i="13"/>
  <c r="P22" i="13"/>
  <c r="O22" i="13"/>
  <c r="N22" i="13"/>
  <c r="M22" i="13"/>
  <c r="L22" i="13"/>
  <c r="K22" i="13"/>
  <c r="I22" i="13"/>
  <c r="H22" i="13"/>
  <c r="G22" i="13"/>
  <c r="F22" i="13"/>
  <c r="E22" i="13"/>
  <c r="D22" i="13"/>
  <c r="C22" i="13"/>
  <c r="B22" i="13"/>
  <c r="A22" i="13"/>
  <c r="AP21" i="13"/>
  <c r="V21" i="13"/>
  <c r="AJ21" i="13"/>
  <c r="W21" i="13"/>
  <c r="AK21" i="13"/>
  <c r="AN21" i="13"/>
  <c r="AO21" i="13"/>
  <c r="Y21" i="13"/>
  <c r="AM21" i="13"/>
  <c r="X21" i="13"/>
  <c r="AL21" i="13"/>
  <c r="J21" i="13"/>
  <c r="AI21" i="13"/>
  <c r="AD21" i="13"/>
  <c r="AC21" i="13"/>
  <c r="AB21" i="13"/>
  <c r="AA21" i="13"/>
  <c r="Z21" i="13"/>
  <c r="U21" i="13"/>
  <c r="T21" i="13"/>
  <c r="S21" i="13"/>
  <c r="R21" i="13"/>
  <c r="Q21" i="13"/>
  <c r="P21" i="13"/>
  <c r="O21" i="13"/>
  <c r="N21" i="13"/>
  <c r="M21" i="13"/>
  <c r="L21" i="13"/>
  <c r="K21" i="13"/>
  <c r="I21" i="13"/>
  <c r="H21" i="13"/>
  <c r="G21" i="13"/>
  <c r="F21" i="13"/>
  <c r="E21" i="13"/>
  <c r="D21" i="13"/>
  <c r="C21" i="13"/>
  <c r="B21" i="13"/>
  <c r="A21" i="13"/>
  <c r="AP20" i="13"/>
  <c r="V20" i="13"/>
  <c r="AJ20" i="13"/>
  <c r="W20" i="13"/>
  <c r="AK20" i="13"/>
  <c r="AN20" i="13"/>
  <c r="AO20" i="13"/>
  <c r="Y20" i="13"/>
  <c r="AM20" i="13"/>
  <c r="X20" i="13"/>
  <c r="AL20" i="13"/>
  <c r="J20" i="13"/>
  <c r="AI20" i="13"/>
  <c r="AD20" i="13"/>
  <c r="AC20" i="13"/>
  <c r="AB20" i="13"/>
  <c r="AA20" i="13"/>
  <c r="Z20" i="13"/>
  <c r="U20" i="13"/>
  <c r="T20" i="13"/>
  <c r="S20" i="13"/>
  <c r="R20" i="13"/>
  <c r="Q20" i="13"/>
  <c r="P20" i="13"/>
  <c r="O20" i="13"/>
  <c r="N20" i="13"/>
  <c r="M20" i="13"/>
  <c r="L20" i="13"/>
  <c r="K20" i="13"/>
  <c r="I20" i="13"/>
  <c r="H20" i="13"/>
  <c r="G20" i="13"/>
  <c r="F20" i="13"/>
  <c r="E20" i="13"/>
  <c r="D20" i="13"/>
  <c r="C20" i="13"/>
  <c r="B20" i="13"/>
  <c r="A20" i="13"/>
  <c r="AP19" i="13"/>
  <c r="V19" i="13"/>
  <c r="AJ19" i="13"/>
  <c r="W19" i="13"/>
  <c r="AK19" i="13"/>
  <c r="AN19" i="13"/>
  <c r="AO19" i="13"/>
  <c r="Y19" i="13"/>
  <c r="AM19" i="13"/>
  <c r="X19" i="13"/>
  <c r="AL19" i="13"/>
  <c r="J19" i="13"/>
  <c r="AI19" i="13"/>
  <c r="AD19" i="13"/>
  <c r="AC19" i="13"/>
  <c r="AB19" i="13"/>
  <c r="AA19" i="13"/>
  <c r="Z19" i="13"/>
  <c r="U19" i="13"/>
  <c r="T19" i="13"/>
  <c r="S19" i="13"/>
  <c r="R19" i="13"/>
  <c r="Q19" i="13"/>
  <c r="P19" i="13"/>
  <c r="O19" i="13"/>
  <c r="N19" i="13"/>
  <c r="M19" i="13"/>
  <c r="L19" i="13"/>
  <c r="K19" i="13"/>
  <c r="I19" i="13"/>
  <c r="H19" i="13"/>
  <c r="G19" i="13"/>
  <c r="F19" i="13"/>
  <c r="E19" i="13"/>
  <c r="D19" i="13"/>
  <c r="C19" i="13"/>
  <c r="B19" i="13"/>
  <c r="A19" i="13"/>
  <c r="AP18" i="13"/>
  <c r="V18" i="13"/>
  <c r="AJ18" i="13"/>
  <c r="W18" i="13"/>
  <c r="AK18" i="13"/>
  <c r="AN18" i="13"/>
  <c r="AO18" i="13"/>
  <c r="Y18" i="13"/>
  <c r="AM18" i="13"/>
  <c r="X18" i="13"/>
  <c r="AL18" i="13"/>
  <c r="J18" i="13"/>
  <c r="AI18" i="13"/>
  <c r="AD18" i="13"/>
  <c r="AC18" i="13"/>
  <c r="AB18" i="13"/>
  <c r="AA18" i="13"/>
  <c r="Z18" i="13"/>
  <c r="U18" i="13"/>
  <c r="T18" i="13"/>
  <c r="S18" i="13"/>
  <c r="R18" i="13"/>
  <c r="Q18" i="13"/>
  <c r="P18" i="13"/>
  <c r="O18" i="13"/>
  <c r="N18" i="13"/>
  <c r="M18" i="13"/>
  <c r="L18" i="13"/>
  <c r="K18" i="13"/>
  <c r="I18" i="13"/>
  <c r="H18" i="13"/>
  <c r="G18" i="13"/>
  <c r="F18" i="13"/>
  <c r="E18" i="13"/>
  <c r="D18" i="13"/>
  <c r="C18" i="13"/>
  <c r="B18" i="13"/>
  <c r="A18" i="13"/>
  <c r="AP17" i="13"/>
  <c r="V17" i="13"/>
  <c r="AJ17" i="13"/>
  <c r="W17" i="13"/>
  <c r="AK17" i="13"/>
  <c r="AN17" i="13"/>
  <c r="AO17" i="13"/>
  <c r="Y17" i="13"/>
  <c r="AM17" i="13"/>
  <c r="X17" i="13"/>
  <c r="AL17" i="13"/>
  <c r="J17" i="13"/>
  <c r="AI17" i="13"/>
  <c r="AD17" i="13"/>
  <c r="AC17" i="13"/>
  <c r="AB17" i="13"/>
  <c r="AA17" i="13"/>
  <c r="Z17" i="13"/>
  <c r="U17" i="13"/>
  <c r="T17" i="13"/>
  <c r="S17" i="13"/>
  <c r="R17" i="13"/>
  <c r="Q17" i="13"/>
  <c r="P17" i="13"/>
  <c r="O17" i="13"/>
  <c r="N17" i="13"/>
  <c r="M17" i="13"/>
  <c r="L17" i="13"/>
  <c r="K17" i="13"/>
  <c r="I17" i="13"/>
  <c r="H17" i="13"/>
  <c r="G17" i="13"/>
  <c r="F17" i="13"/>
  <c r="E17" i="13"/>
  <c r="D17" i="13"/>
  <c r="C17" i="13"/>
  <c r="B17" i="13"/>
  <c r="A17" i="13"/>
  <c r="AP16" i="13"/>
  <c r="V16" i="13"/>
  <c r="AJ16" i="13"/>
  <c r="W16" i="13"/>
  <c r="AK16" i="13"/>
  <c r="AN16" i="13"/>
  <c r="AO16" i="13"/>
  <c r="Y16" i="13"/>
  <c r="AM16" i="13"/>
  <c r="X16" i="13"/>
  <c r="AL16" i="13"/>
  <c r="J16" i="13"/>
  <c r="AI16" i="13"/>
  <c r="AD16" i="13"/>
  <c r="AC16" i="13"/>
  <c r="AB16" i="13"/>
  <c r="AA16" i="13"/>
  <c r="Z16" i="13"/>
  <c r="U16" i="13"/>
  <c r="T16" i="13"/>
  <c r="S16" i="13"/>
  <c r="R16" i="13"/>
  <c r="Q16" i="13"/>
  <c r="P16" i="13"/>
  <c r="O16" i="13"/>
  <c r="N16" i="13"/>
  <c r="M16" i="13"/>
  <c r="L16" i="13"/>
  <c r="K16" i="13"/>
  <c r="I16" i="13"/>
  <c r="H16" i="13"/>
  <c r="G16" i="13"/>
  <c r="F16" i="13"/>
  <c r="E16" i="13"/>
  <c r="D16" i="13"/>
  <c r="C16" i="13"/>
  <c r="B16" i="13"/>
  <c r="A16" i="13"/>
  <c r="AI5" i="13"/>
  <c r="AP15" i="13"/>
  <c r="V15" i="13"/>
  <c r="AJ15" i="13"/>
  <c r="W15" i="13"/>
  <c r="AK15" i="13"/>
  <c r="AN15" i="13"/>
  <c r="AO15" i="13"/>
  <c r="Y15" i="13"/>
  <c r="AM15" i="13"/>
  <c r="X15" i="13"/>
  <c r="AL15" i="13"/>
  <c r="J15" i="13"/>
  <c r="AI15" i="13"/>
  <c r="AD15" i="13"/>
  <c r="AC15" i="13"/>
  <c r="AB15" i="13"/>
  <c r="AA15" i="13"/>
  <c r="Z15" i="13"/>
  <c r="U15" i="13"/>
  <c r="T15" i="13"/>
  <c r="S15" i="13"/>
  <c r="R15" i="13"/>
  <c r="Q15" i="13"/>
  <c r="P15" i="13"/>
  <c r="O15" i="13"/>
  <c r="N15" i="13"/>
  <c r="M15" i="13"/>
  <c r="L15" i="13"/>
  <c r="K15" i="13"/>
  <c r="I15" i="13"/>
  <c r="H15" i="13"/>
  <c r="G15" i="13"/>
  <c r="F15" i="13"/>
  <c r="E15" i="13"/>
  <c r="D15" i="13"/>
  <c r="C15" i="13"/>
  <c r="B15" i="13"/>
  <c r="A15" i="13"/>
  <c r="AP14" i="13"/>
  <c r="V14" i="13"/>
  <c r="AJ14" i="13"/>
  <c r="W14" i="13"/>
  <c r="AK14" i="13"/>
  <c r="AN14" i="13"/>
  <c r="AO14" i="13"/>
  <c r="Y14" i="13"/>
  <c r="AM14" i="13"/>
  <c r="X14" i="13"/>
  <c r="AL14" i="13"/>
  <c r="J14" i="13"/>
  <c r="AI14" i="13"/>
  <c r="AD14" i="13"/>
  <c r="AC14" i="13"/>
  <c r="AB14" i="13"/>
  <c r="AA14" i="13"/>
  <c r="Z14" i="13"/>
  <c r="U14" i="13"/>
  <c r="T14" i="13"/>
  <c r="S14" i="13"/>
  <c r="R14" i="13"/>
  <c r="Q14" i="13"/>
  <c r="P14" i="13"/>
  <c r="O14" i="13"/>
  <c r="N14" i="13"/>
  <c r="M14" i="13"/>
  <c r="L14" i="13"/>
  <c r="K14" i="13"/>
  <c r="I14" i="13"/>
  <c r="H14" i="13"/>
  <c r="G14" i="13"/>
  <c r="F14" i="13"/>
  <c r="E14" i="13"/>
  <c r="D14" i="13"/>
  <c r="C14" i="13"/>
  <c r="B14" i="13"/>
  <c r="A14" i="13"/>
  <c r="AP13" i="13"/>
  <c r="V13" i="13"/>
  <c r="AJ13" i="13"/>
  <c r="W13" i="13"/>
  <c r="AK13" i="13"/>
  <c r="AN13" i="13"/>
  <c r="AO13" i="13"/>
  <c r="Y13" i="13"/>
  <c r="AM13" i="13"/>
  <c r="X13" i="13"/>
  <c r="AL13" i="13"/>
  <c r="J13" i="13"/>
  <c r="AI13" i="13"/>
  <c r="AD13" i="13"/>
  <c r="AC13" i="13"/>
  <c r="AB13" i="13"/>
  <c r="AA13" i="13"/>
  <c r="Z13" i="13"/>
  <c r="U13" i="13"/>
  <c r="T13" i="13"/>
  <c r="S13" i="13"/>
  <c r="R13" i="13"/>
  <c r="Q13" i="13"/>
  <c r="P13" i="13"/>
  <c r="O13" i="13"/>
  <c r="N13" i="13"/>
  <c r="M13" i="13"/>
  <c r="L13" i="13"/>
  <c r="K13" i="13"/>
  <c r="I13" i="13"/>
  <c r="H13" i="13"/>
  <c r="G13" i="13"/>
  <c r="F13" i="13"/>
  <c r="E13" i="13"/>
  <c r="D13" i="13"/>
  <c r="C13" i="13"/>
  <c r="B13" i="13"/>
  <c r="A13" i="13"/>
  <c r="AP12" i="13"/>
  <c r="V12" i="13"/>
  <c r="AJ12" i="13"/>
  <c r="W12" i="13"/>
  <c r="AK12" i="13"/>
  <c r="AN12" i="13"/>
  <c r="AO12" i="13"/>
  <c r="Y12" i="13"/>
  <c r="AM12" i="13"/>
  <c r="X12" i="13"/>
  <c r="AL12" i="13"/>
  <c r="J12" i="13"/>
  <c r="AI12" i="13"/>
  <c r="AD12" i="13"/>
  <c r="AC12" i="13"/>
  <c r="AB12" i="13"/>
  <c r="AA12" i="13"/>
  <c r="Z12" i="13"/>
  <c r="U12" i="13"/>
  <c r="T12" i="13"/>
  <c r="S12" i="13"/>
  <c r="R12" i="13"/>
  <c r="Q12" i="13"/>
  <c r="P12" i="13"/>
  <c r="O12" i="13"/>
  <c r="N12" i="13"/>
  <c r="M12" i="13"/>
  <c r="L12" i="13"/>
  <c r="K12" i="13"/>
  <c r="I12" i="13"/>
  <c r="H12" i="13"/>
  <c r="G12" i="13"/>
  <c r="F12" i="13"/>
  <c r="E12" i="13"/>
  <c r="D12" i="13"/>
  <c r="C12" i="13"/>
  <c r="B12" i="13"/>
  <c r="A12" i="13"/>
  <c r="AP11" i="13"/>
  <c r="V11" i="13"/>
  <c r="AJ11" i="13"/>
  <c r="W11" i="13"/>
  <c r="AK11" i="13"/>
  <c r="AN11" i="13"/>
  <c r="AO11" i="13"/>
  <c r="Y11" i="13"/>
  <c r="AM11" i="13"/>
  <c r="X11" i="13"/>
  <c r="AL11" i="13"/>
  <c r="J11" i="13"/>
  <c r="AI11" i="13"/>
  <c r="AD11" i="13"/>
  <c r="AC11" i="13"/>
  <c r="AB11" i="13"/>
  <c r="AA11" i="13"/>
  <c r="Z11" i="13"/>
  <c r="U11" i="13"/>
  <c r="T11" i="13"/>
  <c r="S11" i="13"/>
  <c r="R11" i="13"/>
  <c r="Q11" i="13"/>
  <c r="P11" i="13"/>
  <c r="O11" i="13"/>
  <c r="N11" i="13"/>
  <c r="M11" i="13"/>
  <c r="L11" i="13"/>
  <c r="K11" i="13"/>
  <c r="I11" i="13"/>
  <c r="H11" i="13"/>
  <c r="G11" i="13"/>
  <c r="F11" i="13"/>
  <c r="E11" i="13"/>
  <c r="D11" i="13"/>
  <c r="C11" i="13"/>
  <c r="B11" i="13"/>
  <c r="A11" i="13"/>
  <c r="AP10" i="13"/>
  <c r="V10" i="13"/>
  <c r="AJ10" i="13"/>
  <c r="W10" i="13"/>
  <c r="AK10" i="13"/>
  <c r="AN10" i="13"/>
  <c r="AO10" i="13"/>
  <c r="Y10" i="13"/>
  <c r="AM10" i="13"/>
  <c r="X10" i="13"/>
  <c r="AL10" i="13"/>
  <c r="J10" i="13"/>
  <c r="AI10" i="13"/>
  <c r="AD10" i="13"/>
  <c r="AC10" i="13"/>
  <c r="AB10" i="13"/>
  <c r="AA10" i="13"/>
  <c r="Z10" i="13"/>
  <c r="U10" i="13"/>
  <c r="T10" i="13"/>
  <c r="S10" i="13"/>
  <c r="R10" i="13"/>
  <c r="Q10" i="13"/>
  <c r="P10" i="13"/>
  <c r="O10" i="13"/>
  <c r="N10" i="13"/>
  <c r="M10" i="13"/>
  <c r="L10" i="13"/>
  <c r="K10" i="13"/>
  <c r="I10" i="13"/>
  <c r="H10" i="13"/>
  <c r="G10" i="13"/>
  <c r="F10" i="13"/>
  <c r="E10" i="13"/>
  <c r="D10" i="13"/>
  <c r="C10" i="13"/>
  <c r="B10" i="13"/>
  <c r="A10" i="13"/>
  <c r="AP9" i="13"/>
  <c r="V9" i="13"/>
  <c r="AJ9" i="13"/>
  <c r="W9" i="13"/>
  <c r="AK9" i="13"/>
  <c r="AN9" i="13"/>
  <c r="AO9" i="13"/>
  <c r="Y9" i="13"/>
  <c r="AM9" i="13"/>
  <c r="X9" i="13"/>
  <c r="AL9" i="13"/>
  <c r="J9" i="13"/>
  <c r="AI9" i="13"/>
  <c r="AD9" i="13"/>
  <c r="AC9" i="13"/>
  <c r="AB9" i="13"/>
  <c r="AA9" i="13"/>
  <c r="Z9" i="13"/>
  <c r="U9" i="13"/>
  <c r="T9" i="13"/>
  <c r="S9" i="13"/>
  <c r="R9" i="13"/>
  <c r="Q9" i="13"/>
  <c r="P9" i="13"/>
  <c r="O9" i="13"/>
  <c r="N9" i="13"/>
  <c r="M9" i="13"/>
  <c r="L9" i="13"/>
  <c r="K9" i="13"/>
  <c r="I9" i="13"/>
  <c r="H9" i="13"/>
  <c r="G9" i="13"/>
  <c r="F9" i="13"/>
  <c r="E9" i="13"/>
  <c r="D9" i="13"/>
  <c r="C9" i="13"/>
  <c r="B9" i="13"/>
  <c r="A9" i="13"/>
  <c r="V8" i="13"/>
  <c r="AJ8" i="13"/>
  <c r="W8" i="13"/>
  <c r="AK8" i="13"/>
  <c r="AN8" i="13"/>
  <c r="AO8" i="13"/>
  <c r="Y8" i="13"/>
  <c r="AM8" i="13"/>
  <c r="X8" i="13"/>
  <c r="AL8" i="13"/>
  <c r="J8" i="13"/>
  <c r="AI8" i="13"/>
  <c r="AD8" i="13"/>
  <c r="AC8" i="13"/>
  <c r="AB8" i="13"/>
  <c r="AA8" i="13"/>
  <c r="Z8" i="13"/>
  <c r="U8" i="13"/>
  <c r="T8" i="13"/>
  <c r="S8" i="13"/>
  <c r="R8" i="13"/>
  <c r="Q8" i="13"/>
  <c r="P8" i="13"/>
  <c r="O8" i="13"/>
  <c r="N8" i="13"/>
  <c r="M8" i="13"/>
  <c r="L8" i="13"/>
  <c r="K8" i="13"/>
  <c r="I8" i="13"/>
  <c r="H8" i="13"/>
  <c r="G8" i="13"/>
  <c r="F8" i="13"/>
  <c r="E8" i="13"/>
  <c r="D8" i="13"/>
  <c r="C8" i="13"/>
  <c r="B8" i="13"/>
  <c r="A8" i="13"/>
  <c r="AD7" i="13"/>
  <c r="AC7" i="13"/>
  <c r="AB7" i="13"/>
  <c r="AA7" i="13"/>
  <c r="Z7" i="13"/>
  <c r="Y7" i="13"/>
  <c r="X7" i="13"/>
  <c r="W7" i="13"/>
  <c r="V7" i="13"/>
  <c r="U7" i="13"/>
  <c r="T7" i="13"/>
  <c r="S7" i="13"/>
  <c r="R7" i="13"/>
  <c r="Q7" i="13"/>
  <c r="P7" i="13"/>
  <c r="O7" i="13"/>
  <c r="N7" i="13"/>
  <c r="M7" i="13"/>
  <c r="L7" i="13"/>
  <c r="K7" i="13"/>
  <c r="J7" i="13"/>
  <c r="I7" i="13"/>
  <c r="H7" i="13"/>
  <c r="G7" i="13"/>
  <c r="F7" i="13"/>
  <c r="E7" i="13"/>
  <c r="D7" i="13"/>
  <c r="C7" i="13"/>
  <c r="B7" i="13"/>
  <c r="A7" i="13"/>
  <c r="N77" i="12"/>
  <c r="O77" i="12"/>
  <c r="V77" i="12"/>
  <c r="W77" i="12"/>
  <c r="T77" i="12"/>
  <c r="U77" i="12"/>
  <c r="R77" i="12"/>
  <c r="S77" i="12"/>
  <c r="Q77" i="12"/>
  <c r="P77" i="12"/>
  <c r="N76" i="12"/>
  <c r="O76" i="12"/>
  <c r="V76" i="12"/>
  <c r="W76" i="12"/>
  <c r="T76" i="12"/>
  <c r="U76" i="12"/>
  <c r="R76" i="12"/>
  <c r="S76" i="12"/>
  <c r="Q76" i="12"/>
  <c r="P76" i="12"/>
  <c r="N75" i="12"/>
  <c r="O75" i="12"/>
  <c r="V75" i="12"/>
  <c r="W75" i="12"/>
  <c r="T75" i="12"/>
  <c r="U75" i="12"/>
  <c r="R75" i="12"/>
  <c r="S75" i="12"/>
  <c r="Q75" i="12"/>
  <c r="P75" i="12"/>
  <c r="N74" i="12"/>
  <c r="O74" i="12"/>
  <c r="V74" i="12"/>
  <c r="W74" i="12"/>
  <c r="T74" i="12"/>
  <c r="U74" i="12"/>
  <c r="R74" i="12"/>
  <c r="S74" i="12"/>
  <c r="Q74" i="12"/>
  <c r="P74" i="12"/>
  <c r="N73" i="12"/>
  <c r="O73" i="12"/>
  <c r="V73" i="12"/>
  <c r="W73" i="12"/>
  <c r="T73" i="12"/>
  <c r="U73" i="12"/>
  <c r="R73" i="12"/>
  <c r="S73" i="12"/>
  <c r="Q73" i="12"/>
  <c r="P73" i="12"/>
  <c r="N72" i="12"/>
  <c r="O72" i="12"/>
  <c r="V72" i="12"/>
  <c r="W72" i="12"/>
  <c r="T72" i="12"/>
  <c r="U72" i="12"/>
  <c r="R72" i="12"/>
  <c r="S72" i="12"/>
  <c r="Q72" i="12"/>
  <c r="P72" i="12"/>
  <c r="N71" i="12"/>
  <c r="O71" i="12"/>
  <c r="V71" i="12"/>
  <c r="W71" i="12"/>
  <c r="T71" i="12"/>
  <c r="U71" i="12"/>
  <c r="R71" i="12"/>
  <c r="S71" i="12"/>
  <c r="Q71" i="12"/>
  <c r="P71" i="12"/>
  <c r="N70" i="12"/>
  <c r="O70" i="12"/>
  <c r="V70" i="12"/>
  <c r="W70" i="12"/>
  <c r="T70" i="12"/>
  <c r="U70" i="12"/>
  <c r="R70" i="12"/>
  <c r="S70" i="12"/>
  <c r="Q70" i="12"/>
  <c r="P70" i="12"/>
  <c r="N69" i="12"/>
  <c r="O69" i="12"/>
  <c r="V69" i="12"/>
  <c r="W69" i="12"/>
  <c r="T69" i="12"/>
  <c r="U69" i="12"/>
  <c r="R69" i="12"/>
  <c r="S69" i="12"/>
  <c r="Q69" i="12"/>
  <c r="P69" i="12"/>
  <c r="W68" i="12"/>
  <c r="U68" i="12"/>
  <c r="N67" i="12"/>
  <c r="O67" i="12"/>
  <c r="V67" i="12"/>
  <c r="W67" i="12"/>
  <c r="T67" i="12"/>
  <c r="U67" i="12"/>
  <c r="R67" i="12"/>
  <c r="S67" i="12"/>
  <c r="Q67" i="12"/>
  <c r="P67" i="12"/>
  <c r="N66" i="12"/>
  <c r="O66" i="12"/>
  <c r="V66" i="12"/>
  <c r="W66" i="12"/>
  <c r="T66" i="12"/>
  <c r="U66" i="12"/>
  <c r="R66" i="12"/>
  <c r="S66" i="12"/>
  <c r="Q66" i="12"/>
  <c r="P66" i="12"/>
  <c r="N65" i="12"/>
  <c r="O65" i="12"/>
  <c r="V65" i="12"/>
  <c r="W65" i="12"/>
  <c r="T65" i="12"/>
  <c r="U65" i="12"/>
  <c r="R65" i="12"/>
  <c r="S65" i="12"/>
  <c r="Q65" i="12"/>
  <c r="P65" i="12"/>
  <c r="N64" i="12"/>
  <c r="O64" i="12"/>
  <c r="V64" i="12"/>
  <c r="W64" i="12"/>
  <c r="T64" i="12"/>
  <c r="U64" i="12"/>
  <c r="R64" i="12"/>
  <c r="S64" i="12"/>
  <c r="Q64" i="12"/>
  <c r="P64" i="12"/>
  <c r="N63" i="12"/>
  <c r="O63" i="12"/>
  <c r="V63" i="12"/>
  <c r="W63" i="12"/>
  <c r="T63" i="12"/>
  <c r="U63" i="12"/>
  <c r="R63" i="12"/>
  <c r="S63" i="12"/>
  <c r="Q63" i="12"/>
  <c r="P63" i="12"/>
  <c r="N62" i="12"/>
  <c r="O62" i="12"/>
  <c r="V62" i="12"/>
  <c r="W62" i="12"/>
  <c r="T62" i="12"/>
  <c r="U62" i="12"/>
  <c r="R62" i="12"/>
  <c r="S62" i="12"/>
  <c r="Q62" i="12"/>
  <c r="P62" i="12"/>
  <c r="N61" i="12"/>
  <c r="O61" i="12"/>
  <c r="V61" i="12"/>
  <c r="W61" i="12"/>
  <c r="T61" i="12"/>
  <c r="U61" i="12"/>
  <c r="R61" i="12"/>
  <c r="S61" i="12"/>
  <c r="Q61" i="12"/>
  <c r="P61" i="12"/>
  <c r="N60" i="12"/>
  <c r="O60" i="12"/>
  <c r="V60" i="12"/>
  <c r="W60" i="12"/>
  <c r="T60" i="12"/>
  <c r="U60" i="12"/>
  <c r="R60" i="12"/>
  <c r="S60" i="12"/>
  <c r="Q60" i="12"/>
  <c r="P60" i="12"/>
  <c r="W59" i="12"/>
  <c r="U59" i="12"/>
  <c r="N58" i="12"/>
  <c r="O58" i="12"/>
  <c r="V58" i="12"/>
  <c r="W58" i="12"/>
  <c r="T58" i="12"/>
  <c r="U58" i="12"/>
  <c r="R58" i="12"/>
  <c r="S58" i="12"/>
  <c r="Q58" i="12"/>
  <c r="P58" i="12"/>
  <c r="N57" i="12"/>
  <c r="O57" i="12"/>
  <c r="V57" i="12"/>
  <c r="W57" i="12"/>
  <c r="T57" i="12"/>
  <c r="U57" i="12"/>
  <c r="R57" i="12"/>
  <c r="S57" i="12"/>
  <c r="Q57" i="12"/>
  <c r="P57" i="12"/>
  <c r="N56" i="12"/>
  <c r="O56" i="12"/>
  <c r="V56" i="12"/>
  <c r="W56" i="12"/>
  <c r="T56" i="12"/>
  <c r="U56" i="12"/>
  <c r="R56" i="12"/>
  <c r="S56" i="12"/>
  <c r="Q56" i="12"/>
  <c r="P56" i="12"/>
  <c r="N55" i="12"/>
  <c r="O55" i="12"/>
  <c r="V55" i="12"/>
  <c r="W55" i="12"/>
  <c r="T55" i="12"/>
  <c r="U55" i="12"/>
  <c r="R55" i="12"/>
  <c r="S55" i="12"/>
  <c r="Q55" i="12"/>
  <c r="P55" i="12"/>
  <c r="N54" i="12"/>
  <c r="O54" i="12"/>
  <c r="V54" i="12"/>
  <c r="W54" i="12"/>
  <c r="T54" i="12"/>
  <c r="U54" i="12"/>
  <c r="R54" i="12"/>
  <c r="S54" i="12"/>
  <c r="Q54" i="12"/>
  <c r="P54" i="12"/>
  <c r="N53" i="12"/>
  <c r="O53" i="12"/>
  <c r="V53" i="12"/>
  <c r="W53" i="12"/>
  <c r="T53" i="12"/>
  <c r="U53" i="12"/>
  <c r="R53" i="12"/>
  <c r="S53" i="12"/>
  <c r="Q53" i="12"/>
  <c r="P53" i="12"/>
  <c r="N52" i="12"/>
  <c r="O52" i="12"/>
  <c r="V52" i="12"/>
  <c r="W52" i="12"/>
  <c r="T52" i="12"/>
  <c r="U52" i="12"/>
  <c r="R52" i="12"/>
  <c r="S52" i="12"/>
  <c r="Q52" i="12"/>
  <c r="P52" i="12"/>
  <c r="N51" i="12"/>
  <c r="O51" i="12"/>
  <c r="V51" i="12"/>
  <c r="W51" i="12"/>
  <c r="T51" i="12"/>
  <c r="U51" i="12"/>
  <c r="R51" i="12"/>
  <c r="S51" i="12"/>
  <c r="Q51" i="12"/>
  <c r="P51" i="12"/>
  <c r="N50" i="12"/>
  <c r="O50" i="12"/>
  <c r="V50" i="12"/>
  <c r="W50" i="12"/>
  <c r="T50" i="12"/>
  <c r="U50" i="12"/>
  <c r="R50" i="12"/>
  <c r="S50" i="12"/>
  <c r="Q50" i="12"/>
  <c r="P50" i="12"/>
  <c r="N49" i="12"/>
  <c r="O49" i="12"/>
  <c r="V49" i="12"/>
  <c r="W49" i="12"/>
  <c r="T49" i="12"/>
  <c r="U49" i="12"/>
  <c r="R49" i="12"/>
  <c r="S49" i="12"/>
  <c r="Q49" i="12"/>
  <c r="P49" i="12"/>
  <c r="W48" i="12"/>
  <c r="U48" i="12"/>
  <c r="N47" i="12"/>
  <c r="O47" i="12"/>
  <c r="V47" i="12"/>
  <c r="W47" i="12"/>
  <c r="T47" i="12"/>
  <c r="U47" i="12"/>
  <c r="R47" i="12"/>
  <c r="S47" i="12"/>
  <c r="Q47" i="12"/>
  <c r="P47" i="12"/>
  <c r="N46" i="12"/>
  <c r="O46" i="12"/>
  <c r="V46" i="12"/>
  <c r="W46" i="12"/>
  <c r="T46" i="12"/>
  <c r="U46" i="12"/>
  <c r="R46" i="12"/>
  <c r="S46" i="12"/>
  <c r="Q46" i="12"/>
  <c r="P46" i="12"/>
  <c r="N45" i="12"/>
  <c r="O45" i="12"/>
  <c r="V45" i="12"/>
  <c r="W45" i="12"/>
  <c r="T45" i="12"/>
  <c r="U45" i="12"/>
  <c r="R45" i="12"/>
  <c r="S45" i="12"/>
  <c r="Q45" i="12"/>
  <c r="P45" i="12"/>
  <c r="N44" i="12"/>
  <c r="O44" i="12"/>
  <c r="V44" i="12"/>
  <c r="W44" i="12"/>
  <c r="T44" i="12"/>
  <c r="U44" i="12"/>
  <c r="R44" i="12"/>
  <c r="S44" i="12"/>
  <c r="Q44" i="12"/>
  <c r="P44" i="12"/>
  <c r="N43" i="12"/>
  <c r="O43" i="12"/>
  <c r="V43" i="12"/>
  <c r="W43" i="12"/>
  <c r="T43" i="12"/>
  <c r="U43" i="12"/>
  <c r="R43" i="12"/>
  <c r="S43" i="12"/>
  <c r="Q43" i="12"/>
  <c r="P43" i="12"/>
  <c r="N42" i="12"/>
  <c r="O42" i="12"/>
  <c r="V42" i="12"/>
  <c r="W42" i="12"/>
  <c r="T42" i="12"/>
  <c r="U42" i="12"/>
  <c r="R42" i="12"/>
  <c r="S42" i="12"/>
  <c r="Q42" i="12"/>
  <c r="P42" i="12"/>
  <c r="N41" i="12"/>
  <c r="O41" i="12"/>
  <c r="V41" i="12"/>
  <c r="W41" i="12"/>
  <c r="T41" i="12"/>
  <c r="U41" i="12"/>
  <c r="R41" i="12"/>
  <c r="S41" i="12"/>
  <c r="Q41" i="12"/>
  <c r="P41" i="12"/>
  <c r="N40" i="12"/>
  <c r="O40" i="12"/>
  <c r="V40" i="12"/>
  <c r="W40" i="12"/>
  <c r="T40" i="12"/>
  <c r="U40" i="12"/>
  <c r="R40" i="12"/>
  <c r="S40" i="12"/>
  <c r="Q40" i="12"/>
  <c r="P40" i="12"/>
  <c r="N39" i="12"/>
  <c r="O39" i="12"/>
  <c r="V39" i="12"/>
  <c r="W39" i="12"/>
  <c r="T39" i="12"/>
  <c r="U39" i="12"/>
  <c r="R39" i="12"/>
  <c r="S39" i="12"/>
  <c r="Q39" i="12"/>
  <c r="P39" i="12"/>
  <c r="N38" i="12"/>
  <c r="O38" i="12"/>
  <c r="V38" i="12"/>
  <c r="W38" i="12"/>
  <c r="T38" i="12"/>
  <c r="U38" i="12"/>
  <c r="R38" i="12"/>
  <c r="S38" i="12"/>
  <c r="Q38" i="12"/>
  <c r="P38" i="12"/>
  <c r="N37" i="12"/>
  <c r="O37" i="12"/>
  <c r="V37" i="12"/>
  <c r="W37" i="12"/>
  <c r="T37" i="12"/>
  <c r="U37" i="12"/>
  <c r="R37" i="12"/>
  <c r="S37" i="12"/>
  <c r="Q37" i="12"/>
  <c r="P37" i="12"/>
  <c r="N36" i="12"/>
  <c r="O36" i="12"/>
  <c r="V36" i="12"/>
  <c r="W36" i="12"/>
  <c r="T36" i="12"/>
  <c r="U36" i="12"/>
  <c r="R36" i="12"/>
  <c r="S36" i="12"/>
  <c r="Q36" i="12"/>
  <c r="P36" i="12"/>
  <c r="N35" i="12"/>
  <c r="O35" i="12"/>
  <c r="V35" i="12"/>
  <c r="W35" i="12"/>
  <c r="T35" i="12"/>
  <c r="U35" i="12"/>
  <c r="R35" i="12"/>
  <c r="S35" i="12"/>
  <c r="Q35" i="12"/>
  <c r="P35" i="12"/>
  <c r="N34" i="12"/>
  <c r="O34" i="12"/>
  <c r="V34" i="12"/>
  <c r="W34" i="12"/>
  <c r="T34" i="12"/>
  <c r="U34" i="12"/>
  <c r="R34" i="12"/>
  <c r="S34" i="12"/>
  <c r="Q34" i="12"/>
  <c r="P34" i="12"/>
  <c r="N33" i="12"/>
  <c r="O33" i="12"/>
  <c r="V33" i="12"/>
  <c r="W33" i="12"/>
  <c r="T33" i="12"/>
  <c r="U33" i="12"/>
  <c r="R33" i="12"/>
  <c r="S33" i="12"/>
  <c r="Q33" i="12"/>
  <c r="P33" i="12"/>
  <c r="N32" i="12"/>
  <c r="O32" i="12"/>
  <c r="V32" i="12"/>
  <c r="W32" i="12"/>
  <c r="T32" i="12"/>
  <c r="U32" i="12"/>
  <c r="R32" i="12"/>
  <c r="S32" i="12"/>
  <c r="Q32" i="12"/>
  <c r="P32" i="12"/>
  <c r="N31" i="12"/>
  <c r="O31" i="12"/>
  <c r="V31" i="12"/>
  <c r="W31" i="12"/>
  <c r="T31" i="12"/>
  <c r="U31" i="12"/>
  <c r="R31" i="12"/>
  <c r="S31" i="12"/>
  <c r="Q31" i="12"/>
  <c r="P31" i="12"/>
  <c r="N30" i="12"/>
  <c r="O30" i="12"/>
  <c r="V30" i="12"/>
  <c r="W30" i="12"/>
  <c r="T30" i="12"/>
  <c r="U30" i="12"/>
  <c r="R30" i="12"/>
  <c r="S30" i="12"/>
  <c r="Q30" i="12"/>
  <c r="P30" i="12"/>
  <c r="N29" i="12"/>
  <c r="O29" i="12"/>
  <c r="V29" i="12"/>
  <c r="W29" i="12"/>
  <c r="T29" i="12"/>
  <c r="U29" i="12"/>
  <c r="R29" i="12"/>
  <c r="S29" i="12"/>
  <c r="Q29" i="12"/>
  <c r="P29" i="12"/>
  <c r="N28" i="12"/>
  <c r="O28" i="12"/>
  <c r="V28" i="12"/>
  <c r="W28" i="12"/>
  <c r="T28" i="12"/>
  <c r="U28" i="12"/>
  <c r="R28" i="12"/>
  <c r="S28" i="12"/>
  <c r="Q28" i="12"/>
  <c r="P28" i="12"/>
  <c r="N27" i="12"/>
  <c r="O27" i="12"/>
  <c r="V27" i="12"/>
  <c r="W27" i="12"/>
  <c r="T27" i="12"/>
  <c r="U27" i="12"/>
  <c r="R27" i="12"/>
  <c r="S27" i="12"/>
  <c r="Q27" i="12"/>
  <c r="P27" i="12"/>
  <c r="N26" i="12"/>
  <c r="O26" i="12"/>
  <c r="V26" i="12"/>
  <c r="W26" i="12"/>
  <c r="T26" i="12"/>
  <c r="U26" i="12"/>
  <c r="R26" i="12"/>
  <c r="S26" i="12"/>
  <c r="Q26" i="12"/>
  <c r="P26" i="12"/>
  <c r="N25" i="12"/>
  <c r="O25" i="12"/>
  <c r="V25" i="12"/>
  <c r="W25" i="12"/>
  <c r="T25" i="12"/>
  <c r="U25" i="12"/>
  <c r="R25" i="12"/>
  <c r="S25" i="12"/>
  <c r="Q25" i="12"/>
  <c r="P25" i="12"/>
  <c r="N24" i="12"/>
  <c r="O24" i="12"/>
  <c r="V24" i="12"/>
  <c r="W24" i="12"/>
  <c r="T24" i="12"/>
  <c r="U24" i="12"/>
  <c r="R24" i="12"/>
  <c r="S24" i="12"/>
  <c r="Q24" i="12"/>
  <c r="P24" i="12"/>
  <c r="N23" i="12"/>
  <c r="O23" i="12"/>
  <c r="V23" i="12"/>
  <c r="W23" i="12"/>
  <c r="T23" i="12"/>
  <c r="U23" i="12"/>
  <c r="R23" i="12"/>
  <c r="S23" i="12"/>
  <c r="Q23" i="12"/>
  <c r="P23" i="12"/>
  <c r="N22" i="12"/>
  <c r="O22" i="12"/>
  <c r="V22" i="12"/>
  <c r="W22" i="12"/>
  <c r="T22" i="12"/>
  <c r="U22" i="12"/>
  <c r="R22" i="12"/>
  <c r="S22" i="12"/>
  <c r="Q22" i="12"/>
  <c r="P22" i="12"/>
  <c r="N21" i="12"/>
  <c r="O21" i="12"/>
  <c r="V21" i="12"/>
  <c r="W21" i="12"/>
  <c r="T21" i="12"/>
  <c r="U21" i="12"/>
  <c r="R21" i="12"/>
  <c r="S21" i="12"/>
  <c r="Q21" i="12"/>
  <c r="P21" i="12"/>
  <c r="N20" i="12"/>
  <c r="O20" i="12"/>
  <c r="V20" i="12"/>
  <c r="W20" i="12"/>
  <c r="T20" i="12"/>
  <c r="U20" i="12"/>
  <c r="R20" i="12"/>
  <c r="S20" i="12"/>
  <c r="Q20" i="12"/>
  <c r="P20" i="12"/>
  <c r="N19" i="12"/>
  <c r="O19" i="12"/>
  <c r="V19" i="12"/>
  <c r="W19" i="12"/>
  <c r="T19" i="12"/>
  <c r="U19" i="12"/>
  <c r="R19" i="12"/>
  <c r="S19" i="12"/>
  <c r="Q19" i="12"/>
  <c r="P19" i="12"/>
  <c r="N18" i="12"/>
  <c r="O18" i="12"/>
  <c r="V18" i="12"/>
  <c r="W18" i="12"/>
  <c r="T18" i="12"/>
  <c r="U18" i="12"/>
  <c r="R18" i="12"/>
  <c r="S18" i="12"/>
  <c r="Q18" i="12"/>
  <c r="P18" i="12"/>
  <c r="N17" i="12"/>
  <c r="O17" i="12"/>
  <c r="V17" i="12"/>
  <c r="W17" i="12"/>
  <c r="T17" i="12"/>
  <c r="U17" i="12"/>
  <c r="R17" i="12"/>
  <c r="S17" i="12"/>
  <c r="Q17" i="12"/>
  <c r="P17" i="12"/>
  <c r="N16" i="12"/>
  <c r="O16" i="12"/>
  <c r="V16" i="12"/>
  <c r="W16" i="12"/>
  <c r="T16" i="12"/>
  <c r="U16" i="12"/>
  <c r="R16" i="12"/>
  <c r="S16" i="12"/>
  <c r="Q16" i="12"/>
  <c r="P16" i="12"/>
  <c r="N15" i="12"/>
  <c r="O15" i="12"/>
  <c r="V15" i="12"/>
  <c r="W15" i="12"/>
  <c r="T15" i="12"/>
  <c r="U15" i="12"/>
  <c r="R15" i="12"/>
  <c r="S15" i="12"/>
  <c r="Q15" i="12"/>
  <c r="P15" i="12"/>
  <c r="N14" i="12"/>
  <c r="O14" i="12"/>
  <c r="V14" i="12"/>
  <c r="W14" i="12"/>
  <c r="T14" i="12"/>
  <c r="U14" i="12"/>
  <c r="R14" i="12"/>
  <c r="S14" i="12"/>
  <c r="Q14" i="12"/>
  <c r="P14" i="12"/>
  <c r="N13" i="12"/>
  <c r="O13" i="12"/>
  <c r="V13" i="12"/>
  <c r="W13" i="12"/>
  <c r="T13" i="12"/>
  <c r="U13" i="12"/>
  <c r="R13" i="12"/>
  <c r="S13" i="12"/>
  <c r="Q13" i="12"/>
  <c r="P13" i="12"/>
  <c r="N12" i="12"/>
  <c r="O12" i="12"/>
  <c r="V12" i="12"/>
  <c r="W12" i="12"/>
  <c r="T12" i="12"/>
  <c r="U12" i="12"/>
  <c r="R12" i="12"/>
  <c r="S12" i="12"/>
  <c r="Q12" i="12"/>
  <c r="P12" i="12"/>
  <c r="N11" i="12"/>
  <c r="O11" i="12"/>
  <c r="V11" i="12"/>
  <c r="W11" i="12"/>
  <c r="T11" i="12"/>
  <c r="U11" i="12"/>
  <c r="R11" i="12"/>
  <c r="S11" i="12"/>
  <c r="Q11" i="12"/>
  <c r="P11" i="12"/>
  <c r="N10" i="12"/>
  <c r="O10" i="12"/>
  <c r="V10" i="12"/>
  <c r="W10" i="12"/>
  <c r="T10" i="12"/>
  <c r="U10" i="12"/>
  <c r="R10" i="12"/>
  <c r="S10" i="12"/>
  <c r="Q10" i="12"/>
  <c r="P10" i="12"/>
  <c r="N9" i="12"/>
  <c r="O9" i="12"/>
  <c r="V9" i="12"/>
  <c r="W9" i="12"/>
  <c r="T9" i="12"/>
  <c r="U9" i="12"/>
  <c r="R9" i="12"/>
  <c r="S9" i="12"/>
  <c r="Q9" i="12"/>
  <c r="P9" i="12"/>
  <c r="N8" i="12"/>
  <c r="O8" i="12"/>
  <c r="V8" i="12"/>
  <c r="W8" i="12"/>
  <c r="T8" i="12"/>
  <c r="U8" i="12"/>
  <c r="R8" i="12"/>
  <c r="S8" i="12"/>
  <c r="Q8" i="12"/>
  <c r="P8" i="12"/>
  <c r="N7" i="12"/>
  <c r="O7" i="12"/>
  <c r="V7" i="12"/>
  <c r="W7" i="12"/>
  <c r="T7" i="12"/>
  <c r="U7" i="12"/>
  <c r="R7" i="12"/>
  <c r="S7" i="12"/>
  <c r="Q7" i="12"/>
  <c r="P7" i="12"/>
  <c r="Q1" i="12"/>
  <c r="Q2" i="12"/>
  <c r="S3" i="12"/>
  <c r="R3" i="12"/>
  <c r="N77" i="11"/>
  <c r="O77" i="11"/>
  <c r="V77" i="11"/>
  <c r="W77" i="11"/>
  <c r="T77" i="11"/>
  <c r="U77" i="11"/>
  <c r="R77" i="11"/>
  <c r="S77" i="11"/>
  <c r="Q77" i="11"/>
  <c r="P77" i="11"/>
  <c r="N76" i="11"/>
  <c r="O76" i="11"/>
  <c r="V76" i="11"/>
  <c r="W76" i="11"/>
  <c r="T76" i="11"/>
  <c r="U76" i="11"/>
  <c r="R76" i="11"/>
  <c r="S76" i="11"/>
  <c r="Q76" i="11"/>
  <c r="P76" i="11"/>
  <c r="N75" i="11"/>
  <c r="O75" i="11"/>
  <c r="V75" i="11"/>
  <c r="W75" i="11"/>
  <c r="T75" i="11"/>
  <c r="U75" i="11"/>
  <c r="R75" i="11"/>
  <c r="S75" i="11"/>
  <c r="Q75" i="11"/>
  <c r="P75" i="11"/>
  <c r="N74" i="11"/>
  <c r="O74" i="11"/>
  <c r="V74" i="11"/>
  <c r="W74" i="11"/>
  <c r="T74" i="11"/>
  <c r="U74" i="11"/>
  <c r="R74" i="11"/>
  <c r="S74" i="11"/>
  <c r="Q74" i="11"/>
  <c r="P74" i="11"/>
  <c r="N73" i="11"/>
  <c r="O73" i="11"/>
  <c r="V73" i="11"/>
  <c r="W73" i="11"/>
  <c r="T73" i="11"/>
  <c r="U73" i="11"/>
  <c r="R73" i="11"/>
  <c r="S73" i="11"/>
  <c r="Q73" i="11"/>
  <c r="P73" i="11"/>
  <c r="N72" i="11"/>
  <c r="O72" i="11"/>
  <c r="V72" i="11"/>
  <c r="W72" i="11"/>
  <c r="T72" i="11"/>
  <c r="U72" i="11"/>
  <c r="R72" i="11"/>
  <c r="S72" i="11"/>
  <c r="Q72" i="11"/>
  <c r="P72" i="11"/>
  <c r="N71" i="11"/>
  <c r="O71" i="11"/>
  <c r="V71" i="11"/>
  <c r="W71" i="11"/>
  <c r="T71" i="11"/>
  <c r="U71" i="11"/>
  <c r="R71" i="11"/>
  <c r="S71" i="11"/>
  <c r="Q71" i="11"/>
  <c r="P71" i="11"/>
  <c r="N70" i="11"/>
  <c r="O70" i="11"/>
  <c r="V70" i="11"/>
  <c r="W70" i="11"/>
  <c r="T70" i="11"/>
  <c r="U70" i="11"/>
  <c r="R70" i="11"/>
  <c r="S70" i="11"/>
  <c r="Q70" i="11"/>
  <c r="P70" i="11"/>
  <c r="N69" i="11"/>
  <c r="O69" i="11"/>
  <c r="V69" i="11"/>
  <c r="W69" i="11"/>
  <c r="T69" i="11"/>
  <c r="U69" i="11"/>
  <c r="R69" i="11"/>
  <c r="S69" i="11"/>
  <c r="Q69" i="11"/>
  <c r="P69" i="11"/>
  <c r="W68" i="11"/>
  <c r="U68" i="11"/>
  <c r="N67" i="11"/>
  <c r="O67" i="11"/>
  <c r="V67" i="11"/>
  <c r="W67" i="11"/>
  <c r="T67" i="11"/>
  <c r="U67" i="11"/>
  <c r="R67" i="11"/>
  <c r="S67" i="11"/>
  <c r="Q67" i="11"/>
  <c r="P67" i="11"/>
  <c r="N66" i="11"/>
  <c r="O66" i="11"/>
  <c r="V66" i="11"/>
  <c r="W66" i="11"/>
  <c r="T66" i="11"/>
  <c r="U66" i="11"/>
  <c r="R66" i="11"/>
  <c r="S66" i="11"/>
  <c r="Q66" i="11"/>
  <c r="P66" i="11"/>
  <c r="N65" i="11"/>
  <c r="O65" i="11"/>
  <c r="V65" i="11"/>
  <c r="W65" i="11"/>
  <c r="T65" i="11"/>
  <c r="U65" i="11"/>
  <c r="R65" i="11"/>
  <c r="S65" i="11"/>
  <c r="Q65" i="11"/>
  <c r="P65" i="11"/>
  <c r="N64" i="11"/>
  <c r="O64" i="11"/>
  <c r="V64" i="11"/>
  <c r="W64" i="11"/>
  <c r="T64" i="11"/>
  <c r="U64" i="11"/>
  <c r="R64" i="11"/>
  <c r="S64" i="11"/>
  <c r="Q64" i="11"/>
  <c r="P64" i="11"/>
  <c r="N63" i="11"/>
  <c r="O63" i="11"/>
  <c r="V63" i="11"/>
  <c r="W63" i="11"/>
  <c r="T63" i="11"/>
  <c r="U63" i="11"/>
  <c r="R63" i="11"/>
  <c r="S63" i="11"/>
  <c r="Q63" i="11"/>
  <c r="P63" i="11"/>
  <c r="N62" i="11"/>
  <c r="O62" i="11"/>
  <c r="V62" i="11"/>
  <c r="W62" i="11"/>
  <c r="T62" i="11"/>
  <c r="U62" i="11"/>
  <c r="R62" i="11"/>
  <c r="S62" i="11"/>
  <c r="Q62" i="11"/>
  <c r="P62" i="11"/>
  <c r="N61" i="11"/>
  <c r="O61" i="11"/>
  <c r="V61" i="11"/>
  <c r="W61" i="11"/>
  <c r="T61" i="11"/>
  <c r="U61" i="11"/>
  <c r="R61" i="11"/>
  <c r="S61" i="11"/>
  <c r="Q61" i="11"/>
  <c r="P61" i="11"/>
  <c r="N60" i="11"/>
  <c r="O60" i="11"/>
  <c r="V60" i="11"/>
  <c r="W60" i="11"/>
  <c r="T60" i="11"/>
  <c r="U60" i="11"/>
  <c r="R60" i="11"/>
  <c r="S60" i="11"/>
  <c r="Q60" i="11"/>
  <c r="P60" i="11"/>
  <c r="W59" i="11"/>
  <c r="U59" i="11"/>
  <c r="N58" i="11"/>
  <c r="O58" i="11"/>
  <c r="V58" i="11"/>
  <c r="W58" i="11"/>
  <c r="T58" i="11"/>
  <c r="U58" i="11"/>
  <c r="R58" i="11"/>
  <c r="S58" i="11"/>
  <c r="Q58" i="11"/>
  <c r="P58" i="11"/>
  <c r="N57" i="11"/>
  <c r="O57" i="11"/>
  <c r="V57" i="11"/>
  <c r="W57" i="11"/>
  <c r="T57" i="11"/>
  <c r="U57" i="11"/>
  <c r="R57" i="11"/>
  <c r="S57" i="11"/>
  <c r="Q57" i="11"/>
  <c r="P57" i="11"/>
  <c r="N56" i="11"/>
  <c r="O56" i="11"/>
  <c r="V56" i="11"/>
  <c r="W56" i="11"/>
  <c r="T56" i="11"/>
  <c r="U56" i="11"/>
  <c r="R56" i="11"/>
  <c r="S56" i="11"/>
  <c r="Q56" i="11"/>
  <c r="P56" i="11"/>
  <c r="N55" i="11"/>
  <c r="O55" i="11"/>
  <c r="V55" i="11"/>
  <c r="W55" i="11"/>
  <c r="T55" i="11"/>
  <c r="U55" i="11"/>
  <c r="R55" i="11"/>
  <c r="S55" i="11"/>
  <c r="Q55" i="11"/>
  <c r="P55" i="11"/>
  <c r="N54" i="11"/>
  <c r="O54" i="11"/>
  <c r="V54" i="11"/>
  <c r="W54" i="11"/>
  <c r="T54" i="11"/>
  <c r="U54" i="11"/>
  <c r="R54" i="11"/>
  <c r="S54" i="11"/>
  <c r="Q54" i="11"/>
  <c r="P54" i="11"/>
  <c r="N53" i="11"/>
  <c r="O53" i="11"/>
  <c r="V53" i="11"/>
  <c r="W53" i="11"/>
  <c r="T53" i="11"/>
  <c r="U53" i="11"/>
  <c r="R53" i="11"/>
  <c r="S53" i="11"/>
  <c r="Q53" i="11"/>
  <c r="P53" i="11"/>
  <c r="N52" i="11"/>
  <c r="O52" i="11"/>
  <c r="V52" i="11"/>
  <c r="W52" i="11"/>
  <c r="T52" i="11"/>
  <c r="U52" i="11"/>
  <c r="R52" i="11"/>
  <c r="S52" i="11"/>
  <c r="Q52" i="11"/>
  <c r="P52" i="11"/>
  <c r="N51" i="11"/>
  <c r="O51" i="11"/>
  <c r="V51" i="11"/>
  <c r="W51" i="11"/>
  <c r="T51" i="11"/>
  <c r="U51" i="11"/>
  <c r="R51" i="11"/>
  <c r="S51" i="11"/>
  <c r="Q51" i="11"/>
  <c r="P51" i="11"/>
  <c r="N50" i="11"/>
  <c r="O50" i="11"/>
  <c r="V50" i="11"/>
  <c r="W50" i="11"/>
  <c r="T50" i="11"/>
  <c r="U50" i="11"/>
  <c r="R50" i="11"/>
  <c r="S50" i="11"/>
  <c r="Q50" i="11"/>
  <c r="P50" i="11"/>
  <c r="N49" i="11"/>
  <c r="O49" i="11"/>
  <c r="V49" i="11"/>
  <c r="W49" i="11"/>
  <c r="T49" i="11"/>
  <c r="U49" i="11"/>
  <c r="R49" i="11"/>
  <c r="S49" i="11"/>
  <c r="Q49" i="11"/>
  <c r="P49" i="11"/>
  <c r="W48" i="11"/>
  <c r="U48" i="11"/>
  <c r="N40" i="11"/>
  <c r="O40" i="11"/>
  <c r="V40" i="11"/>
  <c r="W40" i="11"/>
  <c r="T40" i="11"/>
  <c r="U40" i="11"/>
  <c r="R40" i="11"/>
  <c r="S40" i="11"/>
  <c r="Q40" i="11"/>
  <c r="P40" i="11"/>
  <c r="N39" i="11"/>
  <c r="O39" i="11"/>
  <c r="V39" i="11"/>
  <c r="W39" i="11"/>
  <c r="T39" i="11"/>
  <c r="U39" i="11"/>
  <c r="R39" i="11"/>
  <c r="S39" i="11"/>
  <c r="Q39" i="11"/>
  <c r="P39" i="11"/>
  <c r="N37" i="11"/>
  <c r="O37" i="11"/>
  <c r="V37" i="11"/>
  <c r="W37" i="11"/>
  <c r="T37" i="11"/>
  <c r="U37" i="11"/>
  <c r="R37" i="11"/>
  <c r="S37" i="11"/>
  <c r="Q37" i="11"/>
  <c r="P37" i="11"/>
  <c r="N36" i="11"/>
  <c r="O36" i="11"/>
  <c r="V36" i="11"/>
  <c r="W36" i="11"/>
  <c r="T36" i="11"/>
  <c r="U36" i="11"/>
  <c r="R36" i="11"/>
  <c r="S36" i="11"/>
  <c r="Q36" i="11"/>
  <c r="P36" i="11"/>
  <c r="N18" i="11"/>
  <c r="O18" i="11"/>
  <c r="V18" i="11"/>
  <c r="W18" i="11"/>
  <c r="T18" i="11"/>
  <c r="U18" i="11"/>
  <c r="R18" i="11"/>
  <c r="S18" i="11"/>
  <c r="Q18" i="11"/>
  <c r="P18" i="11"/>
  <c r="N17" i="11"/>
  <c r="O17" i="11"/>
  <c r="V17" i="11"/>
  <c r="W17" i="11"/>
  <c r="T17" i="11"/>
  <c r="U17" i="11"/>
  <c r="R17" i="11"/>
  <c r="S17" i="11"/>
  <c r="Q17" i="11"/>
  <c r="P17" i="11"/>
  <c r="N15" i="11"/>
  <c r="O15" i="11"/>
  <c r="V15" i="11"/>
  <c r="W15" i="11"/>
  <c r="T15" i="11"/>
  <c r="U15" i="11"/>
  <c r="R15" i="11"/>
  <c r="S15" i="11"/>
  <c r="Q15" i="11"/>
  <c r="P15" i="11"/>
  <c r="N14" i="11"/>
  <c r="O14" i="11"/>
  <c r="V14" i="11"/>
  <c r="W14" i="11"/>
  <c r="T14" i="11"/>
  <c r="U14" i="11"/>
  <c r="R14" i="11"/>
  <c r="S14" i="11"/>
  <c r="Q14" i="11"/>
  <c r="P14" i="11"/>
  <c r="N47" i="11"/>
  <c r="O47" i="11"/>
  <c r="V47" i="11"/>
  <c r="W47" i="11"/>
  <c r="T47" i="11"/>
  <c r="U47" i="11"/>
  <c r="R47" i="11"/>
  <c r="S47" i="11"/>
  <c r="Q47" i="11"/>
  <c r="P47" i="11"/>
  <c r="N46" i="11"/>
  <c r="O46" i="11"/>
  <c r="V46" i="11"/>
  <c r="W46" i="11"/>
  <c r="T46" i="11"/>
  <c r="U46" i="11"/>
  <c r="R46" i="11"/>
  <c r="S46" i="11"/>
  <c r="Q46" i="11"/>
  <c r="P46" i="11"/>
  <c r="N45" i="11"/>
  <c r="O45" i="11"/>
  <c r="V45" i="11"/>
  <c r="W45" i="11"/>
  <c r="T45" i="11"/>
  <c r="U45" i="11"/>
  <c r="R45" i="11"/>
  <c r="S45" i="11"/>
  <c r="Q45" i="11"/>
  <c r="P45" i="11"/>
  <c r="N44" i="11"/>
  <c r="O44" i="11"/>
  <c r="V44" i="11"/>
  <c r="W44" i="11"/>
  <c r="T44" i="11"/>
  <c r="U44" i="11"/>
  <c r="R44" i="11"/>
  <c r="S44" i="11"/>
  <c r="Q44" i="11"/>
  <c r="P44" i="11"/>
  <c r="N43" i="11"/>
  <c r="O43" i="11"/>
  <c r="V43" i="11"/>
  <c r="W43" i="11"/>
  <c r="T43" i="11"/>
  <c r="U43" i="11"/>
  <c r="R43" i="11"/>
  <c r="S43" i="11"/>
  <c r="Q43" i="11"/>
  <c r="P43" i="11"/>
  <c r="N42" i="11"/>
  <c r="O42" i="11"/>
  <c r="V42" i="11"/>
  <c r="W42" i="11"/>
  <c r="T42" i="11"/>
  <c r="U42" i="11"/>
  <c r="R42" i="11"/>
  <c r="S42" i="11"/>
  <c r="Q42" i="11"/>
  <c r="P42" i="11"/>
  <c r="N41" i="11"/>
  <c r="O41" i="11"/>
  <c r="V41" i="11"/>
  <c r="W41" i="11"/>
  <c r="T41" i="11"/>
  <c r="U41" i="11"/>
  <c r="R41" i="11"/>
  <c r="S41" i="11"/>
  <c r="Q41" i="11"/>
  <c r="P41" i="11"/>
  <c r="N38" i="11"/>
  <c r="O38" i="11"/>
  <c r="V38" i="11"/>
  <c r="W38" i="11"/>
  <c r="T38" i="11"/>
  <c r="U38" i="11"/>
  <c r="R38" i="11"/>
  <c r="S38" i="11"/>
  <c r="Q38" i="11"/>
  <c r="P38" i="11"/>
  <c r="N35" i="11"/>
  <c r="O35" i="11"/>
  <c r="V35" i="11"/>
  <c r="W35" i="11"/>
  <c r="T35" i="11"/>
  <c r="U35" i="11"/>
  <c r="R35" i="11"/>
  <c r="S35" i="11"/>
  <c r="Q35" i="11"/>
  <c r="P35" i="11"/>
  <c r="N34" i="11"/>
  <c r="O34" i="11"/>
  <c r="V34" i="11"/>
  <c r="W34" i="11"/>
  <c r="T34" i="11"/>
  <c r="U34" i="11"/>
  <c r="R34" i="11"/>
  <c r="S34" i="11"/>
  <c r="Q34" i="11"/>
  <c r="P34" i="11"/>
  <c r="N33" i="11"/>
  <c r="O33" i="11"/>
  <c r="V33" i="11"/>
  <c r="W33" i="11"/>
  <c r="T33" i="11"/>
  <c r="U33" i="11"/>
  <c r="R33" i="11"/>
  <c r="S33" i="11"/>
  <c r="Q33" i="11"/>
  <c r="P33" i="11"/>
  <c r="N32" i="11"/>
  <c r="O32" i="11"/>
  <c r="V32" i="11"/>
  <c r="W32" i="11"/>
  <c r="T32" i="11"/>
  <c r="U32" i="11"/>
  <c r="R32" i="11"/>
  <c r="S32" i="11"/>
  <c r="Q32" i="11"/>
  <c r="P32" i="11"/>
  <c r="N31" i="11"/>
  <c r="O31" i="11"/>
  <c r="V31" i="11"/>
  <c r="W31" i="11"/>
  <c r="T31" i="11"/>
  <c r="U31" i="11"/>
  <c r="R31" i="11"/>
  <c r="S31" i="11"/>
  <c r="Q31" i="11"/>
  <c r="P31" i="11"/>
  <c r="N30" i="11"/>
  <c r="O30" i="11"/>
  <c r="V30" i="11"/>
  <c r="W30" i="11"/>
  <c r="T30" i="11"/>
  <c r="U30" i="11"/>
  <c r="R30" i="11"/>
  <c r="S30" i="11"/>
  <c r="Q30" i="11"/>
  <c r="P30" i="11"/>
  <c r="N29" i="11"/>
  <c r="O29" i="11"/>
  <c r="V29" i="11"/>
  <c r="W29" i="11"/>
  <c r="T29" i="11"/>
  <c r="U29" i="11"/>
  <c r="R29" i="11"/>
  <c r="S29" i="11"/>
  <c r="Q29" i="11"/>
  <c r="P29" i="11"/>
  <c r="N28" i="11"/>
  <c r="O28" i="11"/>
  <c r="V28" i="11"/>
  <c r="W28" i="11"/>
  <c r="T28" i="11"/>
  <c r="U28" i="11"/>
  <c r="R28" i="11"/>
  <c r="S28" i="11"/>
  <c r="Q28" i="11"/>
  <c r="P28" i="11"/>
  <c r="N27" i="11"/>
  <c r="O27" i="11"/>
  <c r="V27" i="11"/>
  <c r="W27" i="11"/>
  <c r="T27" i="11"/>
  <c r="U27" i="11"/>
  <c r="R27" i="11"/>
  <c r="S27" i="11"/>
  <c r="Q27" i="11"/>
  <c r="P27" i="11"/>
  <c r="N26" i="11"/>
  <c r="O26" i="11"/>
  <c r="V26" i="11"/>
  <c r="W26" i="11"/>
  <c r="T26" i="11"/>
  <c r="U26" i="11"/>
  <c r="R26" i="11"/>
  <c r="S26" i="11"/>
  <c r="Q26" i="11"/>
  <c r="P26" i="11"/>
  <c r="N25" i="11"/>
  <c r="O25" i="11"/>
  <c r="V25" i="11"/>
  <c r="W25" i="11"/>
  <c r="T25" i="11"/>
  <c r="U25" i="11"/>
  <c r="R25" i="11"/>
  <c r="S25" i="11"/>
  <c r="Q25" i="11"/>
  <c r="P25" i="11"/>
  <c r="N24" i="11"/>
  <c r="O24" i="11"/>
  <c r="V24" i="11"/>
  <c r="W24" i="11"/>
  <c r="T24" i="11"/>
  <c r="U24" i="11"/>
  <c r="R24" i="11"/>
  <c r="S24" i="11"/>
  <c r="Q24" i="11"/>
  <c r="P24" i="11"/>
  <c r="N23" i="11"/>
  <c r="O23" i="11"/>
  <c r="V23" i="11"/>
  <c r="W23" i="11"/>
  <c r="T23" i="11"/>
  <c r="U23" i="11"/>
  <c r="R23" i="11"/>
  <c r="S23" i="11"/>
  <c r="Q23" i="11"/>
  <c r="P23" i="11"/>
  <c r="N22" i="11"/>
  <c r="O22" i="11"/>
  <c r="V22" i="11"/>
  <c r="W22" i="11"/>
  <c r="T22" i="11"/>
  <c r="U22" i="11"/>
  <c r="R22" i="11"/>
  <c r="S22" i="11"/>
  <c r="Q22" i="11"/>
  <c r="P22" i="11"/>
  <c r="N21" i="11"/>
  <c r="O21" i="11"/>
  <c r="V21" i="11"/>
  <c r="W21" i="11"/>
  <c r="T21" i="11"/>
  <c r="U21" i="11"/>
  <c r="R21" i="11"/>
  <c r="S21" i="11"/>
  <c r="Q21" i="11"/>
  <c r="P21" i="11"/>
  <c r="N20" i="11"/>
  <c r="O20" i="11"/>
  <c r="V20" i="11"/>
  <c r="W20" i="11"/>
  <c r="T20" i="11"/>
  <c r="U20" i="11"/>
  <c r="R20" i="11"/>
  <c r="S20" i="11"/>
  <c r="Q20" i="11"/>
  <c r="P20" i="11"/>
  <c r="N19" i="11"/>
  <c r="O19" i="11"/>
  <c r="V19" i="11"/>
  <c r="W19" i="11"/>
  <c r="T19" i="11"/>
  <c r="U19" i="11"/>
  <c r="R19" i="11"/>
  <c r="S19" i="11"/>
  <c r="Q19" i="11"/>
  <c r="P19" i="11"/>
  <c r="N16" i="11"/>
  <c r="O16" i="11"/>
  <c r="V16" i="11"/>
  <c r="W16" i="11"/>
  <c r="T16" i="11"/>
  <c r="U16" i="11"/>
  <c r="R16" i="11"/>
  <c r="S16" i="11"/>
  <c r="Q16" i="11"/>
  <c r="P16" i="11"/>
  <c r="N13" i="11"/>
  <c r="O13" i="11"/>
  <c r="V13" i="11"/>
  <c r="W13" i="11"/>
  <c r="T13" i="11"/>
  <c r="U13" i="11"/>
  <c r="R13" i="11"/>
  <c r="S13" i="11"/>
  <c r="Q13" i="11"/>
  <c r="P13" i="11"/>
  <c r="N12" i="11"/>
  <c r="O12" i="11"/>
  <c r="V12" i="11"/>
  <c r="W12" i="11"/>
  <c r="T12" i="11"/>
  <c r="U12" i="11"/>
  <c r="R12" i="11"/>
  <c r="S12" i="11"/>
  <c r="Q12" i="11"/>
  <c r="P12" i="11"/>
  <c r="N11" i="11"/>
  <c r="O11" i="11"/>
  <c r="V11" i="11"/>
  <c r="W11" i="11"/>
  <c r="T11" i="11"/>
  <c r="U11" i="11"/>
  <c r="R11" i="11"/>
  <c r="S11" i="11"/>
  <c r="Q11" i="11"/>
  <c r="P11" i="11"/>
  <c r="N10" i="11"/>
  <c r="O10" i="11"/>
  <c r="V10" i="11"/>
  <c r="W10" i="11"/>
  <c r="T10" i="11"/>
  <c r="U10" i="11"/>
  <c r="R10" i="11"/>
  <c r="S10" i="11"/>
  <c r="Q10" i="11"/>
  <c r="P10" i="11"/>
  <c r="N9" i="11"/>
  <c r="O9" i="11"/>
  <c r="V9" i="11"/>
  <c r="W9" i="11"/>
  <c r="T9" i="11"/>
  <c r="U9" i="11"/>
  <c r="R9" i="11"/>
  <c r="S9" i="11"/>
  <c r="Q9" i="11"/>
  <c r="P9" i="11"/>
  <c r="N8" i="11"/>
  <c r="O8" i="11"/>
  <c r="V8" i="11"/>
  <c r="W8" i="11"/>
  <c r="T8" i="11"/>
  <c r="U8" i="11"/>
  <c r="R8" i="11"/>
  <c r="S8" i="11"/>
  <c r="Q8" i="11"/>
  <c r="P8" i="11"/>
  <c r="N7" i="11"/>
  <c r="O7" i="11"/>
  <c r="V7" i="11"/>
  <c r="W7" i="11"/>
  <c r="T7" i="11"/>
  <c r="U7" i="11"/>
  <c r="R7" i="11"/>
  <c r="S7" i="11"/>
  <c r="Q7" i="11"/>
  <c r="P7" i="11"/>
  <c r="Q1" i="11"/>
  <c r="Q2" i="11"/>
  <c r="S3" i="11"/>
  <c r="R3" i="11"/>
  <c r="N77" i="10"/>
  <c r="O77" i="10"/>
  <c r="V77" i="10"/>
  <c r="W77" i="10"/>
  <c r="T77" i="10"/>
  <c r="U77" i="10"/>
  <c r="R77" i="10"/>
  <c r="S77" i="10"/>
  <c r="Q77" i="10"/>
  <c r="P77" i="10"/>
  <c r="N76" i="10"/>
  <c r="O76" i="10"/>
  <c r="V76" i="10"/>
  <c r="W76" i="10"/>
  <c r="T76" i="10"/>
  <c r="U76" i="10"/>
  <c r="R76" i="10"/>
  <c r="S76" i="10"/>
  <c r="Q76" i="10"/>
  <c r="P76" i="10"/>
  <c r="N75" i="10"/>
  <c r="O75" i="10"/>
  <c r="V75" i="10"/>
  <c r="W75" i="10"/>
  <c r="T75" i="10"/>
  <c r="U75" i="10"/>
  <c r="R75" i="10"/>
  <c r="S75" i="10"/>
  <c r="Q75" i="10"/>
  <c r="P75" i="10"/>
  <c r="N74" i="10"/>
  <c r="O74" i="10"/>
  <c r="V74" i="10"/>
  <c r="W74" i="10"/>
  <c r="T74" i="10"/>
  <c r="U74" i="10"/>
  <c r="R74" i="10"/>
  <c r="S74" i="10"/>
  <c r="Q74" i="10"/>
  <c r="P74" i="10"/>
  <c r="N73" i="10"/>
  <c r="O73" i="10"/>
  <c r="V73" i="10"/>
  <c r="W73" i="10"/>
  <c r="T73" i="10"/>
  <c r="U73" i="10"/>
  <c r="R73" i="10"/>
  <c r="S73" i="10"/>
  <c r="Q73" i="10"/>
  <c r="P73" i="10"/>
  <c r="N72" i="10"/>
  <c r="O72" i="10"/>
  <c r="V72" i="10"/>
  <c r="W72" i="10"/>
  <c r="T72" i="10"/>
  <c r="U72" i="10"/>
  <c r="R72" i="10"/>
  <c r="S72" i="10"/>
  <c r="Q72" i="10"/>
  <c r="P72" i="10"/>
  <c r="N71" i="10"/>
  <c r="O71" i="10"/>
  <c r="V71" i="10"/>
  <c r="W71" i="10"/>
  <c r="T71" i="10"/>
  <c r="U71" i="10"/>
  <c r="R71" i="10"/>
  <c r="S71" i="10"/>
  <c r="Q71" i="10"/>
  <c r="P71" i="10"/>
  <c r="N70" i="10"/>
  <c r="O70" i="10"/>
  <c r="V70" i="10"/>
  <c r="W70" i="10"/>
  <c r="T70" i="10"/>
  <c r="U70" i="10"/>
  <c r="R70" i="10"/>
  <c r="S70" i="10"/>
  <c r="Q70" i="10"/>
  <c r="P70" i="10"/>
  <c r="N69" i="10"/>
  <c r="O69" i="10"/>
  <c r="V69" i="10"/>
  <c r="W69" i="10"/>
  <c r="T69" i="10"/>
  <c r="U69" i="10"/>
  <c r="R69" i="10"/>
  <c r="S69" i="10"/>
  <c r="Q69" i="10"/>
  <c r="P69" i="10"/>
  <c r="W68" i="10"/>
  <c r="U68" i="10"/>
  <c r="N67" i="10"/>
  <c r="O67" i="10"/>
  <c r="V67" i="10"/>
  <c r="W67" i="10"/>
  <c r="T67" i="10"/>
  <c r="U67" i="10"/>
  <c r="R67" i="10"/>
  <c r="S67" i="10"/>
  <c r="Q67" i="10"/>
  <c r="P67" i="10"/>
  <c r="N66" i="10"/>
  <c r="O66" i="10"/>
  <c r="V66" i="10"/>
  <c r="W66" i="10"/>
  <c r="T66" i="10"/>
  <c r="U66" i="10"/>
  <c r="R66" i="10"/>
  <c r="S66" i="10"/>
  <c r="Q66" i="10"/>
  <c r="P66" i="10"/>
  <c r="N65" i="10"/>
  <c r="O65" i="10"/>
  <c r="V65" i="10"/>
  <c r="W65" i="10"/>
  <c r="T65" i="10"/>
  <c r="U65" i="10"/>
  <c r="R65" i="10"/>
  <c r="S65" i="10"/>
  <c r="Q65" i="10"/>
  <c r="P65" i="10"/>
  <c r="N64" i="10"/>
  <c r="O64" i="10"/>
  <c r="V64" i="10"/>
  <c r="W64" i="10"/>
  <c r="T64" i="10"/>
  <c r="U64" i="10"/>
  <c r="R64" i="10"/>
  <c r="S64" i="10"/>
  <c r="Q64" i="10"/>
  <c r="P64" i="10"/>
  <c r="N63" i="10"/>
  <c r="O63" i="10"/>
  <c r="V63" i="10"/>
  <c r="W63" i="10"/>
  <c r="T63" i="10"/>
  <c r="U63" i="10"/>
  <c r="R63" i="10"/>
  <c r="S63" i="10"/>
  <c r="Q63" i="10"/>
  <c r="P63" i="10"/>
  <c r="N62" i="10"/>
  <c r="O62" i="10"/>
  <c r="V62" i="10"/>
  <c r="W62" i="10"/>
  <c r="T62" i="10"/>
  <c r="U62" i="10"/>
  <c r="R62" i="10"/>
  <c r="S62" i="10"/>
  <c r="Q62" i="10"/>
  <c r="P62" i="10"/>
  <c r="N61" i="10"/>
  <c r="O61" i="10"/>
  <c r="V61" i="10"/>
  <c r="W61" i="10"/>
  <c r="T61" i="10"/>
  <c r="U61" i="10"/>
  <c r="R61" i="10"/>
  <c r="S61" i="10"/>
  <c r="Q61" i="10"/>
  <c r="P61" i="10"/>
  <c r="N60" i="10"/>
  <c r="O60" i="10"/>
  <c r="V60" i="10"/>
  <c r="W60" i="10"/>
  <c r="T60" i="10"/>
  <c r="U60" i="10"/>
  <c r="R60" i="10"/>
  <c r="S60" i="10"/>
  <c r="Q60" i="10"/>
  <c r="P60" i="10"/>
  <c r="W59" i="10"/>
  <c r="U59" i="10"/>
  <c r="N58" i="10"/>
  <c r="O58" i="10"/>
  <c r="V58" i="10"/>
  <c r="W58" i="10"/>
  <c r="T58" i="10"/>
  <c r="U58" i="10"/>
  <c r="R58" i="10"/>
  <c r="S58" i="10"/>
  <c r="Q58" i="10"/>
  <c r="P58" i="10"/>
  <c r="N57" i="10"/>
  <c r="O57" i="10"/>
  <c r="V57" i="10"/>
  <c r="W57" i="10"/>
  <c r="T57" i="10"/>
  <c r="U57" i="10"/>
  <c r="R57" i="10"/>
  <c r="S57" i="10"/>
  <c r="Q57" i="10"/>
  <c r="P57" i="10"/>
  <c r="N56" i="10"/>
  <c r="O56" i="10"/>
  <c r="V56" i="10"/>
  <c r="W56" i="10"/>
  <c r="T56" i="10"/>
  <c r="U56" i="10"/>
  <c r="R56" i="10"/>
  <c r="S56" i="10"/>
  <c r="Q56" i="10"/>
  <c r="P56" i="10"/>
  <c r="N55" i="10"/>
  <c r="O55" i="10"/>
  <c r="V55" i="10"/>
  <c r="W55" i="10"/>
  <c r="T55" i="10"/>
  <c r="U55" i="10"/>
  <c r="R55" i="10"/>
  <c r="S55" i="10"/>
  <c r="Q55" i="10"/>
  <c r="P55" i="10"/>
  <c r="N54" i="10"/>
  <c r="O54" i="10"/>
  <c r="V54" i="10"/>
  <c r="W54" i="10"/>
  <c r="T54" i="10"/>
  <c r="U54" i="10"/>
  <c r="R54" i="10"/>
  <c r="S54" i="10"/>
  <c r="Q54" i="10"/>
  <c r="P54" i="10"/>
  <c r="N53" i="10"/>
  <c r="O53" i="10"/>
  <c r="V53" i="10"/>
  <c r="W53" i="10"/>
  <c r="T53" i="10"/>
  <c r="U53" i="10"/>
  <c r="R53" i="10"/>
  <c r="S53" i="10"/>
  <c r="Q53" i="10"/>
  <c r="P53" i="10"/>
  <c r="N52" i="10"/>
  <c r="O52" i="10"/>
  <c r="V52" i="10"/>
  <c r="W52" i="10"/>
  <c r="T52" i="10"/>
  <c r="U52" i="10"/>
  <c r="R52" i="10"/>
  <c r="S52" i="10"/>
  <c r="Q52" i="10"/>
  <c r="P52" i="10"/>
  <c r="N51" i="10"/>
  <c r="O51" i="10"/>
  <c r="V51" i="10"/>
  <c r="W51" i="10"/>
  <c r="T51" i="10"/>
  <c r="U51" i="10"/>
  <c r="R51" i="10"/>
  <c r="S51" i="10"/>
  <c r="Q51" i="10"/>
  <c r="P51" i="10"/>
  <c r="N50" i="10"/>
  <c r="O50" i="10"/>
  <c r="V50" i="10"/>
  <c r="W50" i="10"/>
  <c r="T50" i="10"/>
  <c r="U50" i="10"/>
  <c r="R50" i="10"/>
  <c r="S50" i="10"/>
  <c r="Q50" i="10"/>
  <c r="P50" i="10"/>
  <c r="N49" i="10"/>
  <c r="O49" i="10"/>
  <c r="V49" i="10"/>
  <c r="W49" i="10"/>
  <c r="T49" i="10"/>
  <c r="U49" i="10"/>
  <c r="R49" i="10"/>
  <c r="S49" i="10"/>
  <c r="Q49" i="10"/>
  <c r="P49" i="10"/>
  <c r="W48" i="10"/>
  <c r="U48" i="10"/>
  <c r="N47" i="10"/>
  <c r="O47" i="10"/>
  <c r="V47" i="10"/>
  <c r="W47" i="10"/>
  <c r="T47" i="10"/>
  <c r="U47" i="10"/>
  <c r="R47" i="10"/>
  <c r="S47" i="10"/>
  <c r="Q47" i="10"/>
  <c r="P47" i="10"/>
  <c r="N46" i="10"/>
  <c r="O46" i="10"/>
  <c r="V46" i="10"/>
  <c r="W46" i="10"/>
  <c r="T46" i="10"/>
  <c r="U46" i="10"/>
  <c r="R46" i="10"/>
  <c r="S46" i="10"/>
  <c r="Q46" i="10"/>
  <c r="P46" i="10"/>
  <c r="N45" i="10"/>
  <c r="O45" i="10"/>
  <c r="V45" i="10"/>
  <c r="W45" i="10"/>
  <c r="T45" i="10"/>
  <c r="U45" i="10"/>
  <c r="R45" i="10"/>
  <c r="S45" i="10"/>
  <c r="Q45" i="10"/>
  <c r="P45" i="10"/>
  <c r="N44" i="10"/>
  <c r="O44" i="10"/>
  <c r="V44" i="10"/>
  <c r="W44" i="10"/>
  <c r="T44" i="10"/>
  <c r="U44" i="10"/>
  <c r="R44" i="10"/>
  <c r="S44" i="10"/>
  <c r="Q44" i="10"/>
  <c r="P44" i="10"/>
  <c r="N43" i="10"/>
  <c r="O43" i="10"/>
  <c r="V43" i="10"/>
  <c r="W43" i="10"/>
  <c r="T43" i="10"/>
  <c r="U43" i="10"/>
  <c r="R43" i="10"/>
  <c r="S43" i="10"/>
  <c r="Q43" i="10"/>
  <c r="P43" i="10"/>
  <c r="N42" i="10"/>
  <c r="O42" i="10"/>
  <c r="V42" i="10"/>
  <c r="W42" i="10"/>
  <c r="T42" i="10"/>
  <c r="U42" i="10"/>
  <c r="R42" i="10"/>
  <c r="S42" i="10"/>
  <c r="Q42" i="10"/>
  <c r="P42" i="10"/>
  <c r="N41" i="10"/>
  <c r="O41" i="10"/>
  <c r="V41" i="10"/>
  <c r="W41" i="10"/>
  <c r="T41" i="10"/>
  <c r="U41" i="10"/>
  <c r="R41" i="10"/>
  <c r="S41" i="10"/>
  <c r="Q41" i="10"/>
  <c r="P41" i="10"/>
  <c r="N40" i="10"/>
  <c r="O40" i="10"/>
  <c r="V40" i="10"/>
  <c r="W40" i="10"/>
  <c r="T40" i="10"/>
  <c r="U40" i="10"/>
  <c r="R40" i="10"/>
  <c r="S40" i="10"/>
  <c r="Q40" i="10"/>
  <c r="P40" i="10"/>
  <c r="N39" i="10"/>
  <c r="O39" i="10"/>
  <c r="V39" i="10"/>
  <c r="W39" i="10"/>
  <c r="T39" i="10"/>
  <c r="U39" i="10"/>
  <c r="R39" i="10"/>
  <c r="S39" i="10"/>
  <c r="Q39" i="10"/>
  <c r="P39" i="10"/>
  <c r="N38" i="10"/>
  <c r="O38" i="10"/>
  <c r="V38" i="10"/>
  <c r="W38" i="10"/>
  <c r="T38" i="10"/>
  <c r="U38" i="10"/>
  <c r="R38" i="10"/>
  <c r="S38" i="10"/>
  <c r="Q38" i="10"/>
  <c r="P38" i="10"/>
  <c r="N37" i="10"/>
  <c r="O37" i="10"/>
  <c r="V37" i="10"/>
  <c r="W37" i="10"/>
  <c r="T37" i="10"/>
  <c r="U37" i="10"/>
  <c r="R37" i="10"/>
  <c r="S37" i="10"/>
  <c r="Q37" i="10"/>
  <c r="P37" i="10"/>
  <c r="N36" i="10"/>
  <c r="O36" i="10"/>
  <c r="V36" i="10"/>
  <c r="W36" i="10"/>
  <c r="T36" i="10"/>
  <c r="U36" i="10"/>
  <c r="R36" i="10"/>
  <c r="S36" i="10"/>
  <c r="Q36" i="10"/>
  <c r="P36" i="10"/>
  <c r="N35" i="10"/>
  <c r="O35" i="10"/>
  <c r="V35" i="10"/>
  <c r="W35" i="10"/>
  <c r="T35" i="10"/>
  <c r="U35" i="10"/>
  <c r="R35" i="10"/>
  <c r="S35" i="10"/>
  <c r="Q35" i="10"/>
  <c r="P35" i="10"/>
  <c r="N34" i="10"/>
  <c r="O34" i="10"/>
  <c r="V34" i="10"/>
  <c r="W34" i="10"/>
  <c r="T34" i="10"/>
  <c r="U34" i="10"/>
  <c r="R34" i="10"/>
  <c r="S34" i="10"/>
  <c r="Q34" i="10"/>
  <c r="P34" i="10"/>
  <c r="N33" i="10"/>
  <c r="O33" i="10"/>
  <c r="V33" i="10"/>
  <c r="W33" i="10"/>
  <c r="T33" i="10"/>
  <c r="U33" i="10"/>
  <c r="R33" i="10"/>
  <c r="S33" i="10"/>
  <c r="Q33" i="10"/>
  <c r="P33" i="10"/>
  <c r="N32" i="10"/>
  <c r="O32" i="10"/>
  <c r="V32" i="10"/>
  <c r="W32" i="10"/>
  <c r="T32" i="10"/>
  <c r="U32" i="10"/>
  <c r="R32" i="10"/>
  <c r="S32" i="10"/>
  <c r="Q32" i="10"/>
  <c r="P32" i="10"/>
  <c r="N31" i="10"/>
  <c r="O31" i="10"/>
  <c r="V31" i="10"/>
  <c r="W31" i="10"/>
  <c r="T31" i="10"/>
  <c r="U31" i="10"/>
  <c r="R31" i="10"/>
  <c r="S31" i="10"/>
  <c r="Q31" i="10"/>
  <c r="P31" i="10"/>
  <c r="N30" i="10"/>
  <c r="O30" i="10"/>
  <c r="V30" i="10"/>
  <c r="W30" i="10"/>
  <c r="T30" i="10"/>
  <c r="U30" i="10"/>
  <c r="R30" i="10"/>
  <c r="S30" i="10"/>
  <c r="Q30" i="10"/>
  <c r="P30" i="10"/>
  <c r="N29" i="10"/>
  <c r="O29" i="10"/>
  <c r="V29" i="10"/>
  <c r="W29" i="10"/>
  <c r="T29" i="10"/>
  <c r="U29" i="10"/>
  <c r="R29" i="10"/>
  <c r="S29" i="10"/>
  <c r="Q29" i="10"/>
  <c r="P29" i="10"/>
  <c r="N28" i="10"/>
  <c r="O28" i="10"/>
  <c r="V28" i="10"/>
  <c r="W28" i="10"/>
  <c r="T28" i="10"/>
  <c r="U28" i="10"/>
  <c r="R28" i="10"/>
  <c r="S28" i="10"/>
  <c r="Q28" i="10"/>
  <c r="P28" i="10"/>
  <c r="N27" i="10"/>
  <c r="O27" i="10"/>
  <c r="V27" i="10"/>
  <c r="W27" i="10"/>
  <c r="T27" i="10"/>
  <c r="U27" i="10"/>
  <c r="R27" i="10"/>
  <c r="S27" i="10"/>
  <c r="Q27" i="10"/>
  <c r="P27" i="10"/>
  <c r="N26" i="10"/>
  <c r="O26" i="10"/>
  <c r="V26" i="10"/>
  <c r="W26" i="10"/>
  <c r="T26" i="10"/>
  <c r="U26" i="10"/>
  <c r="R26" i="10"/>
  <c r="S26" i="10"/>
  <c r="Q26" i="10"/>
  <c r="P26" i="10"/>
  <c r="N25" i="10"/>
  <c r="O25" i="10"/>
  <c r="V25" i="10"/>
  <c r="W25" i="10"/>
  <c r="T25" i="10"/>
  <c r="U25" i="10"/>
  <c r="R25" i="10"/>
  <c r="S25" i="10"/>
  <c r="Q25" i="10"/>
  <c r="P25" i="10"/>
  <c r="N24" i="10"/>
  <c r="O24" i="10"/>
  <c r="V24" i="10"/>
  <c r="W24" i="10"/>
  <c r="T24" i="10"/>
  <c r="U24" i="10"/>
  <c r="R24" i="10"/>
  <c r="S24" i="10"/>
  <c r="Q24" i="10"/>
  <c r="P24" i="10"/>
  <c r="N23" i="10"/>
  <c r="O23" i="10"/>
  <c r="V23" i="10"/>
  <c r="W23" i="10"/>
  <c r="T23" i="10"/>
  <c r="U23" i="10"/>
  <c r="R23" i="10"/>
  <c r="S23" i="10"/>
  <c r="Q23" i="10"/>
  <c r="P23" i="10"/>
  <c r="N22" i="10"/>
  <c r="O22" i="10"/>
  <c r="V22" i="10"/>
  <c r="W22" i="10"/>
  <c r="T22" i="10"/>
  <c r="U22" i="10"/>
  <c r="R22" i="10"/>
  <c r="S22" i="10"/>
  <c r="Q22" i="10"/>
  <c r="P22" i="10"/>
  <c r="N21" i="10"/>
  <c r="O21" i="10"/>
  <c r="V21" i="10"/>
  <c r="W21" i="10"/>
  <c r="T21" i="10"/>
  <c r="U21" i="10"/>
  <c r="R21" i="10"/>
  <c r="S21" i="10"/>
  <c r="Q21" i="10"/>
  <c r="P21" i="10"/>
  <c r="N20" i="10"/>
  <c r="O20" i="10"/>
  <c r="V20" i="10"/>
  <c r="W20" i="10"/>
  <c r="T20" i="10"/>
  <c r="U20" i="10"/>
  <c r="R20" i="10"/>
  <c r="S20" i="10"/>
  <c r="Q20" i="10"/>
  <c r="P20" i="10"/>
  <c r="N19" i="10"/>
  <c r="O19" i="10"/>
  <c r="V19" i="10"/>
  <c r="W19" i="10"/>
  <c r="T19" i="10"/>
  <c r="U19" i="10"/>
  <c r="R19" i="10"/>
  <c r="S19" i="10"/>
  <c r="Q19" i="10"/>
  <c r="P19" i="10"/>
  <c r="N18" i="10"/>
  <c r="O18" i="10"/>
  <c r="V18" i="10"/>
  <c r="W18" i="10"/>
  <c r="T18" i="10"/>
  <c r="U18" i="10"/>
  <c r="R18" i="10"/>
  <c r="S18" i="10"/>
  <c r="Q18" i="10"/>
  <c r="P18" i="10"/>
  <c r="N17" i="10"/>
  <c r="O17" i="10"/>
  <c r="V17" i="10"/>
  <c r="W17" i="10"/>
  <c r="T17" i="10"/>
  <c r="U17" i="10"/>
  <c r="R17" i="10"/>
  <c r="S17" i="10"/>
  <c r="Q17" i="10"/>
  <c r="P17" i="10"/>
  <c r="N16" i="10"/>
  <c r="O16" i="10"/>
  <c r="V16" i="10"/>
  <c r="W16" i="10"/>
  <c r="T16" i="10"/>
  <c r="U16" i="10"/>
  <c r="R16" i="10"/>
  <c r="S16" i="10"/>
  <c r="Q16" i="10"/>
  <c r="P16" i="10"/>
  <c r="N15" i="10"/>
  <c r="O15" i="10"/>
  <c r="V15" i="10"/>
  <c r="W15" i="10"/>
  <c r="T15" i="10"/>
  <c r="U15" i="10"/>
  <c r="R15" i="10"/>
  <c r="S15" i="10"/>
  <c r="Q15" i="10"/>
  <c r="P15" i="10"/>
  <c r="N14" i="10"/>
  <c r="O14" i="10"/>
  <c r="V14" i="10"/>
  <c r="W14" i="10"/>
  <c r="T14" i="10"/>
  <c r="U14" i="10"/>
  <c r="R14" i="10"/>
  <c r="S14" i="10"/>
  <c r="Q14" i="10"/>
  <c r="P14" i="10"/>
  <c r="N13" i="10"/>
  <c r="O13" i="10"/>
  <c r="V13" i="10"/>
  <c r="W13" i="10"/>
  <c r="T13" i="10"/>
  <c r="U13" i="10"/>
  <c r="R13" i="10"/>
  <c r="S13" i="10"/>
  <c r="Q13" i="10"/>
  <c r="P13" i="10"/>
  <c r="N12" i="10"/>
  <c r="O12" i="10"/>
  <c r="V12" i="10"/>
  <c r="W12" i="10"/>
  <c r="T12" i="10"/>
  <c r="U12" i="10"/>
  <c r="R12" i="10"/>
  <c r="S12" i="10"/>
  <c r="Q12" i="10"/>
  <c r="P12" i="10"/>
  <c r="N11" i="10"/>
  <c r="O11" i="10"/>
  <c r="V11" i="10"/>
  <c r="W11" i="10"/>
  <c r="T11" i="10"/>
  <c r="U11" i="10"/>
  <c r="R11" i="10"/>
  <c r="S11" i="10"/>
  <c r="Q11" i="10"/>
  <c r="P11" i="10"/>
  <c r="N10" i="10"/>
  <c r="O10" i="10"/>
  <c r="V10" i="10"/>
  <c r="W10" i="10"/>
  <c r="T10" i="10"/>
  <c r="U10" i="10"/>
  <c r="R10" i="10"/>
  <c r="S10" i="10"/>
  <c r="Q10" i="10"/>
  <c r="P10" i="10"/>
  <c r="N9" i="10"/>
  <c r="O9" i="10"/>
  <c r="V9" i="10"/>
  <c r="W9" i="10"/>
  <c r="T9" i="10"/>
  <c r="U9" i="10"/>
  <c r="R9" i="10"/>
  <c r="S9" i="10"/>
  <c r="Q9" i="10"/>
  <c r="P9" i="10"/>
  <c r="N8" i="10"/>
  <c r="O8" i="10"/>
  <c r="V8" i="10"/>
  <c r="W8" i="10"/>
  <c r="T8" i="10"/>
  <c r="U8" i="10"/>
  <c r="R8" i="10"/>
  <c r="S8" i="10"/>
  <c r="Q8" i="10"/>
  <c r="P8" i="10"/>
  <c r="N7" i="10"/>
  <c r="O7" i="10"/>
  <c r="V7" i="10"/>
  <c r="W7" i="10"/>
  <c r="T7" i="10"/>
  <c r="U7" i="10"/>
  <c r="R7" i="10"/>
  <c r="S7" i="10"/>
  <c r="Q7" i="10"/>
  <c r="P7" i="10"/>
  <c r="Q1" i="10"/>
  <c r="Q2" i="10"/>
  <c r="S3" i="10"/>
  <c r="R3" i="10"/>
  <c r="N77" i="9"/>
  <c r="O77" i="9"/>
  <c r="V77" i="9"/>
  <c r="W77" i="9"/>
  <c r="T77" i="9"/>
  <c r="U77" i="9"/>
  <c r="R77" i="9"/>
  <c r="S77" i="9"/>
  <c r="Q77" i="9"/>
  <c r="P77" i="9"/>
  <c r="N76" i="9"/>
  <c r="O76" i="9"/>
  <c r="V76" i="9"/>
  <c r="W76" i="9"/>
  <c r="T76" i="9"/>
  <c r="U76" i="9"/>
  <c r="R76" i="9"/>
  <c r="S76" i="9"/>
  <c r="Q76" i="9"/>
  <c r="P76" i="9"/>
  <c r="N75" i="9"/>
  <c r="O75" i="9"/>
  <c r="V75" i="9"/>
  <c r="W75" i="9"/>
  <c r="T75" i="9"/>
  <c r="U75" i="9"/>
  <c r="R75" i="9"/>
  <c r="S75" i="9"/>
  <c r="Q75" i="9"/>
  <c r="P75" i="9"/>
  <c r="N74" i="9"/>
  <c r="O74" i="9"/>
  <c r="V74" i="9"/>
  <c r="W74" i="9"/>
  <c r="T74" i="9"/>
  <c r="U74" i="9"/>
  <c r="R74" i="9"/>
  <c r="S74" i="9"/>
  <c r="Q74" i="9"/>
  <c r="P74" i="9"/>
  <c r="N73" i="9"/>
  <c r="O73" i="9"/>
  <c r="V73" i="9"/>
  <c r="W73" i="9"/>
  <c r="T73" i="9"/>
  <c r="U73" i="9"/>
  <c r="R73" i="9"/>
  <c r="S73" i="9"/>
  <c r="Q73" i="9"/>
  <c r="P73" i="9"/>
  <c r="N72" i="9"/>
  <c r="O72" i="9"/>
  <c r="V72" i="9"/>
  <c r="W72" i="9"/>
  <c r="T72" i="9"/>
  <c r="U72" i="9"/>
  <c r="R72" i="9"/>
  <c r="S72" i="9"/>
  <c r="Q72" i="9"/>
  <c r="P72" i="9"/>
  <c r="N71" i="9"/>
  <c r="O71" i="9"/>
  <c r="V71" i="9"/>
  <c r="W71" i="9"/>
  <c r="T71" i="9"/>
  <c r="U71" i="9"/>
  <c r="R71" i="9"/>
  <c r="S71" i="9"/>
  <c r="Q71" i="9"/>
  <c r="P71" i="9"/>
  <c r="N70" i="9"/>
  <c r="O70" i="9"/>
  <c r="V70" i="9"/>
  <c r="W70" i="9"/>
  <c r="T70" i="9"/>
  <c r="U70" i="9"/>
  <c r="R70" i="9"/>
  <c r="S70" i="9"/>
  <c r="Q70" i="9"/>
  <c r="P70" i="9"/>
  <c r="N69" i="9"/>
  <c r="O69" i="9"/>
  <c r="V69" i="9"/>
  <c r="W69" i="9"/>
  <c r="T69" i="9"/>
  <c r="U69" i="9"/>
  <c r="R69" i="9"/>
  <c r="S69" i="9"/>
  <c r="Q69" i="9"/>
  <c r="P69" i="9"/>
  <c r="W68" i="9"/>
  <c r="U68" i="9"/>
  <c r="N67" i="9"/>
  <c r="O67" i="9"/>
  <c r="V67" i="9"/>
  <c r="W67" i="9"/>
  <c r="T67" i="9"/>
  <c r="U67" i="9"/>
  <c r="R67" i="9"/>
  <c r="S67" i="9"/>
  <c r="Q67" i="9"/>
  <c r="P67" i="9"/>
  <c r="N66" i="9"/>
  <c r="O66" i="9"/>
  <c r="V66" i="9"/>
  <c r="W66" i="9"/>
  <c r="T66" i="9"/>
  <c r="U66" i="9"/>
  <c r="R66" i="9"/>
  <c r="S66" i="9"/>
  <c r="Q66" i="9"/>
  <c r="P66" i="9"/>
  <c r="N65" i="9"/>
  <c r="O65" i="9"/>
  <c r="V65" i="9"/>
  <c r="W65" i="9"/>
  <c r="T65" i="9"/>
  <c r="U65" i="9"/>
  <c r="R65" i="9"/>
  <c r="S65" i="9"/>
  <c r="Q65" i="9"/>
  <c r="P65" i="9"/>
  <c r="N64" i="9"/>
  <c r="O64" i="9"/>
  <c r="V64" i="9"/>
  <c r="W64" i="9"/>
  <c r="T64" i="9"/>
  <c r="U64" i="9"/>
  <c r="R64" i="9"/>
  <c r="S64" i="9"/>
  <c r="Q64" i="9"/>
  <c r="P64" i="9"/>
  <c r="N63" i="9"/>
  <c r="O63" i="9"/>
  <c r="V63" i="9"/>
  <c r="W63" i="9"/>
  <c r="T63" i="9"/>
  <c r="U63" i="9"/>
  <c r="R63" i="9"/>
  <c r="S63" i="9"/>
  <c r="Q63" i="9"/>
  <c r="P63" i="9"/>
  <c r="N62" i="9"/>
  <c r="O62" i="9"/>
  <c r="V62" i="9"/>
  <c r="W62" i="9"/>
  <c r="T62" i="9"/>
  <c r="U62" i="9"/>
  <c r="R62" i="9"/>
  <c r="S62" i="9"/>
  <c r="Q62" i="9"/>
  <c r="P62" i="9"/>
  <c r="N61" i="9"/>
  <c r="O61" i="9"/>
  <c r="V61" i="9"/>
  <c r="W61" i="9"/>
  <c r="T61" i="9"/>
  <c r="U61" i="9"/>
  <c r="R61" i="9"/>
  <c r="S61" i="9"/>
  <c r="Q61" i="9"/>
  <c r="P61" i="9"/>
  <c r="N60" i="9"/>
  <c r="O60" i="9"/>
  <c r="V60" i="9"/>
  <c r="W60" i="9"/>
  <c r="T60" i="9"/>
  <c r="U60" i="9"/>
  <c r="R60" i="9"/>
  <c r="S60" i="9"/>
  <c r="Q60" i="9"/>
  <c r="P60" i="9"/>
  <c r="W59" i="9"/>
  <c r="U59" i="9"/>
  <c r="N58" i="9"/>
  <c r="O58" i="9"/>
  <c r="V58" i="9"/>
  <c r="W58" i="9"/>
  <c r="T58" i="9"/>
  <c r="U58" i="9"/>
  <c r="R58" i="9"/>
  <c r="S58" i="9"/>
  <c r="Q58" i="9"/>
  <c r="P58" i="9"/>
  <c r="N57" i="9"/>
  <c r="O57" i="9"/>
  <c r="V57" i="9"/>
  <c r="W57" i="9"/>
  <c r="T57" i="9"/>
  <c r="U57" i="9"/>
  <c r="R57" i="9"/>
  <c r="S57" i="9"/>
  <c r="Q57" i="9"/>
  <c r="P57" i="9"/>
  <c r="N56" i="9"/>
  <c r="O56" i="9"/>
  <c r="V56" i="9"/>
  <c r="W56" i="9"/>
  <c r="T56" i="9"/>
  <c r="U56" i="9"/>
  <c r="R56" i="9"/>
  <c r="S56" i="9"/>
  <c r="Q56" i="9"/>
  <c r="P56" i="9"/>
  <c r="N55" i="9"/>
  <c r="O55" i="9"/>
  <c r="V55" i="9"/>
  <c r="W55" i="9"/>
  <c r="T55" i="9"/>
  <c r="U55" i="9"/>
  <c r="R55" i="9"/>
  <c r="S55" i="9"/>
  <c r="Q55" i="9"/>
  <c r="P55" i="9"/>
  <c r="N54" i="9"/>
  <c r="O54" i="9"/>
  <c r="V54" i="9"/>
  <c r="W54" i="9"/>
  <c r="T54" i="9"/>
  <c r="U54" i="9"/>
  <c r="R54" i="9"/>
  <c r="S54" i="9"/>
  <c r="Q54" i="9"/>
  <c r="P54" i="9"/>
  <c r="N53" i="9"/>
  <c r="O53" i="9"/>
  <c r="V53" i="9"/>
  <c r="W53" i="9"/>
  <c r="T53" i="9"/>
  <c r="U53" i="9"/>
  <c r="R53" i="9"/>
  <c r="S53" i="9"/>
  <c r="Q53" i="9"/>
  <c r="P53" i="9"/>
  <c r="N52" i="9"/>
  <c r="O52" i="9"/>
  <c r="V52" i="9"/>
  <c r="W52" i="9"/>
  <c r="T52" i="9"/>
  <c r="U52" i="9"/>
  <c r="R52" i="9"/>
  <c r="S52" i="9"/>
  <c r="Q52" i="9"/>
  <c r="P52" i="9"/>
  <c r="N51" i="9"/>
  <c r="O51" i="9"/>
  <c r="V51" i="9"/>
  <c r="W51" i="9"/>
  <c r="T51" i="9"/>
  <c r="U51" i="9"/>
  <c r="R51" i="9"/>
  <c r="S51" i="9"/>
  <c r="Q51" i="9"/>
  <c r="P51" i="9"/>
  <c r="N50" i="9"/>
  <c r="O50" i="9"/>
  <c r="V50" i="9"/>
  <c r="W50" i="9"/>
  <c r="T50" i="9"/>
  <c r="U50" i="9"/>
  <c r="R50" i="9"/>
  <c r="S50" i="9"/>
  <c r="Q50" i="9"/>
  <c r="P50" i="9"/>
  <c r="N49" i="9"/>
  <c r="O49" i="9"/>
  <c r="V49" i="9"/>
  <c r="W49" i="9"/>
  <c r="T49" i="9"/>
  <c r="U49" i="9"/>
  <c r="R49" i="9"/>
  <c r="S49" i="9"/>
  <c r="Q49" i="9"/>
  <c r="P49" i="9"/>
  <c r="W48" i="9"/>
  <c r="U48" i="9"/>
  <c r="N40" i="9"/>
  <c r="O40" i="9"/>
  <c r="V40" i="9"/>
  <c r="W40" i="9"/>
  <c r="T40" i="9"/>
  <c r="U40" i="9"/>
  <c r="R40" i="9"/>
  <c r="S40" i="9"/>
  <c r="Q40" i="9"/>
  <c r="P40" i="9"/>
  <c r="N39" i="9"/>
  <c r="O39" i="9"/>
  <c r="V39" i="9"/>
  <c r="W39" i="9"/>
  <c r="T39" i="9"/>
  <c r="U39" i="9"/>
  <c r="R39" i="9"/>
  <c r="S39" i="9"/>
  <c r="Q39" i="9"/>
  <c r="P39" i="9"/>
  <c r="N37" i="9"/>
  <c r="O37" i="9"/>
  <c r="V37" i="9"/>
  <c r="W37" i="9"/>
  <c r="T37" i="9"/>
  <c r="U37" i="9"/>
  <c r="R37" i="9"/>
  <c r="S37" i="9"/>
  <c r="Q37" i="9"/>
  <c r="P37" i="9"/>
  <c r="N36" i="9"/>
  <c r="O36" i="9"/>
  <c r="V36" i="9"/>
  <c r="W36" i="9"/>
  <c r="T36" i="9"/>
  <c r="U36" i="9"/>
  <c r="R36" i="9"/>
  <c r="S36" i="9"/>
  <c r="Q36" i="9"/>
  <c r="P36" i="9"/>
  <c r="N18" i="9"/>
  <c r="O18" i="9"/>
  <c r="V18" i="9"/>
  <c r="W18" i="9"/>
  <c r="T18" i="9"/>
  <c r="U18" i="9"/>
  <c r="R18" i="9"/>
  <c r="S18" i="9"/>
  <c r="Q18" i="9"/>
  <c r="P18" i="9"/>
  <c r="N17" i="9"/>
  <c r="O17" i="9"/>
  <c r="V17" i="9"/>
  <c r="W17" i="9"/>
  <c r="T17" i="9"/>
  <c r="U17" i="9"/>
  <c r="R17" i="9"/>
  <c r="S17" i="9"/>
  <c r="Q17" i="9"/>
  <c r="P17" i="9"/>
  <c r="N15" i="9"/>
  <c r="O15" i="9"/>
  <c r="V15" i="9"/>
  <c r="W15" i="9"/>
  <c r="T15" i="9"/>
  <c r="U15" i="9"/>
  <c r="R15" i="9"/>
  <c r="S15" i="9"/>
  <c r="Q15" i="9"/>
  <c r="P15" i="9"/>
  <c r="N14" i="9"/>
  <c r="O14" i="9"/>
  <c r="V14" i="9"/>
  <c r="W14" i="9"/>
  <c r="T14" i="9"/>
  <c r="U14" i="9"/>
  <c r="R14" i="9"/>
  <c r="S14" i="9"/>
  <c r="Q14" i="9"/>
  <c r="P14" i="9"/>
  <c r="N47" i="9"/>
  <c r="O47" i="9"/>
  <c r="V47" i="9"/>
  <c r="W47" i="9"/>
  <c r="T47" i="9"/>
  <c r="U47" i="9"/>
  <c r="R47" i="9"/>
  <c r="S47" i="9"/>
  <c r="Q47" i="9"/>
  <c r="P47" i="9"/>
  <c r="N46" i="9"/>
  <c r="O46" i="9"/>
  <c r="V46" i="9"/>
  <c r="W46" i="9"/>
  <c r="T46" i="9"/>
  <c r="U46" i="9"/>
  <c r="R46" i="9"/>
  <c r="S46" i="9"/>
  <c r="Q46" i="9"/>
  <c r="P46" i="9"/>
  <c r="N45" i="9"/>
  <c r="O45" i="9"/>
  <c r="V45" i="9"/>
  <c r="W45" i="9"/>
  <c r="T45" i="9"/>
  <c r="U45" i="9"/>
  <c r="R45" i="9"/>
  <c r="S45" i="9"/>
  <c r="Q45" i="9"/>
  <c r="P45" i="9"/>
  <c r="N44" i="9"/>
  <c r="O44" i="9"/>
  <c r="V44" i="9"/>
  <c r="W44" i="9"/>
  <c r="T44" i="9"/>
  <c r="U44" i="9"/>
  <c r="R44" i="9"/>
  <c r="S44" i="9"/>
  <c r="Q44" i="9"/>
  <c r="P44" i="9"/>
  <c r="N43" i="9"/>
  <c r="O43" i="9"/>
  <c r="V43" i="9"/>
  <c r="W43" i="9"/>
  <c r="T43" i="9"/>
  <c r="U43" i="9"/>
  <c r="R43" i="9"/>
  <c r="S43" i="9"/>
  <c r="Q43" i="9"/>
  <c r="P43" i="9"/>
  <c r="N42" i="9"/>
  <c r="O42" i="9"/>
  <c r="V42" i="9"/>
  <c r="W42" i="9"/>
  <c r="T42" i="9"/>
  <c r="U42" i="9"/>
  <c r="R42" i="9"/>
  <c r="S42" i="9"/>
  <c r="Q42" i="9"/>
  <c r="P42" i="9"/>
  <c r="N41" i="9"/>
  <c r="O41" i="9"/>
  <c r="V41" i="9"/>
  <c r="W41" i="9"/>
  <c r="T41" i="9"/>
  <c r="U41" i="9"/>
  <c r="R41" i="9"/>
  <c r="S41" i="9"/>
  <c r="Q41" i="9"/>
  <c r="P41" i="9"/>
  <c r="N38" i="9"/>
  <c r="O38" i="9"/>
  <c r="V38" i="9"/>
  <c r="W38" i="9"/>
  <c r="T38" i="9"/>
  <c r="U38" i="9"/>
  <c r="R38" i="9"/>
  <c r="S38" i="9"/>
  <c r="Q38" i="9"/>
  <c r="P38" i="9"/>
  <c r="N35" i="9"/>
  <c r="O35" i="9"/>
  <c r="V35" i="9"/>
  <c r="W35" i="9"/>
  <c r="T35" i="9"/>
  <c r="U35" i="9"/>
  <c r="R35" i="9"/>
  <c r="S35" i="9"/>
  <c r="Q35" i="9"/>
  <c r="P35" i="9"/>
  <c r="N34" i="9"/>
  <c r="O34" i="9"/>
  <c r="V34" i="9"/>
  <c r="W34" i="9"/>
  <c r="T34" i="9"/>
  <c r="U34" i="9"/>
  <c r="R34" i="9"/>
  <c r="S34" i="9"/>
  <c r="Q34" i="9"/>
  <c r="P34" i="9"/>
  <c r="N33" i="9"/>
  <c r="O33" i="9"/>
  <c r="V33" i="9"/>
  <c r="W33" i="9"/>
  <c r="T33" i="9"/>
  <c r="U33" i="9"/>
  <c r="R33" i="9"/>
  <c r="S33" i="9"/>
  <c r="Q33" i="9"/>
  <c r="P33" i="9"/>
  <c r="N32" i="9"/>
  <c r="O32" i="9"/>
  <c r="V32" i="9"/>
  <c r="W32" i="9"/>
  <c r="T32" i="9"/>
  <c r="U32" i="9"/>
  <c r="R32" i="9"/>
  <c r="S32" i="9"/>
  <c r="Q32" i="9"/>
  <c r="P32" i="9"/>
  <c r="N31" i="9"/>
  <c r="O31" i="9"/>
  <c r="V31" i="9"/>
  <c r="W31" i="9"/>
  <c r="T31" i="9"/>
  <c r="U31" i="9"/>
  <c r="R31" i="9"/>
  <c r="S31" i="9"/>
  <c r="Q31" i="9"/>
  <c r="P31" i="9"/>
  <c r="N30" i="9"/>
  <c r="O30" i="9"/>
  <c r="V30" i="9"/>
  <c r="W30" i="9"/>
  <c r="T30" i="9"/>
  <c r="U30" i="9"/>
  <c r="R30" i="9"/>
  <c r="S30" i="9"/>
  <c r="Q30" i="9"/>
  <c r="P30" i="9"/>
  <c r="N29" i="9"/>
  <c r="O29" i="9"/>
  <c r="V29" i="9"/>
  <c r="W29" i="9"/>
  <c r="T29" i="9"/>
  <c r="U29" i="9"/>
  <c r="R29" i="9"/>
  <c r="S29" i="9"/>
  <c r="Q29" i="9"/>
  <c r="P29" i="9"/>
  <c r="N28" i="9"/>
  <c r="O28" i="9"/>
  <c r="V28" i="9"/>
  <c r="W28" i="9"/>
  <c r="T28" i="9"/>
  <c r="U28" i="9"/>
  <c r="R28" i="9"/>
  <c r="S28" i="9"/>
  <c r="Q28" i="9"/>
  <c r="P28" i="9"/>
  <c r="N27" i="9"/>
  <c r="O27" i="9"/>
  <c r="V27" i="9"/>
  <c r="W27" i="9"/>
  <c r="T27" i="9"/>
  <c r="U27" i="9"/>
  <c r="R27" i="9"/>
  <c r="S27" i="9"/>
  <c r="Q27" i="9"/>
  <c r="P27" i="9"/>
  <c r="N26" i="9"/>
  <c r="O26" i="9"/>
  <c r="V26" i="9"/>
  <c r="W26" i="9"/>
  <c r="T26" i="9"/>
  <c r="U26" i="9"/>
  <c r="R26" i="9"/>
  <c r="S26" i="9"/>
  <c r="Q26" i="9"/>
  <c r="P26" i="9"/>
  <c r="N25" i="9"/>
  <c r="O25" i="9"/>
  <c r="V25" i="9"/>
  <c r="W25" i="9"/>
  <c r="T25" i="9"/>
  <c r="U25" i="9"/>
  <c r="R25" i="9"/>
  <c r="S25" i="9"/>
  <c r="Q25" i="9"/>
  <c r="P25" i="9"/>
  <c r="N24" i="9"/>
  <c r="O24" i="9"/>
  <c r="V24" i="9"/>
  <c r="W24" i="9"/>
  <c r="T24" i="9"/>
  <c r="U24" i="9"/>
  <c r="R24" i="9"/>
  <c r="S24" i="9"/>
  <c r="Q24" i="9"/>
  <c r="P24" i="9"/>
  <c r="N23" i="9"/>
  <c r="O23" i="9"/>
  <c r="V23" i="9"/>
  <c r="W23" i="9"/>
  <c r="T23" i="9"/>
  <c r="U23" i="9"/>
  <c r="R23" i="9"/>
  <c r="S23" i="9"/>
  <c r="Q23" i="9"/>
  <c r="P23" i="9"/>
  <c r="N22" i="9"/>
  <c r="O22" i="9"/>
  <c r="V22" i="9"/>
  <c r="W22" i="9"/>
  <c r="T22" i="9"/>
  <c r="U22" i="9"/>
  <c r="R22" i="9"/>
  <c r="S22" i="9"/>
  <c r="Q22" i="9"/>
  <c r="P22" i="9"/>
  <c r="N21" i="9"/>
  <c r="O21" i="9"/>
  <c r="V21" i="9"/>
  <c r="W21" i="9"/>
  <c r="T21" i="9"/>
  <c r="U21" i="9"/>
  <c r="R21" i="9"/>
  <c r="S21" i="9"/>
  <c r="Q21" i="9"/>
  <c r="P21" i="9"/>
  <c r="N20" i="9"/>
  <c r="O20" i="9"/>
  <c r="V20" i="9"/>
  <c r="W20" i="9"/>
  <c r="T20" i="9"/>
  <c r="U20" i="9"/>
  <c r="R20" i="9"/>
  <c r="S20" i="9"/>
  <c r="Q20" i="9"/>
  <c r="P20" i="9"/>
  <c r="N19" i="9"/>
  <c r="O19" i="9"/>
  <c r="V19" i="9"/>
  <c r="W19" i="9"/>
  <c r="T19" i="9"/>
  <c r="U19" i="9"/>
  <c r="R19" i="9"/>
  <c r="S19" i="9"/>
  <c r="Q19" i="9"/>
  <c r="P19" i="9"/>
  <c r="N16" i="9"/>
  <c r="O16" i="9"/>
  <c r="V16" i="9"/>
  <c r="W16" i="9"/>
  <c r="T16" i="9"/>
  <c r="U16" i="9"/>
  <c r="R16" i="9"/>
  <c r="S16" i="9"/>
  <c r="Q16" i="9"/>
  <c r="P16" i="9"/>
  <c r="N13" i="9"/>
  <c r="O13" i="9"/>
  <c r="V13" i="9"/>
  <c r="W13" i="9"/>
  <c r="T13" i="9"/>
  <c r="U13" i="9"/>
  <c r="R13" i="9"/>
  <c r="S13" i="9"/>
  <c r="Q13" i="9"/>
  <c r="P13" i="9"/>
  <c r="N12" i="9"/>
  <c r="O12" i="9"/>
  <c r="V12" i="9"/>
  <c r="W12" i="9"/>
  <c r="T12" i="9"/>
  <c r="U12" i="9"/>
  <c r="R12" i="9"/>
  <c r="S12" i="9"/>
  <c r="Q12" i="9"/>
  <c r="P12" i="9"/>
  <c r="N11" i="9"/>
  <c r="O11" i="9"/>
  <c r="V11" i="9"/>
  <c r="W11" i="9"/>
  <c r="T11" i="9"/>
  <c r="U11" i="9"/>
  <c r="R11" i="9"/>
  <c r="S11" i="9"/>
  <c r="Q11" i="9"/>
  <c r="P11" i="9"/>
  <c r="N10" i="9"/>
  <c r="O10" i="9"/>
  <c r="V10" i="9"/>
  <c r="W10" i="9"/>
  <c r="T10" i="9"/>
  <c r="U10" i="9"/>
  <c r="R10" i="9"/>
  <c r="S10" i="9"/>
  <c r="Q10" i="9"/>
  <c r="P10" i="9"/>
  <c r="N9" i="9"/>
  <c r="O9" i="9"/>
  <c r="V9" i="9"/>
  <c r="W9" i="9"/>
  <c r="T9" i="9"/>
  <c r="U9" i="9"/>
  <c r="R9" i="9"/>
  <c r="S9" i="9"/>
  <c r="Q9" i="9"/>
  <c r="P9" i="9"/>
  <c r="N8" i="9"/>
  <c r="O8" i="9"/>
  <c r="V8" i="9"/>
  <c r="W8" i="9"/>
  <c r="T8" i="9"/>
  <c r="U8" i="9"/>
  <c r="R8" i="9"/>
  <c r="S8" i="9"/>
  <c r="Q8" i="9"/>
  <c r="P8" i="9"/>
  <c r="N7" i="9"/>
  <c r="O7" i="9"/>
  <c r="V7" i="9"/>
  <c r="W7" i="9"/>
  <c r="T7" i="9"/>
  <c r="U7" i="9"/>
  <c r="R7" i="9"/>
  <c r="S7" i="9"/>
  <c r="Q7" i="9"/>
  <c r="P7" i="9"/>
  <c r="Q1" i="9"/>
  <c r="Q2" i="9"/>
  <c r="S3" i="9"/>
  <c r="R3" i="9"/>
  <c r="N77" i="8"/>
  <c r="O77" i="8"/>
  <c r="V77" i="8"/>
  <c r="W77" i="8"/>
  <c r="T77" i="8"/>
  <c r="U77" i="8"/>
  <c r="R77" i="8"/>
  <c r="S77" i="8"/>
  <c r="Q77" i="8"/>
  <c r="P77" i="8"/>
  <c r="N76" i="8"/>
  <c r="O76" i="8"/>
  <c r="V76" i="8"/>
  <c r="W76" i="8"/>
  <c r="T76" i="8"/>
  <c r="U76" i="8"/>
  <c r="R76" i="8"/>
  <c r="S76" i="8"/>
  <c r="Q76" i="8"/>
  <c r="P76" i="8"/>
  <c r="N75" i="8"/>
  <c r="O75" i="8"/>
  <c r="V75" i="8"/>
  <c r="W75" i="8"/>
  <c r="T75" i="8"/>
  <c r="U75" i="8"/>
  <c r="R75" i="8"/>
  <c r="S75" i="8"/>
  <c r="Q75" i="8"/>
  <c r="P75" i="8"/>
  <c r="N74" i="8"/>
  <c r="O74" i="8"/>
  <c r="V74" i="8"/>
  <c r="W74" i="8"/>
  <c r="T74" i="8"/>
  <c r="U74" i="8"/>
  <c r="R74" i="8"/>
  <c r="S74" i="8"/>
  <c r="Q74" i="8"/>
  <c r="P74" i="8"/>
  <c r="N73" i="8"/>
  <c r="O73" i="8"/>
  <c r="V73" i="8"/>
  <c r="W73" i="8"/>
  <c r="T73" i="8"/>
  <c r="U73" i="8"/>
  <c r="R73" i="8"/>
  <c r="S73" i="8"/>
  <c r="Q73" i="8"/>
  <c r="P73" i="8"/>
  <c r="N72" i="8"/>
  <c r="O72" i="8"/>
  <c r="V72" i="8"/>
  <c r="W72" i="8"/>
  <c r="T72" i="8"/>
  <c r="U72" i="8"/>
  <c r="R72" i="8"/>
  <c r="S72" i="8"/>
  <c r="Q72" i="8"/>
  <c r="P72" i="8"/>
  <c r="N71" i="8"/>
  <c r="O71" i="8"/>
  <c r="V71" i="8"/>
  <c r="W71" i="8"/>
  <c r="T71" i="8"/>
  <c r="U71" i="8"/>
  <c r="R71" i="8"/>
  <c r="S71" i="8"/>
  <c r="Q71" i="8"/>
  <c r="P71" i="8"/>
  <c r="N70" i="8"/>
  <c r="O70" i="8"/>
  <c r="V70" i="8"/>
  <c r="W70" i="8"/>
  <c r="T70" i="8"/>
  <c r="U70" i="8"/>
  <c r="R70" i="8"/>
  <c r="S70" i="8"/>
  <c r="Q70" i="8"/>
  <c r="P70" i="8"/>
  <c r="N69" i="8"/>
  <c r="O69" i="8"/>
  <c r="V69" i="8"/>
  <c r="W69" i="8"/>
  <c r="T69" i="8"/>
  <c r="U69" i="8"/>
  <c r="R69" i="8"/>
  <c r="S69" i="8"/>
  <c r="Q69" i="8"/>
  <c r="P69" i="8"/>
  <c r="W68" i="8"/>
  <c r="U68" i="8"/>
  <c r="N67" i="8"/>
  <c r="O67" i="8"/>
  <c r="V67" i="8"/>
  <c r="W67" i="8"/>
  <c r="T67" i="8"/>
  <c r="U67" i="8"/>
  <c r="R67" i="8"/>
  <c r="S67" i="8"/>
  <c r="Q67" i="8"/>
  <c r="P67" i="8"/>
  <c r="N66" i="8"/>
  <c r="O66" i="8"/>
  <c r="V66" i="8"/>
  <c r="W66" i="8"/>
  <c r="T66" i="8"/>
  <c r="U66" i="8"/>
  <c r="R66" i="8"/>
  <c r="S66" i="8"/>
  <c r="Q66" i="8"/>
  <c r="P66" i="8"/>
  <c r="N65" i="8"/>
  <c r="O65" i="8"/>
  <c r="V65" i="8"/>
  <c r="W65" i="8"/>
  <c r="T65" i="8"/>
  <c r="U65" i="8"/>
  <c r="R65" i="8"/>
  <c r="S65" i="8"/>
  <c r="Q65" i="8"/>
  <c r="P65" i="8"/>
  <c r="N64" i="8"/>
  <c r="O64" i="8"/>
  <c r="V64" i="8"/>
  <c r="W64" i="8"/>
  <c r="T64" i="8"/>
  <c r="U64" i="8"/>
  <c r="R64" i="8"/>
  <c r="S64" i="8"/>
  <c r="Q64" i="8"/>
  <c r="P64" i="8"/>
  <c r="N63" i="8"/>
  <c r="O63" i="8"/>
  <c r="V63" i="8"/>
  <c r="W63" i="8"/>
  <c r="T63" i="8"/>
  <c r="U63" i="8"/>
  <c r="R63" i="8"/>
  <c r="S63" i="8"/>
  <c r="Q63" i="8"/>
  <c r="P63" i="8"/>
  <c r="N62" i="8"/>
  <c r="O62" i="8"/>
  <c r="V62" i="8"/>
  <c r="W62" i="8"/>
  <c r="T62" i="8"/>
  <c r="U62" i="8"/>
  <c r="R62" i="8"/>
  <c r="S62" i="8"/>
  <c r="Q62" i="8"/>
  <c r="P62" i="8"/>
  <c r="N61" i="8"/>
  <c r="O61" i="8"/>
  <c r="V61" i="8"/>
  <c r="W61" i="8"/>
  <c r="T61" i="8"/>
  <c r="U61" i="8"/>
  <c r="R61" i="8"/>
  <c r="S61" i="8"/>
  <c r="Q61" i="8"/>
  <c r="P61" i="8"/>
  <c r="N60" i="8"/>
  <c r="O60" i="8"/>
  <c r="V60" i="8"/>
  <c r="W60" i="8"/>
  <c r="T60" i="8"/>
  <c r="U60" i="8"/>
  <c r="R60" i="8"/>
  <c r="S60" i="8"/>
  <c r="Q60" i="8"/>
  <c r="P60" i="8"/>
  <c r="W59" i="8"/>
  <c r="U59" i="8"/>
  <c r="N58" i="8"/>
  <c r="O58" i="8"/>
  <c r="V58" i="8"/>
  <c r="W58" i="8"/>
  <c r="T58" i="8"/>
  <c r="U58" i="8"/>
  <c r="R58" i="8"/>
  <c r="S58" i="8"/>
  <c r="Q58" i="8"/>
  <c r="P58" i="8"/>
  <c r="N57" i="8"/>
  <c r="O57" i="8"/>
  <c r="V57" i="8"/>
  <c r="W57" i="8"/>
  <c r="T57" i="8"/>
  <c r="U57" i="8"/>
  <c r="R57" i="8"/>
  <c r="S57" i="8"/>
  <c r="Q57" i="8"/>
  <c r="P57" i="8"/>
  <c r="N56" i="8"/>
  <c r="O56" i="8"/>
  <c r="V56" i="8"/>
  <c r="W56" i="8"/>
  <c r="T56" i="8"/>
  <c r="U56" i="8"/>
  <c r="R56" i="8"/>
  <c r="S56" i="8"/>
  <c r="Q56" i="8"/>
  <c r="P56" i="8"/>
  <c r="N55" i="8"/>
  <c r="O55" i="8"/>
  <c r="V55" i="8"/>
  <c r="W55" i="8"/>
  <c r="T55" i="8"/>
  <c r="U55" i="8"/>
  <c r="R55" i="8"/>
  <c r="S55" i="8"/>
  <c r="Q55" i="8"/>
  <c r="P55" i="8"/>
  <c r="N54" i="8"/>
  <c r="O54" i="8"/>
  <c r="V54" i="8"/>
  <c r="W54" i="8"/>
  <c r="T54" i="8"/>
  <c r="U54" i="8"/>
  <c r="R54" i="8"/>
  <c r="S54" i="8"/>
  <c r="Q54" i="8"/>
  <c r="P54" i="8"/>
  <c r="N53" i="8"/>
  <c r="O53" i="8"/>
  <c r="V53" i="8"/>
  <c r="W53" i="8"/>
  <c r="T53" i="8"/>
  <c r="U53" i="8"/>
  <c r="R53" i="8"/>
  <c r="S53" i="8"/>
  <c r="Q53" i="8"/>
  <c r="P53" i="8"/>
  <c r="N52" i="8"/>
  <c r="O52" i="8"/>
  <c r="V52" i="8"/>
  <c r="W52" i="8"/>
  <c r="T52" i="8"/>
  <c r="U52" i="8"/>
  <c r="R52" i="8"/>
  <c r="S52" i="8"/>
  <c r="Q52" i="8"/>
  <c r="P52" i="8"/>
  <c r="N51" i="8"/>
  <c r="O51" i="8"/>
  <c r="V51" i="8"/>
  <c r="W51" i="8"/>
  <c r="T51" i="8"/>
  <c r="U51" i="8"/>
  <c r="R51" i="8"/>
  <c r="S51" i="8"/>
  <c r="Q51" i="8"/>
  <c r="P51" i="8"/>
  <c r="N50" i="8"/>
  <c r="O50" i="8"/>
  <c r="V50" i="8"/>
  <c r="W50" i="8"/>
  <c r="T50" i="8"/>
  <c r="U50" i="8"/>
  <c r="R50" i="8"/>
  <c r="S50" i="8"/>
  <c r="Q50" i="8"/>
  <c r="P50" i="8"/>
  <c r="N49" i="8"/>
  <c r="O49" i="8"/>
  <c r="V49" i="8"/>
  <c r="W49" i="8"/>
  <c r="T49" i="8"/>
  <c r="U49" i="8"/>
  <c r="R49" i="8"/>
  <c r="S49" i="8"/>
  <c r="Q49" i="8"/>
  <c r="P49" i="8"/>
  <c r="W48" i="8"/>
  <c r="U48" i="8"/>
  <c r="N47" i="8"/>
  <c r="O47" i="8"/>
  <c r="V47" i="8"/>
  <c r="W47" i="8"/>
  <c r="T47" i="8"/>
  <c r="U47" i="8"/>
  <c r="R47" i="8"/>
  <c r="S47" i="8"/>
  <c r="Q47" i="8"/>
  <c r="P47" i="8"/>
  <c r="N46" i="8"/>
  <c r="O46" i="8"/>
  <c r="V46" i="8"/>
  <c r="W46" i="8"/>
  <c r="T46" i="8"/>
  <c r="U46" i="8"/>
  <c r="R46" i="8"/>
  <c r="S46" i="8"/>
  <c r="Q46" i="8"/>
  <c r="P46" i="8"/>
  <c r="N45" i="8"/>
  <c r="O45" i="8"/>
  <c r="V45" i="8"/>
  <c r="W45" i="8"/>
  <c r="T45" i="8"/>
  <c r="U45" i="8"/>
  <c r="R45" i="8"/>
  <c r="S45" i="8"/>
  <c r="Q45" i="8"/>
  <c r="P45" i="8"/>
  <c r="N44" i="8"/>
  <c r="O44" i="8"/>
  <c r="V44" i="8"/>
  <c r="W44" i="8"/>
  <c r="T44" i="8"/>
  <c r="U44" i="8"/>
  <c r="R44" i="8"/>
  <c r="S44" i="8"/>
  <c r="Q44" i="8"/>
  <c r="P44" i="8"/>
  <c r="N43" i="8"/>
  <c r="O43" i="8"/>
  <c r="V43" i="8"/>
  <c r="W43" i="8"/>
  <c r="T43" i="8"/>
  <c r="U43" i="8"/>
  <c r="R43" i="8"/>
  <c r="S43" i="8"/>
  <c r="Q43" i="8"/>
  <c r="P43" i="8"/>
  <c r="N42" i="8"/>
  <c r="O42" i="8"/>
  <c r="V42" i="8"/>
  <c r="W42" i="8"/>
  <c r="T42" i="8"/>
  <c r="U42" i="8"/>
  <c r="R42" i="8"/>
  <c r="S42" i="8"/>
  <c r="Q42" i="8"/>
  <c r="P42" i="8"/>
  <c r="N41" i="8"/>
  <c r="O41" i="8"/>
  <c r="V41" i="8"/>
  <c r="W41" i="8"/>
  <c r="T41" i="8"/>
  <c r="U41" i="8"/>
  <c r="R41" i="8"/>
  <c r="S41" i="8"/>
  <c r="Q41" i="8"/>
  <c r="P41" i="8"/>
  <c r="N40" i="8"/>
  <c r="O40" i="8"/>
  <c r="V40" i="8"/>
  <c r="W40" i="8"/>
  <c r="T40" i="8"/>
  <c r="U40" i="8"/>
  <c r="R40" i="8"/>
  <c r="S40" i="8"/>
  <c r="Q40" i="8"/>
  <c r="P40" i="8"/>
  <c r="N39" i="8"/>
  <c r="O39" i="8"/>
  <c r="V39" i="8"/>
  <c r="W39" i="8"/>
  <c r="T39" i="8"/>
  <c r="U39" i="8"/>
  <c r="R39" i="8"/>
  <c r="S39" i="8"/>
  <c r="Q39" i="8"/>
  <c r="P39" i="8"/>
  <c r="N38" i="8"/>
  <c r="O38" i="8"/>
  <c r="V38" i="8"/>
  <c r="W38" i="8"/>
  <c r="T38" i="8"/>
  <c r="U38" i="8"/>
  <c r="R38" i="8"/>
  <c r="S38" i="8"/>
  <c r="Q38" i="8"/>
  <c r="P38" i="8"/>
  <c r="N37" i="8"/>
  <c r="O37" i="8"/>
  <c r="V37" i="8"/>
  <c r="W37" i="8"/>
  <c r="T37" i="8"/>
  <c r="U37" i="8"/>
  <c r="R37" i="8"/>
  <c r="S37" i="8"/>
  <c r="Q37" i="8"/>
  <c r="P37" i="8"/>
  <c r="N36" i="8"/>
  <c r="O36" i="8"/>
  <c r="V36" i="8"/>
  <c r="W36" i="8"/>
  <c r="T36" i="8"/>
  <c r="U36" i="8"/>
  <c r="R36" i="8"/>
  <c r="S36" i="8"/>
  <c r="Q36" i="8"/>
  <c r="P36" i="8"/>
  <c r="N35" i="8"/>
  <c r="O35" i="8"/>
  <c r="V35" i="8"/>
  <c r="W35" i="8"/>
  <c r="T35" i="8"/>
  <c r="U35" i="8"/>
  <c r="R35" i="8"/>
  <c r="S35" i="8"/>
  <c r="Q35" i="8"/>
  <c r="P35" i="8"/>
  <c r="N34" i="8"/>
  <c r="O34" i="8"/>
  <c r="V34" i="8"/>
  <c r="W34" i="8"/>
  <c r="T34" i="8"/>
  <c r="U34" i="8"/>
  <c r="R34" i="8"/>
  <c r="S34" i="8"/>
  <c r="Q34" i="8"/>
  <c r="P34" i="8"/>
  <c r="N33" i="8"/>
  <c r="O33" i="8"/>
  <c r="V33" i="8"/>
  <c r="W33" i="8"/>
  <c r="T33" i="8"/>
  <c r="U33" i="8"/>
  <c r="R33" i="8"/>
  <c r="S33" i="8"/>
  <c r="Q33" i="8"/>
  <c r="P33" i="8"/>
  <c r="N32" i="8"/>
  <c r="O32" i="8"/>
  <c r="V32" i="8"/>
  <c r="W32" i="8"/>
  <c r="T32" i="8"/>
  <c r="U32" i="8"/>
  <c r="R32" i="8"/>
  <c r="S32" i="8"/>
  <c r="Q32" i="8"/>
  <c r="P32" i="8"/>
  <c r="N31" i="8"/>
  <c r="O31" i="8"/>
  <c r="V31" i="8"/>
  <c r="W31" i="8"/>
  <c r="T31" i="8"/>
  <c r="U31" i="8"/>
  <c r="R31" i="8"/>
  <c r="S31" i="8"/>
  <c r="Q31" i="8"/>
  <c r="P31" i="8"/>
  <c r="N30" i="8"/>
  <c r="O30" i="8"/>
  <c r="V30" i="8"/>
  <c r="W30" i="8"/>
  <c r="T30" i="8"/>
  <c r="U30" i="8"/>
  <c r="R30" i="8"/>
  <c r="S30" i="8"/>
  <c r="Q30" i="8"/>
  <c r="P30" i="8"/>
  <c r="N29" i="8"/>
  <c r="O29" i="8"/>
  <c r="V29" i="8"/>
  <c r="W29" i="8"/>
  <c r="T29" i="8"/>
  <c r="U29" i="8"/>
  <c r="R29" i="8"/>
  <c r="S29" i="8"/>
  <c r="Q29" i="8"/>
  <c r="P29" i="8"/>
  <c r="N28" i="8"/>
  <c r="O28" i="8"/>
  <c r="V28" i="8"/>
  <c r="W28" i="8"/>
  <c r="T28" i="8"/>
  <c r="U28" i="8"/>
  <c r="R28" i="8"/>
  <c r="S28" i="8"/>
  <c r="Q28" i="8"/>
  <c r="P28" i="8"/>
  <c r="N27" i="8"/>
  <c r="O27" i="8"/>
  <c r="V27" i="8"/>
  <c r="W27" i="8"/>
  <c r="T27" i="8"/>
  <c r="U27" i="8"/>
  <c r="R27" i="8"/>
  <c r="S27" i="8"/>
  <c r="Q27" i="8"/>
  <c r="P27" i="8"/>
  <c r="N26" i="8"/>
  <c r="O26" i="8"/>
  <c r="V26" i="8"/>
  <c r="W26" i="8"/>
  <c r="T26" i="8"/>
  <c r="U26" i="8"/>
  <c r="R26" i="8"/>
  <c r="S26" i="8"/>
  <c r="Q26" i="8"/>
  <c r="P26" i="8"/>
  <c r="N25" i="8"/>
  <c r="O25" i="8"/>
  <c r="V25" i="8"/>
  <c r="W25" i="8"/>
  <c r="T25" i="8"/>
  <c r="U25" i="8"/>
  <c r="R25" i="8"/>
  <c r="S25" i="8"/>
  <c r="Q25" i="8"/>
  <c r="P25" i="8"/>
  <c r="N24" i="8"/>
  <c r="O24" i="8"/>
  <c r="V24" i="8"/>
  <c r="W24" i="8"/>
  <c r="T24" i="8"/>
  <c r="U24" i="8"/>
  <c r="R24" i="8"/>
  <c r="S24" i="8"/>
  <c r="Q24" i="8"/>
  <c r="P24" i="8"/>
  <c r="N23" i="8"/>
  <c r="O23" i="8"/>
  <c r="V23" i="8"/>
  <c r="W23" i="8"/>
  <c r="T23" i="8"/>
  <c r="U23" i="8"/>
  <c r="R23" i="8"/>
  <c r="S23" i="8"/>
  <c r="Q23" i="8"/>
  <c r="P23" i="8"/>
  <c r="N22" i="8"/>
  <c r="O22" i="8"/>
  <c r="V22" i="8"/>
  <c r="W22" i="8"/>
  <c r="T22" i="8"/>
  <c r="U22" i="8"/>
  <c r="R22" i="8"/>
  <c r="S22" i="8"/>
  <c r="Q22" i="8"/>
  <c r="P22" i="8"/>
  <c r="N21" i="8"/>
  <c r="O21" i="8"/>
  <c r="V21" i="8"/>
  <c r="W21" i="8"/>
  <c r="T21" i="8"/>
  <c r="U21" i="8"/>
  <c r="R21" i="8"/>
  <c r="S21" i="8"/>
  <c r="Q21" i="8"/>
  <c r="P21" i="8"/>
  <c r="N20" i="8"/>
  <c r="O20" i="8"/>
  <c r="V20" i="8"/>
  <c r="W20" i="8"/>
  <c r="T20" i="8"/>
  <c r="U20" i="8"/>
  <c r="R20" i="8"/>
  <c r="S20" i="8"/>
  <c r="Q20" i="8"/>
  <c r="P20" i="8"/>
  <c r="N19" i="8"/>
  <c r="O19" i="8"/>
  <c r="V19" i="8"/>
  <c r="W19" i="8"/>
  <c r="T19" i="8"/>
  <c r="U19" i="8"/>
  <c r="R19" i="8"/>
  <c r="S19" i="8"/>
  <c r="Q19" i="8"/>
  <c r="P19" i="8"/>
  <c r="N18" i="8"/>
  <c r="O18" i="8"/>
  <c r="V18" i="8"/>
  <c r="W18" i="8"/>
  <c r="T18" i="8"/>
  <c r="U18" i="8"/>
  <c r="R18" i="8"/>
  <c r="S18" i="8"/>
  <c r="Q18" i="8"/>
  <c r="P18" i="8"/>
  <c r="N17" i="8"/>
  <c r="O17" i="8"/>
  <c r="V17" i="8"/>
  <c r="W17" i="8"/>
  <c r="T17" i="8"/>
  <c r="U17" i="8"/>
  <c r="R17" i="8"/>
  <c r="S17" i="8"/>
  <c r="Q17" i="8"/>
  <c r="P17" i="8"/>
  <c r="N16" i="8"/>
  <c r="O16" i="8"/>
  <c r="V16" i="8"/>
  <c r="W16" i="8"/>
  <c r="T16" i="8"/>
  <c r="U16" i="8"/>
  <c r="R16" i="8"/>
  <c r="S16" i="8"/>
  <c r="Q16" i="8"/>
  <c r="P16" i="8"/>
  <c r="N15" i="8"/>
  <c r="O15" i="8"/>
  <c r="V15" i="8"/>
  <c r="W15" i="8"/>
  <c r="T15" i="8"/>
  <c r="U15" i="8"/>
  <c r="R15" i="8"/>
  <c r="S15" i="8"/>
  <c r="Q15" i="8"/>
  <c r="P15" i="8"/>
  <c r="N14" i="8"/>
  <c r="O14" i="8"/>
  <c r="V14" i="8"/>
  <c r="W14" i="8"/>
  <c r="T14" i="8"/>
  <c r="U14" i="8"/>
  <c r="R14" i="8"/>
  <c r="S14" i="8"/>
  <c r="Q14" i="8"/>
  <c r="P14" i="8"/>
  <c r="N13" i="8"/>
  <c r="O13" i="8"/>
  <c r="V13" i="8"/>
  <c r="W13" i="8"/>
  <c r="T13" i="8"/>
  <c r="U13" i="8"/>
  <c r="R13" i="8"/>
  <c r="S13" i="8"/>
  <c r="Q13" i="8"/>
  <c r="P13" i="8"/>
  <c r="N12" i="8"/>
  <c r="O12" i="8"/>
  <c r="V12" i="8"/>
  <c r="W12" i="8"/>
  <c r="T12" i="8"/>
  <c r="U12" i="8"/>
  <c r="R12" i="8"/>
  <c r="S12" i="8"/>
  <c r="Q12" i="8"/>
  <c r="P12" i="8"/>
  <c r="N11" i="8"/>
  <c r="O11" i="8"/>
  <c r="V11" i="8"/>
  <c r="W11" i="8"/>
  <c r="T11" i="8"/>
  <c r="U11" i="8"/>
  <c r="R11" i="8"/>
  <c r="S11" i="8"/>
  <c r="Q11" i="8"/>
  <c r="P11" i="8"/>
  <c r="N10" i="8"/>
  <c r="O10" i="8"/>
  <c r="V10" i="8"/>
  <c r="W10" i="8"/>
  <c r="T10" i="8"/>
  <c r="U10" i="8"/>
  <c r="R10" i="8"/>
  <c r="S10" i="8"/>
  <c r="Q10" i="8"/>
  <c r="P10" i="8"/>
  <c r="N9" i="8"/>
  <c r="O9" i="8"/>
  <c r="V9" i="8"/>
  <c r="W9" i="8"/>
  <c r="T9" i="8"/>
  <c r="U9" i="8"/>
  <c r="R9" i="8"/>
  <c r="S9" i="8"/>
  <c r="Q9" i="8"/>
  <c r="P9" i="8"/>
  <c r="N8" i="8"/>
  <c r="O8" i="8"/>
  <c r="V8" i="8"/>
  <c r="W8" i="8"/>
  <c r="T8" i="8"/>
  <c r="U8" i="8"/>
  <c r="R8" i="8"/>
  <c r="S8" i="8"/>
  <c r="Q8" i="8"/>
  <c r="P8" i="8"/>
  <c r="N7" i="8"/>
  <c r="O7" i="8"/>
  <c r="V7" i="8"/>
  <c r="W7" i="8"/>
  <c r="T7" i="8"/>
  <c r="U7" i="8"/>
  <c r="R7" i="8"/>
  <c r="S7" i="8"/>
  <c r="Q7" i="8"/>
  <c r="P7" i="8"/>
  <c r="Q1" i="8"/>
  <c r="Q2" i="8"/>
  <c r="S3" i="8"/>
  <c r="R3" i="8"/>
  <c r="AP22" i="4"/>
  <c r="V22" i="4"/>
  <c r="AJ22" i="4"/>
  <c r="AN22" i="4"/>
  <c r="AP23" i="4"/>
  <c r="V23" i="4"/>
  <c r="AJ23" i="4"/>
  <c r="AN23" i="4"/>
  <c r="AQ22" i="4"/>
  <c r="AP26" i="4"/>
  <c r="V26" i="4"/>
  <c r="AJ26" i="4"/>
  <c r="AP27" i="4"/>
  <c r="V27" i="4"/>
  <c r="AJ27" i="4"/>
  <c r="AQ26" i="4"/>
  <c r="AP24" i="4"/>
  <c r="V24" i="4"/>
  <c r="AJ24" i="4"/>
  <c r="AN24" i="4"/>
  <c r="AP25" i="4"/>
  <c r="V25" i="4"/>
  <c r="AJ25" i="4"/>
  <c r="AN25" i="4"/>
  <c r="AQ24" i="4"/>
  <c r="V28" i="4"/>
  <c r="AJ28" i="4"/>
  <c r="AI5" i="4"/>
  <c r="AP15" i="4"/>
  <c r="AP16" i="4"/>
  <c r="AP9" i="4"/>
  <c r="AP10" i="4"/>
  <c r="AP11" i="4"/>
  <c r="AP12" i="4"/>
  <c r="AP13" i="4"/>
  <c r="AP14" i="4"/>
  <c r="AP17" i="4"/>
  <c r="AP18" i="4"/>
  <c r="AP19" i="4"/>
  <c r="AP20" i="4"/>
  <c r="AP21" i="4"/>
  <c r="AP28" i="4"/>
  <c r="AP29" i="4"/>
  <c r="AP30" i="4"/>
  <c r="AP31" i="4"/>
  <c r="AP32" i="4"/>
  <c r="AP33" i="4"/>
  <c r="AP34" i="4"/>
  <c r="AP35" i="4"/>
  <c r="AI4" i="4"/>
  <c r="AP36" i="4"/>
  <c r="AP37" i="4"/>
  <c r="AP38" i="4"/>
  <c r="AP39" i="4"/>
  <c r="AP40" i="4"/>
  <c r="AP41" i="4"/>
  <c r="AP42" i="4"/>
  <c r="AP43" i="4"/>
  <c r="AP44" i="4"/>
  <c r="AP45" i="4"/>
  <c r="AP46" i="4"/>
  <c r="AP47" i="4"/>
  <c r="AP48" i="4"/>
  <c r="AP49" i="4"/>
  <c r="AI3" i="4"/>
  <c r="AP50" i="4"/>
  <c r="AP51" i="4"/>
  <c r="AP8" i="4"/>
  <c r="AP75" i="4"/>
  <c r="Q2" i="5"/>
  <c r="Q1" i="5"/>
  <c r="N7" i="5"/>
  <c r="R3" i="5"/>
  <c r="W48" i="5"/>
  <c r="W59" i="5"/>
  <c r="W68" i="5"/>
  <c r="U48" i="5"/>
  <c r="U59" i="5"/>
  <c r="U68" i="5"/>
  <c r="O49" i="5"/>
  <c r="O50" i="5"/>
  <c r="O51" i="5"/>
  <c r="O52" i="5"/>
  <c r="O53" i="5"/>
  <c r="O54" i="5"/>
  <c r="O55" i="5"/>
  <c r="O56" i="5"/>
  <c r="O57" i="5"/>
  <c r="O58" i="5"/>
  <c r="O60" i="5"/>
  <c r="O61" i="5"/>
  <c r="O62" i="5"/>
  <c r="O63" i="5"/>
  <c r="O64" i="5"/>
  <c r="O65" i="5"/>
  <c r="O66" i="5"/>
  <c r="O67" i="5"/>
  <c r="O69" i="5"/>
  <c r="O70" i="5"/>
  <c r="O71" i="5"/>
  <c r="O72" i="5"/>
  <c r="O73" i="5"/>
  <c r="O74" i="5"/>
  <c r="O75" i="5"/>
  <c r="O76" i="5"/>
  <c r="O7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7" i="5"/>
  <c r="P70" i="5"/>
  <c r="P71" i="5"/>
  <c r="P72" i="5"/>
  <c r="P73" i="5"/>
  <c r="P74" i="5"/>
  <c r="P75" i="5"/>
  <c r="P76" i="5"/>
  <c r="P77" i="5"/>
  <c r="P69" i="5"/>
  <c r="P61" i="5"/>
  <c r="P62" i="5"/>
  <c r="P63" i="5"/>
  <c r="P64" i="5"/>
  <c r="P65" i="5"/>
  <c r="P66" i="5"/>
  <c r="P67" i="5"/>
  <c r="P60" i="5"/>
  <c r="P50" i="5"/>
  <c r="P51" i="5"/>
  <c r="P52" i="5"/>
  <c r="P53" i="5"/>
  <c r="P54" i="5"/>
  <c r="P55" i="5"/>
  <c r="P56" i="5"/>
  <c r="P57" i="5"/>
  <c r="P58" i="5"/>
  <c r="P49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7" i="5"/>
  <c r="N49" i="5"/>
  <c r="R49" i="5"/>
  <c r="S49" i="5"/>
  <c r="Q49" i="5"/>
  <c r="N50" i="5"/>
  <c r="R50" i="5"/>
  <c r="S50" i="5"/>
  <c r="Q50" i="5"/>
  <c r="N51" i="5"/>
  <c r="T51" i="5"/>
  <c r="U51" i="5"/>
  <c r="Q51" i="5"/>
  <c r="N52" i="5"/>
  <c r="T52" i="5"/>
  <c r="U52" i="5"/>
  <c r="Q52" i="5"/>
  <c r="N53" i="5"/>
  <c r="R53" i="5"/>
  <c r="S53" i="5"/>
  <c r="Q53" i="5"/>
  <c r="N54" i="5"/>
  <c r="R54" i="5"/>
  <c r="S54" i="5"/>
  <c r="Q54" i="5"/>
  <c r="N55" i="5"/>
  <c r="T55" i="5"/>
  <c r="U55" i="5"/>
  <c r="Q55" i="5"/>
  <c r="N56" i="5"/>
  <c r="T56" i="5"/>
  <c r="U56" i="5"/>
  <c r="Q56" i="5"/>
  <c r="N57" i="5"/>
  <c r="R57" i="5"/>
  <c r="S57" i="5"/>
  <c r="Q57" i="5"/>
  <c r="N58" i="5"/>
  <c r="R58" i="5"/>
  <c r="S58" i="5"/>
  <c r="Q58" i="5"/>
  <c r="N60" i="5"/>
  <c r="T60" i="5"/>
  <c r="U60" i="5"/>
  <c r="Q60" i="5"/>
  <c r="N61" i="5"/>
  <c r="R61" i="5"/>
  <c r="S61" i="5"/>
  <c r="Q61" i="5"/>
  <c r="N62" i="5"/>
  <c r="R62" i="5"/>
  <c r="S62" i="5"/>
  <c r="Q62" i="5"/>
  <c r="N63" i="5"/>
  <c r="R63" i="5"/>
  <c r="S63" i="5"/>
  <c r="Q63" i="5"/>
  <c r="N64" i="5"/>
  <c r="T64" i="5"/>
  <c r="U64" i="5"/>
  <c r="Q64" i="5"/>
  <c r="N65" i="5"/>
  <c r="R65" i="5"/>
  <c r="S65" i="5"/>
  <c r="Q65" i="5"/>
  <c r="N66" i="5"/>
  <c r="R66" i="5"/>
  <c r="S66" i="5"/>
  <c r="Q66" i="5"/>
  <c r="N67" i="5"/>
  <c r="T67" i="5"/>
  <c r="U67" i="5"/>
  <c r="Q67" i="5"/>
  <c r="N69" i="5"/>
  <c r="R69" i="5"/>
  <c r="S69" i="5"/>
  <c r="Q69" i="5"/>
  <c r="N70" i="5"/>
  <c r="R70" i="5"/>
  <c r="S70" i="5"/>
  <c r="Q70" i="5"/>
  <c r="N71" i="5"/>
  <c r="T71" i="5"/>
  <c r="U71" i="5"/>
  <c r="Q71" i="5"/>
  <c r="N72" i="5"/>
  <c r="T72" i="5"/>
  <c r="U72" i="5"/>
  <c r="Q72" i="5"/>
  <c r="N73" i="5"/>
  <c r="R73" i="5"/>
  <c r="S73" i="5"/>
  <c r="Q73" i="5"/>
  <c r="N74" i="5"/>
  <c r="R74" i="5"/>
  <c r="S74" i="5"/>
  <c r="Q74" i="5"/>
  <c r="N75" i="5"/>
  <c r="T75" i="5"/>
  <c r="U75" i="5"/>
  <c r="Q75" i="5"/>
  <c r="N76" i="5"/>
  <c r="R76" i="5"/>
  <c r="S76" i="5"/>
  <c r="Q76" i="5"/>
  <c r="N77" i="5"/>
  <c r="R77" i="5"/>
  <c r="S77" i="5"/>
  <c r="Q77" i="5"/>
  <c r="V77" i="5"/>
  <c r="W77" i="5"/>
  <c r="V71" i="5"/>
  <c r="W71" i="5"/>
  <c r="V63" i="5"/>
  <c r="W63" i="5"/>
  <c r="V62" i="5"/>
  <c r="W62" i="5"/>
  <c r="T76" i="5"/>
  <c r="U76" i="5"/>
  <c r="V64" i="5"/>
  <c r="W64" i="5"/>
  <c r="T63" i="5"/>
  <c r="U63" i="5"/>
  <c r="R55" i="5"/>
  <c r="S55" i="5"/>
  <c r="V76" i="5"/>
  <c r="W76" i="5"/>
  <c r="V75" i="5"/>
  <c r="W75" i="5"/>
  <c r="R71" i="5"/>
  <c r="S71" i="5"/>
  <c r="V55" i="5"/>
  <c r="W55" i="5"/>
  <c r="T54" i="5"/>
  <c r="U54" i="5"/>
  <c r="R51" i="5"/>
  <c r="S51" i="5"/>
  <c r="V72" i="5"/>
  <c r="W72" i="5"/>
  <c r="V67" i="5"/>
  <c r="W67" i="5"/>
  <c r="T62" i="5"/>
  <c r="U62" i="5"/>
  <c r="V51" i="5"/>
  <c r="W51" i="5"/>
  <c r="T50" i="5"/>
  <c r="U50" i="5"/>
  <c r="V56" i="5"/>
  <c r="W56" i="5"/>
  <c r="V54" i="5"/>
  <c r="W54" i="5"/>
  <c r="R52" i="5"/>
  <c r="S52" i="5"/>
  <c r="V50" i="5"/>
  <c r="W50" i="5"/>
  <c r="V52" i="5"/>
  <c r="W52" i="5"/>
  <c r="T74" i="5"/>
  <c r="U74" i="5"/>
  <c r="R72" i="5"/>
  <c r="S72" i="5"/>
  <c r="T70" i="5"/>
  <c r="U70" i="5"/>
  <c r="R67" i="5"/>
  <c r="S67" i="5"/>
  <c r="T66" i="5"/>
  <c r="U66" i="5"/>
  <c r="R64" i="5"/>
  <c r="S64" i="5"/>
  <c r="R60" i="5"/>
  <c r="S60" i="5"/>
  <c r="T58" i="5"/>
  <c r="U58" i="5"/>
  <c r="R56" i="5"/>
  <c r="S56" i="5"/>
  <c r="V53" i="5"/>
  <c r="W53" i="5"/>
  <c r="V60" i="5"/>
  <c r="W60" i="5"/>
  <c r="R75" i="5"/>
  <c r="S75" i="5"/>
  <c r="V74" i="5"/>
  <c r="W74" i="5"/>
  <c r="V73" i="5"/>
  <c r="W73" i="5"/>
  <c r="V69" i="5"/>
  <c r="W69" i="5"/>
  <c r="V66" i="5"/>
  <c r="W66" i="5"/>
  <c r="V65" i="5"/>
  <c r="W65" i="5"/>
  <c r="V58" i="5"/>
  <c r="W58" i="5"/>
  <c r="V57" i="5"/>
  <c r="W57" i="5"/>
  <c r="V49" i="5"/>
  <c r="W49" i="5"/>
  <c r="V70" i="5"/>
  <c r="W70" i="5"/>
  <c r="T77" i="5"/>
  <c r="U77" i="5"/>
  <c r="T73" i="5"/>
  <c r="U73" i="5"/>
  <c r="T69" i="5"/>
  <c r="U69" i="5"/>
  <c r="T65" i="5"/>
  <c r="U65" i="5"/>
  <c r="T61" i="5"/>
  <c r="U61" i="5"/>
  <c r="T57" i="5"/>
  <c r="U57" i="5"/>
  <c r="T53" i="5"/>
  <c r="U53" i="5"/>
  <c r="T49" i="5"/>
  <c r="U49" i="5"/>
  <c r="V61" i="5"/>
  <c r="W61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7" i="5"/>
  <c r="N8" i="5"/>
  <c r="T8" i="5"/>
  <c r="U8" i="5"/>
  <c r="N9" i="5"/>
  <c r="T9" i="5"/>
  <c r="U9" i="5"/>
  <c r="N10" i="5"/>
  <c r="V10" i="5"/>
  <c r="W10" i="5"/>
  <c r="N11" i="5"/>
  <c r="R11" i="5"/>
  <c r="S11" i="5"/>
  <c r="N12" i="5"/>
  <c r="T12" i="5"/>
  <c r="U12" i="5"/>
  <c r="N13" i="5"/>
  <c r="R13" i="5"/>
  <c r="S13" i="5"/>
  <c r="N14" i="5"/>
  <c r="T14" i="5"/>
  <c r="U14" i="5"/>
  <c r="N15" i="5"/>
  <c r="R15" i="5"/>
  <c r="S15" i="5"/>
  <c r="N16" i="5"/>
  <c r="T16" i="5"/>
  <c r="U16" i="5"/>
  <c r="N17" i="5"/>
  <c r="T17" i="5"/>
  <c r="U17" i="5"/>
  <c r="N18" i="5"/>
  <c r="T18" i="5"/>
  <c r="U18" i="5"/>
  <c r="N19" i="5"/>
  <c r="R19" i="5"/>
  <c r="S19" i="5"/>
  <c r="N20" i="5"/>
  <c r="R20" i="5"/>
  <c r="S20" i="5"/>
  <c r="N21" i="5"/>
  <c r="R21" i="5"/>
  <c r="S21" i="5"/>
  <c r="N22" i="5"/>
  <c r="V22" i="5"/>
  <c r="W22" i="5"/>
  <c r="N23" i="5"/>
  <c r="R23" i="5"/>
  <c r="S23" i="5"/>
  <c r="N24" i="5"/>
  <c r="R24" i="5"/>
  <c r="S24" i="5"/>
  <c r="N25" i="5"/>
  <c r="V25" i="5"/>
  <c r="W25" i="5"/>
  <c r="N26" i="5"/>
  <c r="T26" i="5"/>
  <c r="U26" i="5"/>
  <c r="N27" i="5"/>
  <c r="R27" i="5"/>
  <c r="S27" i="5"/>
  <c r="N28" i="5"/>
  <c r="V28" i="5"/>
  <c r="W28" i="5"/>
  <c r="N29" i="5"/>
  <c r="V29" i="5"/>
  <c r="W29" i="5"/>
  <c r="N30" i="5"/>
  <c r="V30" i="5"/>
  <c r="W30" i="5"/>
  <c r="N31" i="5"/>
  <c r="R31" i="5"/>
  <c r="S31" i="5"/>
  <c r="N32" i="5"/>
  <c r="T32" i="5"/>
  <c r="U32" i="5"/>
  <c r="N33" i="5"/>
  <c r="T33" i="5"/>
  <c r="U33" i="5"/>
  <c r="N34" i="5"/>
  <c r="T34" i="5"/>
  <c r="U34" i="5"/>
  <c r="N35" i="5"/>
  <c r="R35" i="5"/>
  <c r="S35" i="5"/>
  <c r="N36" i="5"/>
  <c r="R36" i="5"/>
  <c r="S36" i="5"/>
  <c r="N37" i="5"/>
  <c r="R37" i="5"/>
  <c r="S37" i="5"/>
  <c r="N38" i="5"/>
  <c r="T38" i="5"/>
  <c r="U38" i="5"/>
  <c r="N39" i="5"/>
  <c r="R39" i="5"/>
  <c r="S39" i="5"/>
  <c r="N40" i="5"/>
  <c r="R40" i="5"/>
  <c r="S40" i="5"/>
  <c r="N41" i="5"/>
  <c r="V41" i="5"/>
  <c r="W41" i="5"/>
  <c r="N42" i="5"/>
  <c r="V42" i="5"/>
  <c r="W42" i="5"/>
  <c r="N43" i="5"/>
  <c r="R43" i="5"/>
  <c r="S43" i="5"/>
  <c r="N44" i="5"/>
  <c r="T44" i="5"/>
  <c r="U44" i="5"/>
  <c r="N45" i="5"/>
  <c r="V45" i="5"/>
  <c r="W45" i="5"/>
  <c r="N46" i="5"/>
  <c r="T46" i="5"/>
  <c r="U46" i="5"/>
  <c r="N47" i="5"/>
  <c r="R47" i="5"/>
  <c r="S47" i="5"/>
  <c r="R8" i="5"/>
  <c r="S8" i="5"/>
  <c r="R17" i="5"/>
  <c r="S17" i="5"/>
  <c r="R32" i="5"/>
  <c r="S32" i="5"/>
  <c r="T40" i="5"/>
  <c r="U40" i="5"/>
  <c r="R7" i="5"/>
  <c r="S7" i="5"/>
  <c r="S3" i="5"/>
  <c r="V33" i="5"/>
  <c r="W33" i="5"/>
  <c r="V40" i="5"/>
  <c r="W40" i="5"/>
  <c r="R41" i="5"/>
  <c r="S41" i="5"/>
  <c r="T36" i="5"/>
  <c r="U36" i="5"/>
  <c r="R28" i="5"/>
  <c r="S28" i="5"/>
  <c r="T37" i="5"/>
  <c r="U37" i="5"/>
  <c r="T28" i="5"/>
  <c r="U28" i="5"/>
  <c r="R30" i="5"/>
  <c r="S30" i="5"/>
  <c r="R16" i="5"/>
  <c r="S16" i="5"/>
  <c r="R44" i="5"/>
  <c r="S44" i="5"/>
  <c r="V36" i="5"/>
  <c r="W36" i="5"/>
  <c r="T31" i="5"/>
  <c r="U31" i="5"/>
  <c r="T24" i="5"/>
  <c r="U24" i="5"/>
  <c r="V11" i="5"/>
  <c r="W11" i="5"/>
  <c r="V43" i="5"/>
  <c r="W43" i="5"/>
  <c r="T15" i="5"/>
  <c r="U15" i="5"/>
  <c r="V24" i="5"/>
  <c r="W24" i="5"/>
  <c r="R25" i="5"/>
  <c r="S25" i="5"/>
  <c r="V20" i="5"/>
  <c r="W20" i="5"/>
  <c r="R12" i="5"/>
  <c r="S12" i="5"/>
  <c r="T21" i="5"/>
  <c r="U21" i="5"/>
  <c r="V19" i="5"/>
  <c r="W19" i="5"/>
  <c r="V44" i="5"/>
  <c r="W44" i="5"/>
  <c r="T43" i="5"/>
  <c r="U43" i="5"/>
  <c r="V32" i="5"/>
  <c r="W32" i="5"/>
  <c r="V27" i="5"/>
  <c r="W27" i="5"/>
  <c r="T20" i="5"/>
  <c r="U20" i="5"/>
  <c r="V16" i="5"/>
  <c r="W16" i="5"/>
  <c r="V12" i="5"/>
  <c r="W12" i="5"/>
  <c r="V8" i="5"/>
  <c r="W8" i="5"/>
  <c r="T35" i="5"/>
  <c r="U35" i="5"/>
  <c r="V35" i="5"/>
  <c r="W35" i="5"/>
  <c r="T23" i="5"/>
  <c r="U23" i="5"/>
  <c r="R46" i="5"/>
  <c r="S46" i="5"/>
  <c r="T47" i="5"/>
  <c r="U47" i="5"/>
  <c r="T39" i="5"/>
  <c r="U39" i="5"/>
  <c r="V31" i="5"/>
  <c r="W31" i="5"/>
  <c r="V23" i="5"/>
  <c r="W23" i="5"/>
  <c r="R18" i="5"/>
  <c r="S18" i="5"/>
  <c r="V47" i="5"/>
  <c r="W47" i="5"/>
  <c r="V39" i="5"/>
  <c r="W39" i="5"/>
  <c r="R34" i="5"/>
  <c r="S34" i="5"/>
  <c r="T27" i="5"/>
  <c r="U27" i="5"/>
  <c r="T19" i="5"/>
  <c r="U19" i="5"/>
  <c r="R45" i="5"/>
  <c r="S45" i="5"/>
  <c r="T41" i="5"/>
  <c r="U41" i="5"/>
  <c r="V37" i="5"/>
  <c r="W37" i="5"/>
  <c r="R29" i="5"/>
  <c r="S29" i="5"/>
  <c r="T25" i="5"/>
  <c r="U25" i="5"/>
  <c r="V21" i="5"/>
  <c r="W21" i="5"/>
  <c r="R38" i="5"/>
  <c r="S38" i="5"/>
  <c r="T29" i="5"/>
  <c r="U29" i="5"/>
  <c r="R22" i="5"/>
  <c r="S22" i="5"/>
  <c r="V9" i="5"/>
  <c r="W9" i="5"/>
  <c r="T45" i="5"/>
  <c r="U45" i="5"/>
  <c r="R33" i="5"/>
  <c r="S33" i="5"/>
  <c r="R42" i="5"/>
  <c r="S42" i="5"/>
  <c r="R26" i="5"/>
  <c r="S26" i="5"/>
  <c r="T13" i="5"/>
  <c r="U13" i="5"/>
  <c r="T11" i="5"/>
  <c r="U11" i="5"/>
  <c r="V15" i="5"/>
  <c r="W15" i="5"/>
  <c r="R10" i="5"/>
  <c r="S10" i="5"/>
  <c r="V17" i="5"/>
  <c r="W17" i="5"/>
  <c r="R14" i="5"/>
  <c r="S14" i="5"/>
  <c r="R9" i="5"/>
  <c r="S9" i="5"/>
  <c r="V7" i="5"/>
  <c r="W7" i="5"/>
  <c r="V13" i="5"/>
  <c r="W13" i="5"/>
  <c r="T7" i="5"/>
  <c r="U7" i="5"/>
  <c r="T42" i="5"/>
  <c r="U42" i="5"/>
  <c r="T30" i="5"/>
  <c r="U30" i="5"/>
  <c r="T22" i="5"/>
  <c r="U22" i="5"/>
  <c r="T10" i="5"/>
  <c r="U10" i="5"/>
  <c r="V46" i="5"/>
  <c r="W46" i="5"/>
  <c r="V38" i="5"/>
  <c r="W38" i="5"/>
  <c r="V34" i="5"/>
  <c r="W34" i="5"/>
  <c r="V26" i="5"/>
  <c r="W26" i="5"/>
  <c r="V18" i="5"/>
  <c r="W18" i="5"/>
  <c r="V14" i="5"/>
  <c r="W14" i="5"/>
  <c r="AP84" i="4"/>
  <c r="A84" i="4"/>
  <c r="B84" i="4"/>
  <c r="C84" i="4"/>
  <c r="D84" i="4"/>
  <c r="E84" i="4"/>
  <c r="F84" i="4"/>
  <c r="G84" i="4"/>
  <c r="H84" i="4"/>
  <c r="I75" i="2"/>
  <c r="I84" i="4"/>
  <c r="J84" i="4"/>
  <c r="AI84" i="4"/>
  <c r="K84" i="4"/>
  <c r="L84" i="4"/>
  <c r="M75" i="2"/>
  <c r="M84" i="4"/>
  <c r="N84" i="4"/>
  <c r="O84" i="4"/>
  <c r="P84" i="4"/>
  <c r="Q84" i="4"/>
  <c r="R84" i="4"/>
  <c r="S84" i="4"/>
  <c r="T84" i="4"/>
  <c r="U84" i="4"/>
  <c r="V84" i="4"/>
  <c r="AJ84" i="4"/>
  <c r="W84" i="4"/>
  <c r="AK84" i="4"/>
  <c r="X84" i="4"/>
  <c r="AL84" i="4"/>
  <c r="Y84" i="4"/>
  <c r="AM84" i="4"/>
  <c r="Z84" i="4"/>
  <c r="AA84" i="4"/>
  <c r="AB84" i="4"/>
  <c r="AC84" i="4"/>
  <c r="AD84" i="4"/>
  <c r="M74" i="2"/>
  <c r="M83" i="4"/>
  <c r="I74" i="2"/>
  <c r="M73" i="2"/>
  <c r="I73" i="2"/>
  <c r="M72" i="2"/>
  <c r="M23" i="4"/>
  <c r="I72" i="2"/>
  <c r="M71" i="2"/>
  <c r="I71" i="2"/>
  <c r="M70" i="2"/>
  <c r="M27" i="4"/>
  <c r="I70" i="2"/>
  <c r="M69" i="2"/>
  <c r="I69" i="2"/>
  <c r="M68" i="2"/>
  <c r="I68" i="2"/>
  <c r="M67" i="2"/>
  <c r="I67" i="2"/>
  <c r="M66" i="2"/>
  <c r="I66" i="2"/>
  <c r="M65" i="2"/>
  <c r="I65" i="2"/>
  <c r="M64" i="2"/>
  <c r="I64" i="2"/>
  <c r="M63" i="2"/>
  <c r="I63" i="2"/>
  <c r="M62" i="2"/>
  <c r="I62" i="2"/>
  <c r="M61" i="2"/>
  <c r="I61" i="2"/>
  <c r="M60" i="2"/>
  <c r="I60" i="2"/>
  <c r="M59" i="2"/>
  <c r="I59" i="2"/>
  <c r="M58" i="2"/>
  <c r="I58" i="2"/>
  <c r="M57" i="2"/>
  <c r="I57" i="2"/>
  <c r="M56" i="2"/>
  <c r="I56" i="2"/>
  <c r="M55" i="2"/>
  <c r="I55" i="2"/>
  <c r="M54" i="2"/>
  <c r="I54" i="2"/>
  <c r="M53" i="2"/>
  <c r="I53" i="2"/>
  <c r="M52" i="2"/>
  <c r="I52" i="2"/>
  <c r="M51" i="2"/>
  <c r="I51" i="2"/>
  <c r="M50" i="2"/>
  <c r="I50" i="2"/>
  <c r="M49" i="2"/>
  <c r="I49" i="2"/>
  <c r="M48" i="2"/>
  <c r="I48" i="2"/>
  <c r="M47" i="2"/>
  <c r="I47" i="2"/>
  <c r="M46" i="2"/>
  <c r="I46" i="2"/>
  <c r="M45" i="2"/>
  <c r="I45" i="2"/>
  <c r="M44" i="2"/>
  <c r="I44" i="2"/>
  <c r="M43" i="2"/>
  <c r="I43" i="2"/>
  <c r="M42" i="2"/>
  <c r="I42" i="2"/>
  <c r="M41" i="2"/>
  <c r="I41" i="2"/>
  <c r="M40" i="2"/>
  <c r="I40" i="2"/>
  <c r="M39" i="2"/>
  <c r="I39" i="2"/>
  <c r="M38" i="2"/>
  <c r="I38" i="2"/>
  <c r="M37" i="2"/>
  <c r="I37" i="2"/>
  <c r="M36" i="2"/>
  <c r="I36" i="2"/>
  <c r="M35" i="2"/>
  <c r="I35" i="2"/>
  <c r="M34" i="2"/>
  <c r="I34" i="2"/>
  <c r="M33" i="2"/>
  <c r="I33" i="2"/>
  <c r="M32" i="2"/>
  <c r="I32" i="2"/>
  <c r="M31" i="2"/>
  <c r="I31" i="2"/>
  <c r="M30" i="2"/>
  <c r="I30" i="2"/>
  <c r="M29" i="2"/>
  <c r="I29" i="2"/>
  <c r="M28" i="2"/>
  <c r="I28" i="2"/>
  <c r="M27" i="2"/>
  <c r="I27" i="2"/>
  <c r="M26" i="2"/>
  <c r="I26" i="2"/>
  <c r="M25" i="2"/>
  <c r="I25" i="2"/>
  <c r="M24" i="2"/>
  <c r="I24" i="2"/>
  <c r="M23" i="2"/>
  <c r="I23" i="2"/>
  <c r="M22" i="2"/>
  <c r="I22" i="2"/>
  <c r="M21" i="2"/>
  <c r="I21" i="2"/>
  <c r="M20" i="2"/>
  <c r="I20" i="2"/>
  <c r="M19" i="2"/>
  <c r="I19" i="2"/>
  <c r="M18" i="2"/>
  <c r="I18" i="2"/>
  <c r="M17" i="2"/>
  <c r="I17" i="2"/>
  <c r="M16" i="2"/>
  <c r="I16" i="2"/>
  <c r="M15" i="2"/>
  <c r="I15" i="2"/>
  <c r="M14" i="2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  <c r="AP83" i="4"/>
  <c r="A83" i="4"/>
  <c r="B83" i="4"/>
  <c r="C83" i="4"/>
  <c r="D83" i="4"/>
  <c r="E83" i="4"/>
  <c r="F83" i="4"/>
  <c r="G83" i="4"/>
  <c r="H83" i="4"/>
  <c r="I83" i="4"/>
  <c r="J83" i="4"/>
  <c r="AI83" i="4"/>
  <c r="K83" i="4"/>
  <c r="L83" i="4"/>
  <c r="N83" i="4"/>
  <c r="O83" i="4"/>
  <c r="P83" i="4"/>
  <c r="Q83" i="4"/>
  <c r="R83" i="4"/>
  <c r="S83" i="4"/>
  <c r="T83" i="4"/>
  <c r="U83" i="4"/>
  <c r="V83" i="4"/>
  <c r="AJ83" i="4"/>
  <c r="W83" i="4"/>
  <c r="AK83" i="4"/>
  <c r="X83" i="4"/>
  <c r="AL83" i="4"/>
  <c r="Y83" i="4"/>
  <c r="AM83" i="4"/>
  <c r="Z83" i="4"/>
  <c r="AA83" i="4"/>
  <c r="AB83" i="4"/>
  <c r="AC83" i="4"/>
  <c r="AD83" i="4"/>
  <c r="AP79" i="4"/>
  <c r="A27" i="4"/>
  <c r="B27" i="4"/>
  <c r="C27" i="4"/>
  <c r="D27" i="4"/>
  <c r="E27" i="4"/>
  <c r="F27" i="4"/>
  <c r="G27" i="4"/>
  <c r="H27" i="4"/>
  <c r="I27" i="4"/>
  <c r="J27" i="4"/>
  <c r="AI27" i="4"/>
  <c r="K27" i="4"/>
  <c r="L27" i="4"/>
  <c r="N27" i="4"/>
  <c r="O27" i="4"/>
  <c r="P27" i="4"/>
  <c r="Q27" i="4"/>
  <c r="R27" i="4"/>
  <c r="S27" i="4"/>
  <c r="T27" i="4"/>
  <c r="U27" i="4"/>
  <c r="W27" i="4"/>
  <c r="AK27" i="4"/>
  <c r="AO27" i="4"/>
  <c r="X27" i="4"/>
  <c r="AL27" i="4"/>
  <c r="Y27" i="4"/>
  <c r="AM27" i="4"/>
  <c r="Z27" i="4"/>
  <c r="AA27" i="4"/>
  <c r="AB27" i="4"/>
  <c r="AC27" i="4"/>
  <c r="AD27" i="4"/>
  <c r="A25" i="4"/>
  <c r="B25" i="4"/>
  <c r="C25" i="4"/>
  <c r="D25" i="4"/>
  <c r="E25" i="4"/>
  <c r="F25" i="4"/>
  <c r="G25" i="4"/>
  <c r="H25" i="4"/>
  <c r="I25" i="4"/>
  <c r="J25" i="4"/>
  <c r="AI25" i="4"/>
  <c r="K25" i="4"/>
  <c r="L25" i="4"/>
  <c r="M25" i="4"/>
  <c r="N25" i="4"/>
  <c r="O25" i="4"/>
  <c r="P25" i="4"/>
  <c r="Q25" i="4"/>
  <c r="R25" i="4"/>
  <c r="S25" i="4"/>
  <c r="T25" i="4"/>
  <c r="U25" i="4"/>
  <c r="W25" i="4"/>
  <c r="AK25" i="4"/>
  <c r="AO25" i="4"/>
  <c r="X25" i="4"/>
  <c r="AL25" i="4"/>
  <c r="Y25" i="4"/>
  <c r="AM25" i="4"/>
  <c r="Z25" i="4"/>
  <c r="AA25" i="4"/>
  <c r="AB25" i="4"/>
  <c r="AC25" i="4"/>
  <c r="AD25" i="4"/>
  <c r="A23" i="4"/>
  <c r="B23" i="4"/>
  <c r="C23" i="4"/>
  <c r="D23" i="4"/>
  <c r="E23" i="4"/>
  <c r="F23" i="4"/>
  <c r="G23" i="4"/>
  <c r="H23" i="4"/>
  <c r="I23" i="4"/>
  <c r="J23" i="4"/>
  <c r="AI23" i="4"/>
  <c r="K23" i="4"/>
  <c r="L23" i="4"/>
  <c r="N23" i="4"/>
  <c r="O23" i="4"/>
  <c r="P23" i="4"/>
  <c r="Q23" i="4"/>
  <c r="R23" i="4"/>
  <c r="S23" i="4"/>
  <c r="T23" i="4"/>
  <c r="U23" i="4"/>
  <c r="W23" i="4"/>
  <c r="AK23" i="4"/>
  <c r="X23" i="4"/>
  <c r="AL23" i="4"/>
  <c r="Y23" i="4"/>
  <c r="AM23" i="4"/>
  <c r="Z23" i="4"/>
  <c r="AA23" i="4"/>
  <c r="AB23" i="4"/>
  <c r="AC23" i="4"/>
  <c r="AD23" i="4"/>
  <c r="A79" i="4"/>
  <c r="B79" i="4"/>
  <c r="C79" i="4"/>
  <c r="D79" i="4"/>
  <c r="E79" i="4"/>
  <c r="F79" i="4"/>
  <c r="G79" i="4"/>
  <c r="H79" i="4"/>
  <c r="I79" i="4"/>
  <c r="J79" i="4"/>
  <c r="AI79" i="4"/>
  <c r="K79" i="4"/>
  <c r="L79" i="4"/>
  <c r="M79" i="4"/>
  <c r="N79" i="4"/>
  <c r="O79" i="4"/>
  <c r="P79" i="4"/>
  <c r="Q79" i="4"/>
  <c r="R79" i="4"/>
  <c r="S79" i="4"/>
  <c r="T79" i="4"/>
  <c r="U79" i="4"/>
  <c r="V79" i="4"/>
  <c r="AJ79" i="4"/>
  <c r="W79" i="4"/>
  <c r="AK79" i="4"/>
  <c r="X79" i="4"/>
  <c r="AL79" i="4"/>
  <c r="Y79" i="4"/>
  <c r="AM79" i="4"/>
  <c r="Z79" i="4"/>
  <c r="AA79" i="4"/>
  <c r="AB79" i="4"/>
  <c r="AC79" i="4"/>
  <c r="AD79" i="4"/>
  <c r="AO23" i="4"/>
  <c r="AN84" i="4"/>
  <c r="AO84" i="4"/>
  <c r="AN83" i="4"/>
  <c r="AO83" i="4"/>
  <c r="AN79" i="4"/>
  <c r="AO79" i="4"/>
  <c r="AP74" i="4"/>
  <c r="AP76" i="4"/>
  <c r="AP77" i="4"/>
  <c r="AP78" i="4"/>
  <c r="AP80" i="4"/>
  <c r="AP81" i="4"/>
  <c r="AP82" i="4"/>
  <c r="AP73" i="4"/>
  <c r="AP71" i="4"/>
  <c r="B71" i="4"/>
  <c r="C71" i="4"/>
  <c r="D71" i="4"/>
  <c r="E71" i="4"/>
  <c r="F71" i="4"/>
  <c r="G71" i="4"/>
  <c r="H71" i="4"/>
  <c r="I71" i="4"/>
  <c r="J71" i="4"/>
  <c r="AI71" i="4"/>
  <c r="K71" i="4"/>
  <c r="L71" i="4"/>
  <c r="M71" i="4"/>
  <c r="N71" i="4"/>
  <c r="O71" i="4"/>
  <c r="P71" i="4"/>
  <c r="Q71" i="4"/>
  <c r="R71" i="4"/>
  <c r="S71" i="4"/>
  <c r="T71" i="4"/>
  <c r="U71" i="4"/>
  <c r="V71" i="4"/>
  <c r="AJ71" i="4"/>
  <c r="AN71" i="4"/>
  <c r="W71" i="4"/>
  <c r="AK71" i="4"/>
  <c r="AO71" i="4"/>
  <c r="X71" i="4"/>
  <c r="AL71" i="4"/>
  <c r="Y71" i="4"/>
  <c r="AM71" i="4"/>
  <c r="Z71" i="4"/>
  <c r="AA71" i="4"/>
  <c r="AB71" i="4"/>
  <c r="AC71" i="4"/>
  <c r="AD71" i="4"/>
  <c r="A71" i="4"/>
  <c r="AP64" i="4"/>
  <c r="B64" i="4"/>
  <c r="C64" i="4"/>
  <c r="D64" i="4"/>
  <c r="E64" i="4"/>
  <c r="F64" i="4"/>
  <c r="G64" i="4"/>
  <c r="H64" i="4"/>
  <c r="I64" i="4"/>
  <c r="J64" i="4"/>
  <c r="AI64" i="4"/>
  <c r="K64" i="4"/>
  <c r="L64" i="4"/>
  <c r="M64" i="4"/>
  <c r="N64" i="4"/>
  <c r="O64" i="4"/>
  <c r="P64" i="4"/>
  <c r="Q64" i="4"/>
  <c r="R64" i="4"/>
  <c r="S64" i="4"/>
  <c r="T64" i="4"/>
  <c r="U64" i="4"/>
  <c r="V64" i="4"/>
  <c r="AJ64" i="4"/>
  <c r="W64" i="4"/>
  <c r="AK64" i="4"/>
  <c r="X64" i="4"/>
  <c r="AL64" i="4"/>
  <c r="Y64" i="4"/>
  <c r="AM64" i="4"/>
  <c r="Z64" i="4"/>
  <c r="AA64" i="4"/>
  <c r="AB64" i="4"/>
  <c r="AC64" i="4"/>
  <c r="AD64" i="4"/>
  <c r="A64" i="4"/>
  <c r="AP66" i="4"/>
  <c r="AP67" i="4"/>
  <c r="AP68" i="4"/>
  <c r="AP69" i="4"/>
  <c r="AP70" i="4"/>
  <c r="AP65" i="4"/>
  <c r="AP54" i="4"/>
  <c r="AP55" i="4"/>
  <c r="AP56" i="4"/>
  <c r="AP57" i="4"/>
  <c r="AP58" i="4"/>
  <c r="AP59" i="4"/>
  <c r="AP60" i="4"/>
  <c r="AP61" i="4"/>
  <c r="AP62" i="4"/>
  <c r="AP53" i="4"/>
  <c r="AN64" i="4"/>
  <c r="AO64" i="4"/>
  <c r="B65" i="4"/>
  <c r="C65" i="4"/>
  <c r="D65" i="4"/>
  <c r="E65" i="4"/>
  <c r="F65" i="4"/>
  <c r="G65" i="4"/>
  <c r="H65" i="4"/>
  <c r="I65" i="4"/>
  <c r="J65" i="4"/>
  <c r="AI65" i="4"/>
  <c r="K65" i="4"/>
  <c r="L65" i="4"/>
  <c r="M65" i="4"/>
  <c r="N65" i="4"/>
  <c r="O65" i="4"/>
  <c r="P65" i="4"/>
  <c r="Q65" i="4"/>
  <c r="R65" i="4"/>
  <c r="S65" i="4"/>
  <c r="T65" i="4"/>
  <c r="U65" i="4"/>
  <c r="V65" i="4"/>
  <c r="AJ65" i="4"/>
  <c r="AN65" i="4"/>
  <c r="W65" i="4"/>
  <c r="AK65" i="4"/>
  <c r="X65" i="4"/>
  <c r="AL65" i="4"/>
  <c r="Y65" i="4"/>
  <c r="AM65" i="4"/>
  <c r="Z65" i="4"/>
  <c r="AA65" i="4"/>
  <c r="AB65" i="4"/>
  <c r="AC65" i="4"/>
  <c r="AD65" i="4"/>
  <c r="A65" i="4"/>
  <c r="M38" i="4"/>
  <c r="I38" i="4"/>
  <c r="M36" i="4"/>
  <c r="I36" i="4"/>
  <c r="M34" i="4"/>
  <c r="I34" i="4"/>
  <c r="M32" i="4"/>
  <c r="I32" i="4"/>
  <c r="M30" i="4"/>
  <c r="I30" i="4"/>
  <c r="M28" i="4"/>
  <c r="I28" i="4"/>
  <c r="M24" i="4"/>
  <c r="I24" i="4"/>
  <c r="M21" i="4"/>
  <c r="I21" i="4"/>
  <c r="M19" i="4"/>
  <c r="I19" i="4"/>
  <c r="M17" i="4"/>
  <c r="I17" i="4"/>
  <c r="M15" i="4"/>
  <c r="I15" i="4"/>
  <c r="M13" i="4"/>
  <c r="I13" i="4"/>
  <c r="M11" i="4"/>
  <c r="I11" i="4"/>
  <c r="M9" i="4"/>
  <c r="I9" i="4"/>
  <c r="A8" i="4"/>
  <c r="B8" i="4"/>
  <c r="C8" i="4"/>
  <c r="D8" i="4"/>
  <c r="E8" i="4"/>
  <c r="F8" i="4"/>
  <c r="G8" i="4"/>
  <c r="H8" i="4"/>
  <c r="I8" i="4"/>
  <c r="J8" i="4"/>
  <c r="AI8" i="4"/>
  <c r="K8" i="4"/>
  <c r="L8" i="4"/>
  <c r="M8" i="4"/>
  <c r="N8" i="4"/>
  <c r="O8" i="4"/>
  <c r="P8" i="4"/>
  <c r="Q8" i="4"/>
  <c r="R8" i="4"/>
  <c r="S8" i="4"/>
  <c r="T8" i="4"/>
  <c r="U8" i="4"/>
  <c r="V8" i="4"/>
  <c r="AJ8" i="4"/>
  <c r="W8" i="4"/>
  <c r="AK8" i="4"/>
  <c r="X8" i="4"/>
  <c r="AL8" i="4"/>
  <c r="Y8" i="4"/>
  <c r="AM8" i="4"/>
  <c r="Z8" i="4"/>
  <c r="AA8" i="4"/>
  <c r="AB8" i="4"/>
  <c r="AC8" i="4"/>
  <c r="AD8" i="4"/>
  <c r="A9" i="4"/>
  <c r="B9" i="4"/>
  <c r="C9" i="4"/>
  <c r="D9" i="4"/>
  <c r="E9" i="4"/>
  <c r="F9" i="4"/>
  <c r="G9" i="4"/>
  <c r="H9" i="4"/>
  <c r="J9" i="4"/>
  <c r="AI9" i="4"/>
  <c r="K9" i="4"/>
  <c r="L9" i="4"/>
  <c r="N9" i="4"/>
  <c r="O9" i="4"/>
  <c r="P9" i="4"/>
  <c r="Q9" i="4"/>
  <c r="R9" i="4"/>
  <c r="S9" i="4"/>
  <c r="T9" i="4"/>
  <c r="U9" i="4"/>
  <c r="V9" i="4"/>
  <c r="AJ9" i="4"/>
  <c r="AN9" i="4"/>
  <c r="W9" i="4"/>
  <c r="AK9" i="4"/>
  <c r="X9" i="4"/>
  <c r="AL9" i="4"/>
  <c r="Y9" i="4"/>
  <c r="AM9" i="4"/>
  <c r="Z9" i="4"/>
  <c r="AA9" i="4"/>
  <c r="AB9" i="4"/>
  <c r="AC9" i="4"/>
  <c r="AD9" i="4"/>
  <c r="A10" i="4"/>
  <c r="B10" i="4"/>
  <c r="C10" i="4"/>
  <c r="D10" i="4"/>
  <c r="E10" i="4"/>
  <c r="F10" i="4"/>
  <c r="G10" i="4"/>
  <c r="H10" i="4"/>
  <c r="I10" i="4"/>
  <c r="J10" i="4"/>
  <c r="AI10" i="4"/>
  <c r="K10" i="4"/>
  <c r="L10" i="4"/>
  <c r="M10" i="4"/>
  <c r="N10" i="4"/>
  <c r="O10" i="4"/>
  <c r="P10" i="4"/>
  <c r="Q10" i="4"/>
  <c r="R10" i="4"/>
  <c r="S10" i="4"/>
  <c r="T10" i="4"/>
  <c r="U10" i="4"/>
  <c r="V10" i="4"/>
  <c r="AJ10" i="4"/>
  <c r="W10" i="4"/>
  <c r="AK10" i="4"/>
  <c r="X10" i="4"/>
  <c r="AL10" i="4"/>
  <c r="Y10" i="4"/>
  <c r="AM10" i="4"/>
  <c r="Z10" i="4"/>
  <c r="AA10" i="4"/>
  <c r="AB10" i="4"/>
  <c r="AC10" i="4"/>
  <c r="AD10" i="4"/>
  <c r="A11" i="4"/>
  <c r="B11" i="4"/>
  <c r="C11" i="4"/>
  <c r="D11" i="4"/>
  <c r="E11" i="4"/>
  <c r="F11" i="4"/>
  <c r="G11" i="4"/>
  <c r="H11" i="4"/>
  <c r="J11" i="4"/>
  <c r="AI11" i="4"/>
  <c r="K11" i="4"/>
  <c r="L11" i="4"/>
  <c r="N11" i="4"/>
  <c r="O11" i="4"/>
  <c r="P11" i="4"/>
  <c r="Q11" i="4"/>
  <c r="R11" i="4"/>
  <c r="S11" i="4"/>
  <c r="T11" i="4"/>
  <c r="U11" i="4"/>
  <c r="V11" i="4"/>
  <c r="AJ11" i="4"/>
  <c r="AN11" i="4"/>
  <c r="W11" i="4"/>
  <c r="AK11" i="4"/>
  <c r="X11" i="4"/>
  <c r="AL11" i="4"/>
  <c r="Y11" i="4"/>
  <c r="AM11" i="4"/>
  <c r="Z11" i="4"/>
  <c r="AA11" i="4"/>
  <c r="AB11" i="4"/>
  <c r="AC11" i="4"/>
  <c r="AD11" i="4"/>
  <c r="A12" i="4"/>
  <c r="B12" i="4"/>
  <c r="C12" i="4"/>
  <c r="D12" i="4"/>
  <c r="E12" i="4"/>
  <c r="F12" i="4"/>
  <c r="G12" i="4"/>
  <c r="H12" i="4"/>
  <c r="I12" i="4"/>
  <c r="J12" i="4"/>
  <c r="AI12" i="4"/>
  <c r="K12" i="4"/>
  <c r="L12" i="4"/>
  <c r="M12" i="4"/>
  <c r="N12" i="4"/>
  <c r="O12" i="4"/>
  <c r="P12" i="4"/>
  <c r="Q12" i="4"/>
  <c r="R12" i="4"/>
  <c r="S12" i="4"/>
  <c r="T12" i="4"/>
  <c r="U12" i="4"/>
  <c r="V12" i="4"/>
  <c r="AJ12" i="4"/>
  <c r="W12" i="4"/>
  <c r="AK12" i="4"/>
  <c r="X12" i="4"/>
  <c r="AL12" i="4"/>
  <c r="Y12" i="4"/>
  <c r="AM12" i="4"/>
  <c r="Z12" i="4"/>
  <c r="AA12" i="4"/>
  <c r="AB12" i="4"/>
  <c r="AC12" i="4"/>
  <c r="AD12" i="4"/>
  <c r="A13" i="4"/>
  <c r="B13" i="4"/>
  <c r="C13" i="4"/>
  <c r="D13" i="4"/>
  <c r="E13" i="4"/>
  <c r="F13" i="4"/>
  <c r="G13" i="4"/>
  <c r="H13" i="4"/>
  <c r="J13" i="4"/>
  <c r="AI13" i="4"/>
  <c r="K13" i="4"/>
  <c r="L13" i="4"/>
  <c r="N13" i="4"/>
  <c r="O13" i="4"/>
  <c r="P13" i="4"/>
  <c r="Q13" i="4"/>
  <c r="R13" i="4"/>
  <c r="S13" i="4"/>
  <c r="T13" i="4"/>
  <c r="U13" i="4"/>
  <c r="V13" i="4"/>
  <c r="AJ13" i="4"/>
  <c r="AN13" i="4"/>
  <c r="W13" i="4"/>
  <c r="AK13" i="4"/>
  <c r="X13" i="4"/>
  <c r="AL13" i="4"/>
  <c r="Y13" i="4"/>
  <c r="AM13" i="4"/>
  <c r="Z13" i="4"/>
  <c r="AA13" i="4"/>
  <c r="AB13" i="4"/>
  <c r="AC13" i="4"/>
  <c r="AD13" i="4"/>
  <c r="A14" i="4"/>
  <c r="B14" i="4"/>
  <c r="C14" i="4"/>
  <c r="D14" i="4"/>
  <c r="E14" i="4"/>
  <c r="F14" i="4"/>
  <c r="G14" i="4"/>
  <c r="H14" i="4"/>
  <c r="I14" i="4"/>
  <c r="J14" i="4"/>
  <c r="AI14" i="4"/>
  <c r="K14" i="4"/>
  <c r="L14" i="4"/>
  <c r="M14" i="4"/>
  <c r="N14" i="4"/>
  <c r="O14" i="4"/>
  <c r="P14" i="4"/>
  <c r="Q14" i="4"/>
  <c r="R14" i="4"/>
  <c r="S14" i="4"/>
  <c r="T14" i="4"/>
  <c r="U14" i="4"/>
  <c r="V14" i="4"/>
  <c r="AJ14" i="4"/>
  <c r="W14" i="4"/>
  <c r="AK14" i="4"/>
  <c r="X14" i="4"/>
  <c r="AL14" i="4"/>
  <c r="Y14" i="4"/>
  <c r="AM14" i="4"/>
  <c r="Z14" i="4"/>
  <c r="AA14" i="4"/>
  <c r="AB14" i="4"/>
  <c r="AC14" i="4"/>
  <c r="AD14" i="4"/>
  <c r="A15" i="4"/>
  <c r="B15" i="4"/>
  <c r="C15" i="4"/>
  <c r="D15" i="4"/>
  <c r="E15" i="4"/>
  <c r="F15" i="4"/>
  <c r="G15" i="4"/>
  <c r="H15" i="4"/>
  <c r="J15" i="4"/>
  <c r="AI15" i="4"/>
  <c r="K15" i="4"/>
  <c r="L15" i="4"/>
  <c r="N15" i="4"/>
  <c r="O15" i="4"/>
  <c r="P15" i="4"/>
  <c r="Q15" i="4"/>
  <c r="R15" i="4"/>
  <c r="S15" i="4"/>
  <c r="T15" i="4"/>
  <c r="U15" i="4"/>
  <c r="V15" i="4"/>
  <c r="AJ15" i="4"/>
  <c r="AN15" i="4"/>
  <c r="W15" i="4"/>
  <c r="AK15" i="4"/>
  <c r="X15" i="4"/>
  <c r="AL15" i="4"/>
  <c r="Y15" i="4"/>
  <c r="AM15" i="4"/>
  <c r="Z15" i="4"/>
  <c r="AA15" i="4"/>
  <c r="AB15" i="4"/>
  <c r="AC15" i="4"/>
  <c r="AD15" i="4"/>
  <c r="A16" i="4"/>
  <c r="B16" i="4"/>
  <c r="C16" i="4"/>
  <c r="D16" i="4"/>
  <c r="E16" i="4"/>
  <c r="F16" i="4"/>
  <c r="G16" i="4"/>
  <c r="H16" i="4"/>
  <c r="I16" i="4"/>
  <c r="J16" i="4"/>
  <c r="AI16" i="4"/>
  <c r="K16" i="4"/>
  <c r="L16" i="4"/>
  <c r="M16" i="4"/>
  <c r="N16" i="4"/>
  <c r="O16" i="4"/>
  <c r="P16" i="4"/>
  <c r="Q16" i="4"/>
  <c r="R16" i="4"/>
  <c r="S16" i="4"/>
  <c r="T16" i="4"/>
  <c r="U16" i="4"/>
  <c r="V16" i="4"/>
  <c r="AJ16" i="4"/>
  <c r="W16" i="4"/>
  <c r="AK16" i="4"/>
  <c r="X16" i="4"/>
  <c r="AL16" i="4"/>
  <c r="Y16" i="4"/>
  <c r="AM16" i="4"/>
  <c r="Z16" i="4"/>
  <c r="AA16" i="4"/>
  <c r="AB16" i="4"/>
  <c r="AC16" i="4"/>
  <c r="AD16" i="4"/>
  <c r="A17" i="4"/>
  <c r="B17" i="4"/>
  <c r="C17" i="4"/>
  <c r="D17" i="4"/>
  <c r="E17" i="4"/>
  <c r="F17" i="4"/>
  <c r="G17" i="4"/>
  <c r="H17" i="4"/>
  <c r="J17" i="4"/>
  <c r="AI17" i="4"/>
  <c r="K17" i="4"/>
  <c r="L17" i="4"/>
  <c r="N17" i="4"/>
  <c r="O17" i="4"/>
  <c r="P17" i="4"/>
  <c r="Q17" i="4"/>
  <c r="R17" i="4"/>
  <c r="S17" i="4"/>
  <c r="T17" i="4"/>
  <c r="U17" i="4"/>
  <c r="V17" i="4"/>
  <c r="AJ17" i="4"/>
  <c r="AN17" i="4"/>
  <c r="W17" i="4"/>
  <c r="AK17" i="4"/>
  <c r="X17" i="4"/>
  <c r="AL17" i="4"/>
  <c r="Y17" i="4"/>
  <c r="AM17" i="4"/>
  <c r="Z17" i="4"/>
  <c r="AA17" i="4"/>
  <c r="AB17" i="4"/>
  <c r="AC17" i="4"/>
  <c r="AD17" i="4"/>
  <c r="A18" i="4"/>
  <c r="B18" i="4"/>
  <c r="C18" i="4"/>
  <c r="D18" i="4"/>
  <c r="E18" i="4"/>
  <c r="F18" i="4"/>
  <c r="G18" i="4"/>
  <c r="H18" i="4"/>
  <c r="I18" i="4"/>
  <c r="J18" i="4"/>
  <c r="AI18" i="4"/>
  <c r="K18" i="4"/>
  <c r="L18" i="4"/>
  <c r="M18" i="4"/>
  <c r="N18" i="4"/>
  <c r="O18" i="4"/>
  <c r="P18" i="4"/>
  <c r="Q18" i="4"/>
  <c r="R18" i="4"/>
  <c r="S18" i="4"/>
  <c r="T18" i="4"/>
  <c r="U18" i="4"/>
  <c r="V18" i="4"/>
  <c r="AJ18" i="4"/>
  <c r="W18" i="4"/>
  <c r="AK18" i="4"/>
  <c r="X18" i="4"/>
  <c r="AL18" i="4"/>
  <c r="Y18" i="4"/>
  <c r="AM18" i="4"/>
  <c r="Z18" i="4"/>
  <c r="AA18" i="4"/>
  <c r="AB18" i="4"/>
  <c r="AC18" i="4"/>
  <c r="AD18" i="4"/>
  <c r="A19" i="4"/>
  <c r="B19" i="4"/>
  <c r="C19" i="4"/>
  <c r="D19" i="4"/>
  <c r="E19" i="4"/>
  <c r="F19" i="4"/>
  <c r="G19" i="4"/>
  <c r="H19" i="4"/>
  <c r="J19" i="4"/>
  <c r="AI19" i="4"/>
  <c r="K19" i="4"/>
  <c r="L19" i="4"/>
  <c r="N19" i="4"/>
  <c r="O19" i="4"/>
  <c r="P19" i="4"/>
  <c r="Q19" i="4"/>
  <c r="R19" i="4"/>
  <c r="S19" i="4"/>
  <c r="T19" i="4"/>
  <c r="U19" i="4"/>
  <c r="V19" i="4"/>
  <c r="AJ19" i="4"/>
  <c r="AN19" i="4"/>
  <c r="W19" i="4"/>
  <c r="AK19" i="4"/>
  <c r="X19" i="4"/>
  <c r="AL19" i="4"/>
  <c r="Y19" i="4"/>
  <c r="AM19" i="4"/>
  <c r="Z19" i="4"/>
  <c r="AA19" i="4"/>
  <c r="AB19" i="4"/>
  <c r="AC19" i="4"/>
  <c r="AD19" i="4"/>
  <c r="A20" i="4"/>
  <c r="B20" i="4"/>
  <c r="C20" i="4"/>
  <c r="D20" i="4"/>
  <c r="E20" i="4"/>
  <c r="F20" i="4"/>
  <c r="G20" i="4"/>
  <c r="H20" i="4"/>
  <c r="I20" i="4"/>
  <c r="J20" i="4"/>
  <c r="AI20" i="4"/>
  <c r="K20" i="4"/>
  <c r="L20" i="4"/>
  <c r="M20" i="4"/>
  <c r="N20" i="4"/>
  <c r="O20" i="4"/>
  <c r="P20" i="4"/>
  <c r="Q20" i="4"/>
  <c r="R20" i="4"/>
  <c r="S20" i="4"/>
  <c r="T20" i="4"/>
  <c r="U20" i="4"/>
  <c r="V20" i="4"/>
  <c r="AJ20" i="4"/>
  <c r="W20" i="4"/>
  <c r="AK20" i="4"/>
  <c r="X20" i="4"/>
  <c r="AL20" i="4"/>
  <c r="Y20" i="4"/>
  <c r="AM20" i="4"/>
  <c r="Z20" i="4"/>
  <c r="AA20" i="4"/>
  <c r="AB20" i="4"/>
  <c r="AC20" i="4"/>
  <c r="AD20" i="4"/>
  <c r="A21" i="4"/>
  <c r="B21" i="4"/>
  <c r="C21" i="4"/>
  <c r="D21" i="4"/>
  <c r="E21" i="4"/>
  <c r="F21" i="4"/>
  <c r="G21" i="4"/>
  <c r="H21" i="4"/>
  <c r="J21" i="4"/>
  <c r="AI21" i="4"/>
  <c r="K21" i="4"/>
  <c r="L21" i="4"/>
  <c r="N21" i="4"/>
  <c r="O21" i="4"/>
  <c r="P21" i="4"/>
  <c r="Q21" i="4"/>
  <c r="R21" i="4"/>
  <c r="S21" i="4"/>
  <c r="T21" i="4"/>
  <c r="U21" i="4"/>
  <c r="V21" i="4"/>
  <c r="AJ21" i="4"/>
  <c r="AN21" i="4"/>
  <c r="W21" i="4"/>
  <c r="AK21" i="4"/>
  <c r="X21" i="4"/>
  <c r="AL21" i="4"/>
  <c r="Y21" i="4"/>
  <c r="AM21" i="4"/>
  <c r="Z21" i="4"/>
  <c r="AA21" i="4"/>
  <c r="AB21" i="4"/>
  <c r="AC21" i="4"/>
  <c r="AD21" i="4"/>
  <c r="A22" i="4"/>
  <c r="B22" i="4"/>
  <c r="C22" i="4"/>
  <c r="D22" i="4"/>
  <c r="E22" i="4"/>
  <c r="F22" i="4"/>
  <c r="G22" i="4"/>
  <c r="H22" i="4"/>
  <c r="I22" i="4"/>
  <c r="J22" i="4"/>
  <c r="AI22" i="4"/>
  <c r="K22" i="4"/>
  <c r="L22" i="4"/>
  <c r="M22" i="4"/>
  <c r="N22" i="4"/>
  <c r="O22" i="4"/>
  <c r="P22" i="4"/>
  <c r="Q22" i="4"/>
  <c r="R22" i="4"/>
  <c r="S22" i="4"/>
  <c r="T22" i="4"/>
  <c r="U22" i="4"/>
  <c r="W22" i="4"/>
  <c r="AK22" i="4"/>
  <c r="X22" i="4"/>
  <c r="AL22" i="4"/>
  <c r="Y22" i="4"/>
  <c r="AM22" i="4"/>
  <c r="Z22" i="4"/>
  <c r="AA22" i="4"/>
  <c r="AB22" i="4"/>
  <c r="AC22" i="4"/>
  <c r="AD22" i="4"/>
  <c r="A24" i="4"/>
  <c r="B24" i="4"/>
  <c r="C24" i="4"/>
  <c r="D24" i="4"/>
  <c r="E24" i="4"/>
  <c r="F24" i="4"/>
  <c r="G24" i="4"/>
  <c r="H24" i="4"/>
  <c r="J24" i="4"/>
  <c r="AI24" i="4"/>
  <c r="K24" i="4"/>
  <c r="L24" i="4"/>
  <c r="N24" i="4"/>
  <c r="O24" i="4"/>
  <c r="P24" i="4"/>
  <c r="Q24" i="4"/>
  <c r="R24" i="4"/>
  <c r="S24" i="4"/>
  <c r="T24" i="4"/>
  <c r="U24" i="4"/>
  <c r="W24" i="4"/>
  <c r="AK24" i="4"/>
  <c r="X24" i="4"/>
  <c r="AL24" i="4"/>
  <c r="Y24" i="4"/>
  <c r="AM24" i="4"/>
  <c r="Z24" i="4"/>
  <c r="AA24" i="4"/>
  <c r="AB24" i="4"/>
  <c r="AC24" i="4"/>
  <c r="AD24" i="4"/>
  <c r="A26" i="4"/>
  <c r="B26" i="4"/>
  <c r="C26" i="4"/>
  <c r="D26" i="4"/>
  <c r="E26" i="4"/>
  <c r="F26" i="4"/>
  <c r="G26" i="4"/>
  <c r="H26" i="4"/>
  <c r="I26" i="4"/>
  <c r="J26" i="4"/>
  <c r="AI26" i="4"/>
  <c r="K26" i="4"/>
  <c r="L26" i="4"/>
  <c r="M26" i="4"/>
  <c r="N26" i="4"/>
  <c r="O26" i="4"/>
  <c r="P26" i="4"/>
  <c r="Q26" i="4"/>
  <c r="R26" i="4"/>
  <c r="S26" i="4"/>
  <c r="T26" i="4"/>
  <c r="U26" i="4"/>
  <c r="W26" i="4"/>
  <c r="AK26" i="4"/>
  <c r="X26" i="4"/>
  <c r="AL26" i="4"/>
  <c r="Y26" i="4"/>
  <c r="AM26" i="4"/>
  <c r="Z26" i="4"/>
  <c r="AA26" i="4"/>
  <c r="AB26" i="4"/>
  <c r="AC26" i="4"/>
  <c r="AD26" i="4"/>
  <c r="A28" i="4"/>
  <c r="B28" i="4"/>
  <c r="C28" i="4"/>
  <c r="D28" i="4"/>
  <c r="E28" i="4"/>
  <c r="F28" i="4"/>
  <c r="G28" i="4"/>
  <c r="H28" i="4"/>
  <c r="J28" i="4"/>
  <c r="AI28" i="4"/>
  <c r="K28" i="4"/>
  <c r="L28" i="4"/>
  <c r="N28" i="4"/>
  <c r="O28" i="4"/>
  <c r="P28" i="4"/>
  <c r="Q28" i="4"/>
  <c r="R28" i="4"/>
  <c r="S28" i="4"/>
  <c r="T28" i="4"/>
  <c r="U28" i="4"/>
  <c r="W28" i="4"/>
  <c r="AK28" i="4"/>
  <c r="X28" i="4"/>
  <c r="AL28" i="4"/>
  <c r="Y28" i="4"/>
  <c r="AM28" i="4"/>
  <c r="Z28" i="4"/>
  <c r="AA28" i="4"/>
  <c r="AB28" i="4"/>
  <c r="AC28" i="4"/>
  <c r="AD28" i="4"/>
  <c r="A29" i="4"/>
  <c r="B29" i="4"/>
  <c r="C29" i="4"/>
  <c r="D29" i="4"/>
  <c r="E29" i="4"/>
  <c r="F29" i="4"/>
  <c r="G29" i="4"/>
  <c r="H29" i="4"/>
  <c r="I29" i="4"/>
  <c r="J29" i="4"/>
  <c r="AI29" i="4"/>
  <c r="K29" i="4"/>
  <c r="L29" i="4"/>
  <c r="M29" i="4"/>
  <c r="N29" i="4"/>
  <c r="O29" i="4"/>
  <c r="P29" i="4"/>
  <c r="Q29" i="4"/>
  <c r="R29" i="4"/>
  <c r="S29" i="4"/>
  <c r="T29" i="4"/>
  <c r="U29" i="4"/>
  <c r="V29" i="4"/>
  <c r="AJ29" i="4"/>
  <c r="AN29" i="4"/>
  <c r="W29" i="4"/>
  <c r="AK29" i="4"/>
  <c r="X29" i="4"/>
  <c r="AL29" i="4"/>
  <c r="Y29" i="4"/>
  <c r="AM29" i="4"/>
  <c r="Z29" i="4"/>
  <c r="AA29" i="4"/>
  <c r="AB29" i="4"/>
  <c r="AC29" i="4"/>
  <c r="AD29" i="4"/>
  <c r="A30" i="4"/>
  <c r="B30" i="4"/>
  <c r="C30" i="4"/>
  <c r="D30" i="4"/>
  <c r="E30" i="4"/>
  <c r="F30" i="4"/>
  <c r="G30" i="4"/>
  <c r="H30" i="4"/>
  <c r="J30" i="4"/>
  <c r="AI30" i="4"/>
  <c r="K30" i="4"/>
  <c r="L30" i="4"/>
  <c r="N30" i="4"/>
  <c r="O30" i="4"/>
  <c r="P30" i="4"/>
  <c r="Q30" i="4"/>
  <c r="R30" i="4"/>
  <c r="S30" i="4"/>
  <c r="T30" i="4"/>
  <c r="U30" i="4"/>
  <c r="V30" i="4"/>
  <c r="AJ30" i="4"/>
  <c r="W30" i="4"/>
  <c r="AK30" i="4"/>
  <c r="X30" i="4"/>
  <c r="AL30" i="4"/>
  <c r="Y30" i="4"/>
  <c r="AM30" i="4"/>
  <c r="Z30" i="4"/>
  <c r="AA30" i="4"/>
  <c r="AB30" i="4"/>
  <c r="AC30" i="4"/>
  <c r="AD30" i="4"/>
  <c r="A31" i="4"/>
  <c r="B31" i="4"/>
  <c r="C31" i="4"/>
  <c r="D31" i="4"/>
  <c r="E31" i="4"/>
  <c r="F31" i="4"/>
  <c r="G31" i="4"/>
  <c r="H31" i="4"/>
  <c r="I31" i="4"/>
  <c r="J31" i="4"/>
  <c r="AI31" i="4"/>
  <c r="K31" i="4"/>
  <c r="L31" i="4"/>
  <c r="M31" i="4"/>
  <c r="N31" i="4"/>
  <c r="O31" i="4"/>
  <c r="P31" i="4"/>
  <c r="Q31" i="4"/>
  <c r="R31" i="4"/>
  <c r="S31" i="4"/>
  <c r="T31" i="4"/>
  <c r="U31" i="4"/>
  <c r="V31" i="4"/>
  <c r="AJ31" i="4"/>
  <c r="AN31" i="4"/>
  <c r="W31" i="4"/>
  <c r="AK31" i="4"/>
  <c r="X31" i="4"/>
  <c r="AL31" i="4"/>
  <c r="Y31" i="4"/>
  <c r="AM31" i="4"/>
  <c r="Z31" i="4"/>
  <c r="AA31" i="4"/>
  <c r="AB31" i="4"/>
  <c r="AC31" i="4"/>
  <c r="AD31" i="4"/>
  <c r="A32" i="4"/>
  <c r="B32" i="4"/>
  <c r="C32" i="4"/>
  <c r="D32" i="4"/>
  <c r="E32" i="4"/>
  <c r="F32" i="4"/>
  <c r="G32" i="4"/>
  <c r="H32" i="4"/>
  <c r="J32" i="4"/>
  <c r="AI32" i="4"/>
  <c r="K32" i="4"/>
  <c r="L32" i="4"/>
  <c r="N32" i="4"/>
  <c r="O32" i="4"/>
  <c r="P32" i="4"/>
  <c r="Q32" i="4"/>
  <c r="R32" i="4"/>
  <c r="S32" i="4"/>
  <c r="T32" i="4"/>
  <c r="U32" i="4"/>
  <c r="V32" i="4"/>
  <c r="AJ32" i="4"/>
  <c r="W32" i="4"/>
  <c r="AK32" i="4"/>
  <c r="X32" i="4"/>
  <c r="AL32" i="4"/>
  <c r="Y32" i="4"/>
  <c r="AM32" i="4"/>
  <c r="Z32" i="4"/>
  <c r="AA32" i="4"/>
  <c r="AB32" i="4"/>
  <c r="AC32" i="4"/>
  <c r="AD32" i="4"/>
  <c r="A33" i="4"/>
  <c r="B33" i="4"/>
  <c r="C33" i="4"/>
  <c r="D33" i="4"/>
  <c r="E33" i="4"/>
  <c r="F33" i="4"/>
  <c r="G33" i="4"/>
  <c r="H33" i="4"/>
  <c r="I33" i="4"/>
  <c r="J33" i="4"/>
  <c r="AI33" i="4"/>
  <c r="K33" i="4"/>
  <c r="L33" i="4"/>
  <c r="M33" i="4"/>
  <c r="N33" i="4"/>
  <c r="O33" i="4"/>
  <c r="P33" i="4"/>
  <c r="Q33" i="4"/>
  <c r="R33" i="4"/>
  <c r="S33" i="4"/>
  <c r="T33" i="4"/>
  <c r="U33" i="4"/>
  <c r="V33" i="4"/>
  <c r="AJ33" i="4"/>
  <c r="AN33" i="4"/>
  <c r="W33" i="4"/>
  <c r="AK33" i="4"/>
  <c r="X33" i="4"/>
  <c r="AL33" i="4"/>
  <c r="Y33" i="4"/>
  <c r="AM33" i="4"/>
  <c r="Z33" i="4"/>
  <c r="AA33" i="4"/>
  <c r="AB33" i="4"/>
  <c r="AC33" i="4"/>
  <c r="AD33" i="4"/>
  <c r="A34" i="4"/>
  <c r="B34" i="4"/>
  <c r="C34" i="4"/>
  <c r="D34" i="4"/>
  <c r="E34" i="4"/>
  <c r="F34" i="4"/>
  <c r="G34" i="4"/>
  <c r="H34" i="4"/>
  <c r="J34" i="4"/>
  <c r="AI34" i="4"/>
  <c r="K34" i="4"/>
  <c r="L34" i="4"/>
  <c r="N34" i="4"/>
  <c r="O34" i="4"/>
  <c r="P34" i="4"/>
  <c r="Q34" i="4"/>
  <c r="R34" i="4"/>
  <c r="S34" i="4"/>
  <c r="T34" i="4"/>
  <c r="U34" i="4"/>
  <c r="V34" i="4"/>
  <c r="AJ34" i="4"/>
  <c r="W34" i="4"/>
  <c r="AK34" i="4"/>
  <c r="X34" i="4"/>
  <c r="AL34" i="4"/>
  <c r="Y34" i="4"/>
  <c r="AM34" i="4"/>
  <c r="Z34" i="4"/>
  <c r="AA34" i="4"/>
  <c r="AB34" i="4"/>
  <c r="AC34" i="4"/>
  <c r="AD34" i="4"/>
  <c r="A35" i="4"/>
  <c r="B35" i="4"/>
  <c r="C35" i="4"/>
  <c r="D35" i="4"/>
  <c r="E35" i="4"/>
  <c r="F35" i="4"/>
  <c r="G35" i="4"/>
  <c r="H35" i="4"/>
  <c r="I35" i="4"/>
  <c r="J35" i="4"/>
  <c r="AI35" i="4"/>
  <c r="K35" i="4"/>
  <c r="L35" i="4"/>
  <c r="M35" i="4"/>
  <c r="N35" i="4"/>
  <c r="O35" i="4"/>
  <c r="P35" i="4"/>
  <c r="Q35" i="4"/>
  <c r="R35" i="4"/>
  <c r="S35" i="4"/>
  <c r="T35" i="4"/>
  <c r="U35" i="4"/>
  <c r="V35" i="4"/>
  <c r="AJ35" i="4"/>
  <c r="AN35" i="4"/>
  <c r="W35" i="4"/>
  <c r="AK35" i="4"/>
  <c r="X35" i="4"/>
  <c r="AL35" i="4"/>
  <c r="Y35" i="4"/>
  <c r="AM35" i="4"/>
  <c r="Z35" i="4"/>
  <c r="AA35" i="4"/>
  <c r="AB35" i="4"/>
  <c r="AC35" i="4"/>
  <c r="AD35" i="4"/>
  <c r="A36" i="4"/>
  <c r="B36" i="4"/>
  <c r="C36" i="4"/>
  <c r="D36" i="4"/>
  <c r="E36" i="4"/>
  <c r="F36" i="4"/>
  <c r="G36" i="4"/>
  <c r="H36" i="4"/>
  <c r="J36" i="4"/>
  <c r="AI36" i="4"/>
  <c r="K36" i="4"/>
  <c r="L36" i="4"/>
  <c r="N36" i="4"/>
  <c r="O36" i="4"/>
  <c r="P36" i="4"/>
  <c r="Q36" i="4"/>
  <c r="R36" i="4"/>
  <c r="S36" i="4"/>
  <c r="T36" i="4"/>
  <c r="U36" i="4"/>
  <c r="V36" i="4"/>
  <c r="AJ36" i="4"/>
  <c r="W36" i="4"/>
  <c r="AK36" i="4"/>
  <c r="X36" i="4"/>
  <c r="AL36" i="4"/>
  <c r="Y36" i="4"/>
  <c r="AM36" i="4"/>
  <c r="Z36" i="4"/>
  <c r="AA36" i="4"/>
  <c r="AB36" i="4"/>
  <c r="AC36" i="4"/>
  <c r="AD36" i="4"/>
  <c r="A37" i="4"/>
  <c r="B37" i="4"/>
  <c r="C37" i="4"/>
  <c r="D37" i="4"/>
  <c r="E37" i="4"/>
  <c r="F37" i="4"/>
  <c r="G37" i="4"/>
  <c r="H37" i="4"/>
  <c r="I37" i="4"/>
  <c r="J37" i="4"/>
  <c r="AI37" i="4"/>
  <c r="K37" i="4"/>
  <c r="L37" i="4"/>
  <c r="M37" i="4"/>
  <c r="N37" i="4"/>
  <c r="O37" i="4"/>
  <c r="P37" i="4"/>
  <c r="Q37" i="4"/>
  <c r="R37" i="4"/>
  <c r="S37" i="4"/>
  <c r="T37" i="4"/>
  <c r="U37" i="4"/>
  <c r="V37" i="4"/>
  <c r="AJ37" i="4"/>
  <c r="AN37" i="4"/>
  <c r="W37" i="4"/>
  <c r="AK37" i="4"/>
  <c r="X37" i="4"/>
  <c r="AL37" i="4"/>
  <c r="Y37" i="4"/>
  <c r="AM37" i="4"/>
  <c r="Z37" i="4"/>
  <c r="AA37" i="4"/>
  <c r="AB37" i="4"/>
  <c r="AC37" i="4"/>
  <c r="AD37" i="4"/>
  <c r="A38" i="4"/>
  <c r="B38" i="4"/>
  <c r="C38" i="4"/>
  <c r="D38" i="4"/>
  <c r="E38" i="4"/>
  <c r="F38" i="4"/>
  <c r="G38" i="4"/>
  <c r="H38" i="4"/>
  <c r="J38" i="4"/>
  <c r="AI38" i="4"/>
  <c r="K38" i="4"/>
  <c r="L38" i="4"/>
  <c r="N38" i="4"/>
  <c r="O38" i="4"/>
  <c r="P38" i="4"/>
  <c r="Q38" i="4"/>
  <c r="R38" i="4"/>
  <c r="S38" i="4"/>
  <c r="T38" i="4"/>
  <c r="U38" i="4"/>
  <c r="V38" i="4"/>
  <c r="AJ38" i="4"/>
  <c r="W38" i="4"/>
  <c r="AK38" i="4"/>
  <c r="X38" i="4"/>
  <c r="AL38" i="4"/>
  <c r="Y38" i="4"/>
  <c r="AM38" i="4"/>
  <c r="Z38" i="4"/>
  <c r="AA38" i="4"/>
  <c r="AB38" i="4"/>
  <c r="AC38" i="4"/>
  <c r="AD38" i="4"/>
  <c r="A39" i="4"/>
  <c r="B39" i="4"/>
  <c r="C39" i="4"/>
  <c r="D39" i="4"/>
  <c r="E39" i="4"/>
  <c r="F39" i="4"/>
  <c r="G39" i="4"/>
  <c r="H39" i="4"/>
  <c r="I39" i="4"/>
  <c r="J39" i="4"/>
  <c r="AI39" i="4"/>
  <c r="K39" i="4"/>
  <c r="L39" i="4"/>
  <c r="M39" i="4"/>
  <c r="N39" i="4"/>
  <c r="O39" i="4"/>
  <c r="P39" i="4"/>
  <c r="Q39" i="4"/>
  <c r="R39" i="4"/>
  <c r="S39" i="4"/>
  <c r="T39" i="4"/>
  <c r="U39" i="4"/>
  <c r="V39" i="4"/>
  <c r="AJ39" i="4"/>
  <c r="AN39" i="4"/>
  <c r="W39" i="4"/>
  <c r="AK39" i="4"/>
  <c r="X39" i="4"/>
  <c r="AL39" i="4"/>
  <c r="Y39" i="4"/>
  <c r="AM39" i="4"/>
  <c r="Z39" i="4"/>
  <c r="AA39" i="4"/>
  <c r="AB39" i="4"/>
  <c r="AC39" i="4"/>
  <c r="AD39" i="4"/>
  <c r="A40" i="4"/>
  <c r="B40" i="4"/>
  <c r="C40" i="4"/>
  <c r="D40" i="4"/>
  <c r="E40" i="4"/>
  <c r="F40" i="4"/>
  <c r="G40" i="4"/>
  <c r="H40" i="4"/>
  <c r="I40" i="4"/>
  <c r="J40" i="4"/>
  <c r="AI40" i="4"/>
  <c r="K40" i="4"/>
  <c r="L40" i="4"/>
  <c r="M40" i="4"/>
  <c r="N40" i="4"/>
  <c r="O40" i="4"/>
  <c r="P40" i="4"/>
  <c r="Q40" i="4"/>
  <c r="R40" i="4"/>
  <c r="S40" i="4"/>
  <c r="T40" i="4"/>
  <c r="U40" i="4"/>
  <c r="V40" i="4"/>
  <c r="AJ40" i="4"/>
  <c r="W40" i="4"/>
  <c r="AK40" i="4"/>
  <c r="X40" i="4"/>
  <c r="AL40" i="4"/>
  <c r="Y40" i="4"/>
  <c r="AM40" i="4"/>
  <c r="Z40" i="4"/>
  <c r="AA40" i="4"/>
  <c r="AB40" i="4"/>
  <c r="AC40" i="4"/>
  <c r="AD40" i="4"/>
  <c r="A41" i="4"/>
  <c r="B41" i="4"/>
  <c r="C41" i="4"/>
  <c r="D41" i="4"/>
  <c r="E41" i="4"/>
  <c r="F41" i="4"/>
  <c r="G41" i="4"/>
  <c r="H41" i="4"/>
  <c r="I41" i="4"/>
  <c r="J41" i="4"/>
  <c r="AI41" i="4"/>
  <c r="K41" i="4"/>
  <c r="L41" i="4"/>
  <c r="M41" i="4"/>
  <c r="N41" i="4"/>
  <c r="O41" i="4"/>
  <c r="P41" i="4"/>
  <c r="Q41" i="4"/>
  <c r="R41" i="4"/>
  <c r="S41" i="4"/>
  <c r="T41" i="4"/>
  <c r="U41" i="4"/>
  <c r="V41" i="4"/>
  <c r="AJ41" i="4"/>
  <c r="AN41" i="4"/>
  <c r="W41" i="4"/>
  <c r="AK41" i="4"/>
  <c r="X41" i="4"/>
  <c r="AL41" i="4"/>
  <c r="Y41" i="4"/>
  <c r="AM41" i="4"/>
  <c r="Z41" i="4"/>
  <c r="AA41" i="4"/>
  <c r="AB41" i="4"/>
  <c r="AC41" i="4"/>
  <c r="AD41" i="4"/>
  <c r="A42" i="4"/>
  <c r="B42" i="4"/>
  <c r="C42" i="4"/>
  <c r="D42" i="4"/>
  <c r="E42" i="4"/>
  <c r="F42" i="4"/>
  <c r="G42" i="4"/>
  <c r="H42" i="4"/>
  <c r="I42" i="4"/>
  <c r="J42" i="4"/>
  <c r="AI42" i="4"/>
  <c r="K42" i="4"/>
  <c r="L42" i="4"/>
  <c r="M42" i="4"/>
  <c r="N42" i="4"/>
  <c r="O42" i="4"/>
  <c r="P42" i="4"/>
  <c r="Q42" i="4"/>
  <c r="R42" i="4"/>
  <c r="S42" i="4"/>
  <c r="T42" i="4"/>
  <c r="U42" i="4"/>
  <c r="V42" i="4"/>
  <c r="AJ42" i="4"/>
  <c r="W42" i="4"/>
  <c r="AK42" i="4"/>
  <c r="X42" i="4"/>
  <c r="AL42" i="4"/>
  <c r="Y42" i="4"/>
  <c r="AM42" i="4"/>
  <c r="Z42" i="4"/>
  <c r="AA42" i="4"/>
  <c r="AB42" i="4"/>
  <c r="AC42" i="4"/>
  <c r="AD42" i="4"/>
  <c r="A43" i="4"/>
  <c r="B43" i="4"/>
  <c r="C43" i="4"/>
  <c r="D43" i="4"/>
  <c r="E43" i="4"/>
  <c r="F43" i="4"/>
  <c r="G43" i="4"/>
  <c r="H43" i="4"/>
  <c r="I43" i="4"/>
  <c r="J43" i="4"/>
  <c r="AI43" i="4"/>
  <c r="K43" i="4"/>
  <c r="L43" i="4"/>
  <c r="M43" i="4"/>
  <c r="N43" i="4"/>
  <c r="O43" i="4"/>
  <c r="P43" i="4"/>
  <c r="Q43" i="4"/>
  <c r="R43" i="4"/>
  <c r="S43" i="4"/>
  <c r="T43" i="4"/>
  <c r="U43" i="4"/>
  <c r="V43" i="4"/>
  <c r="AJ43" i="4"/>
  <c r="AN43" i="4"/>
  <c r="W43" i="4"/>
  <c r="AK43" i="4"/>
  <c r="X43" i="4"/>
  <c r="AL43" i="4"/>
  <c r="Y43" i="4"/>
  <c r="AM43" i="4"/>
  <c r="Z43" i="4"/>
  <c r="AA43" i="4"/>
  <c r="AB43" i="4"/>
  <c r="AC43" i="4"/>
  <c r="AD43" i="4"/>
  <c r="A44" i="4"/>
  <c r="B44" i="4"/>
  <c r="C44" i="4"/>
  <c r="D44" i="4"/>
  <c r="E44" i="4"/>
  <c r="F44" i="4"/>
  <c r="G44" i="4"/>
  <c r="H44" i="4"/>
  <c r="I44" i="4"/>
  <c r="J44" i="4"/>
  <c r="AI44" i="4"/>
  <c r="K44" i="4"/>
  <c r="L44" i="4"/>
  <c r="M44" i="4"/>
  <c r="N44" i="4"/>
  <c r="O44" i="4"/>
  <c r="P44" i="4"/>
  <c r="Q44" i="4"/>
  <c r="R44" i="4"/>
  <c r="S44" i="4"/>
  <c r="T44" i="4"/>
  <c r="U44" i="4"/>
  <c r="V44" i="4"/>
  <c r="AJ44" i="4"/>
  <c r="W44" i="4"/>
  <c r="AK44" i="4"/>
  <c r="X44" i="4"/>
  <c r="AL44" i="4"/>
  <c r="Y44" i="4"/>
  <c r="AM44" i="4"/>
  <c r="Z44" i="4"/>
  <c r="AA44" i="4"/>
  <c r="AB44" i="4"/>
  <c r="AC44" i="4"/>
  <c r="AD44" i="4"/>
  <c r="A45" i="4"/>
  <c r="B45" i="4"/>
  <c r="C45" i="4"/>
  <c r="D45" i="4"/>
  <c r="E45" i="4"/>
  <c r="F45" i="4"/>
  <c r="G45" i="4"/>
  <c r="H45" i="4"/>
  <c r="I45" i="4"/>
  <c r="J45" i="4"/>
  <c r="AI45" i="4"/>
  <c r="K45" i="4"/>
  <c r="L45" i="4"/>
  <c r="M45" i="4"/>
  <c r="N45" i="4"/>
  <c r="O45" i="4"/>
  <c r="P45" i="4"/>
  <c r="Q45" i="4"/>
  <c r="R45" i="4"/>
  <c r="S45" i="4"/>
  <c r="T45" i="4"/>
  <c r="U45" i="4"/>
  <c r="V45" i="4"/>
  <c r="AJ45" i="4"/>
  <c r="AN45" i="4"/>
  <c r="W45" i="4"/>
  <c r="AK45" i="4"/>
  <c r="X45" i="4"/>
  <c r="AL45" i="4"/>
  <c r="Y45" i="4"/>
  <c r="AM45" i="4"/>
  <c r="Z45" i="4"/>
  <c r="AA45" i="4"/>
  <c r="AB45" i="4"/>
  <c r="AC45" i="4"/>
  <c r="AD45" i="4"/>
  <c r="A46" i="4"/>
  <c r="B46" i="4"/>
  <c r="C46" i="4"/>
  <c r="D46" i="4"/>
  <c r="E46" i="4"/>
  <c r="F46" i="4"/>
  <c r="G46" i="4"/>
  <c r="H46" i="4"/>
  <c r="I46" i="4"/>
  <c r="J46" i="4"/>
  <c r="AI46" i="4"/>
  <c r="K46" i="4"/>
  <c r="L46" i="4"/>
  <c r="M46" i="4"/>
  <c r="N46" i="4"/>
  <c r="O46" i="4"/>
  <c r="P46" i="4"/>
  <c r="Q46" i="4"/>
  <c r="R46" i="4"/>
  <c r="S46" i="4"/>
  <c r="T46" i="4"/>
  <c r="U46" i="4"/>
  <c r="V46" i="4"/>
  <c r="AJ46" i="4"/>
  <c r="W46" i="4"/>
  <c r="AK46" i="4"/>
  <c r="X46" i="4"/>
  <c r="AL46" i="4"/>
  <c r="Y46" i="4"/>
  <c r="AM46" i="4"/>
  <c r="Z46" i="4"/>
  <c r="AA46" i="4"/>
  <c r="AB46" i="4"/>
  <c r="AC46" i="4"/>
  <c r="AD46" i="4"/>
  <c r="A47" i="4"/>
  <c r="B47" i="4"/>
  <c r="C47" i="4"/>
  <c r="D47" i="4"/>
  <c r="E47" i="4"/>
  <c r="F47" i="4"/>
  <c r="G47" i="4"/>
  <c r="H47" i="4"/>
  <c r="I47" i="4"/>
  <c r="J47" i="4"/>
  <c r="AI47" i="4"/>
  <c r="K47" i="4"/>
  <c r="L47" i="4"/>
  <c r="M47" i="4"/>
  <c r="N47" i="4"/>
  <c r="O47" i="4"/>
  <c r="P47" i="4"/>
  <c r="Q47" i="4"/>
  <c r="R47" i="4"/>
  <c r="S47" i="4"/>
  <c r="T47" i="4"/>
  <c r="U47" i="4"/>
  <c r="V47" i="4"/>
  <c r="AJ47" i="4"/>
  <c r="AN47" i="4"/>
  <c r="W47" i="4"/>
  <c r="AK47" i="4"/>
  <c r="X47" i="4"/>
  <c r="AL47" i="4"/>
  <c r="Y47" i="4"/>
  <c r="AM47" i="4"/>
  <c r="Z47" i="4"/>
  <c r="AA47" i="4"/>
  <c r="AB47" i="4"/>
  <c r="AC47" i="4"/>
  <c r="AD47" i="4"/>
  <c r="A53" i="4"/>
  <c r="B53" i="4"/>
  <c r="C53" i="4"/>
  <c r="D53" i="4"/>
  <c r="E53" i="4"/>
  <c r="F53" i="4"/>
  <c r="G53" i="4"/>
  <c r="H53" i="4"/>
  <c r="I53" i="4"/>
  <c r="J53" i="4"/>
  <c r="AI53" i="4"/>
  <c r="K53" i="4"/>
  <c r="L53" i="4"/>
  <c r="M53" i="4"/>
  <c r="N53" i="4"/>
  <c r="O53" i="4"/>
  <c r="P53" i="4"/>
  <c r="Q53" i="4"/>
  <c r="R53" i="4"/>
  <c r="S53" i="4"/>
  <c r="T53" i="4"/>
  <c r="U53" i="4"/>
  <c r="V53" i="4"/>
  <c r="AJ53" i="4"/>
  <c r="W53" i="4"/>
  <c r="AK53" i="4"/>
  <c r="X53" i="4"/>
  <c r="AL53" i="4"/>
  <c r="Y53" i="4"/>
  <c r="AM53" i="4"/>
  <c r="Z53" i="4"/>
  <c r="AA53" i="4"/>
  <c r="AB53" i="4"/>
  <c r="AC53" i="4"/>
  <c r="AD53" i="4"/>
  <c r="A54" i="4"/>
  <c r="B54" i="4"/>
  <c r="C54" i="4"/>
  <c r="D54" i="4"/>
  <c r="E54" i="4"/>
  <c r="F54" i="4"/>
  <c r="G54" i="4"/>
  <c r="H54" i="4"/>
  <c r="I54" i="4"/>
  <c r="J54" i="4"/>
  <c r="AI54" i="4"/>
  <c r="K54" i="4"/>
  <c r="L54" i="4"/>
  <c r="M54" i="4"/>
  <c r="N54" i="4"/>
  <c r="O54" i="4"/>
  <c r="P54" i="4"/>
  <c r="Q54" i="4"/>
  <c r="R54" i="4"/>
  <c r="S54" i="4"/>
  <c r="T54" i="4"/>
  <c r="U54" i="4"/>
  <c r="V54" i="4"/>
  <c r="AJ54" i="4"/>
  <c r="AN54" i="4"/>
  <c r="W54" i="4"/>
  <c r="AK54" i="4"/>
  <c r="X54" i="4"/>
  <c r="AL54" i="4"/>
  <c r="Y54" i="4"/>
  <c r="AM54" i="4"/>
  <c r="Z54" i="4"/>
  <c r="AA54" i="4"/>
  <c r="AB54" i="4"/>
  <c r="AC54" i="4"/>
  <c r="AD54" i="4"/>
  <c r="A55" i="4"/>
  <c r="B55" i="4"/>
  <c r="C55" i="4"/>
  <c r="D55" i="4"/>
  <c r="E55" i="4"/>
  <c r="F55" i="4"/>
  <c r="G55" i="4"/>
  <c r="H55" i="4"/>
  <c r="I55" i="4"/>
  <c r="J55" i="4"/>
  <c r="AI55" i="4"/>
  <c r="K55" i="4"/>
  <c r="L55" i="4"/>
  <c r="M55" i="4"/>
  <c r="N55" i="4"/>
  <c r="O55" i="4"/>
  <c r="P55" i="4"/>
  <c r="Q55" i="4"/>
  <c r="R55" i="4"/>
  <c r="S55" i="4"/>
  <c r="T55" i="4"/>
  <c r="U55" i="4"/>
  <c r="V55" i="4"/>
  <c r="AJ55" i="4"/>
  <c r="W55" i="4"/>
  <c r="AK55" i="4"/>
  <c r="X55" i="4"/>
  <c r="AL55" i="4"/>
  <c r="Y55" i="4"/>
  <c r="AM55" i="4"/>
  <c r="Z55" i="4"/>
  <c r="AA55" i="4"/>
  <c r="AB55" i="4"/>
  <c r="AC55" i="4"/>
  <c r="AD55" i="4"/>
  <c r="A56" i="4"/>
  <c r="B56" i="4"/>
  <c r="C56" i="4"/>
  <c r="D56" i="4"/>
  <c r="E56" i="4"/>
  <c r="F56" i="4"/>
  <c r="G56" i="4"/>
  <c r="H56" i="4"/>
  <c r="I56" i="4"/>
  <c r="J56" i="4"/>
  <c r="AI56" i="4"/>
  <c r="K56" i="4"/>
  <c r="L56" i="4"/>
  <c r="M56" i="4"/>
  <c r="N56" i="4"/>
  <c r="O56" i="4"/>
  <c r="P56" i="4"/>
  <c r="Q56" i="4"/>
  <c r="R56" i="4"/>
  <c r="S56" i="4"/>
  <c r="T56" i="4"/>
  <c r="U56" i="4"/>
  <c r="V56" i="4"/>
  <c r="AJ56" i="4"/>
  <c r="AN56" i="4"/>
  <c r="W56" i="4"/>
  <c r="AK56" i="4"/>
  <c r="X56" i="4"/>
  <c r="AL56" i="4"/>
  <c r="Y56" i="4"/>
  <c r="AM56" i="4"/>
  <c r="Z56" i="4"/>
  <c r="AA56" i="4"/>
  <c r="AB56" i="4"/>
  <c r="AC56" i="4"/>
  <c r="AD56" i="4"/>
  <c r="A57" i="4"/>
  <c r="B57" i="4"/>
  <c r="C57" i="4"/>
  <c r="D57" i="4"/>
  <c r="E57" i="4"/>
  <c r="F57" i="4"/>
  <c r="G57" i="4"/>
  <c r="H57" i="4"/>
  <c r="I57" i="4"/>
  <c r="J57" i="4"/>
  <c r="AI57" i="4"/>
  <c r="K57" i="4"/>
  <c r="L57" i="4"/>
  <c r="M57" i="4"/>
  <c r="N57" i="4"/>
  <c r="O57" i="4"/>
  <c r="P57" i="4"/>
  <c r="Q57" i="4"/>
  <c r="R57" i="4"/>
  <c r="S57" i="4"/>
  <c r="T57" i="4"/>
  <c r="U57" i="4"/>
  <c r="V57" i="4"/>
  <c r="AJ57" i="4"/>
  <c r="W57" i="4"/>
  <c r="AK57" i="4"/>
  <c r="X57" i="4"/>
  <c r="AL57" i="4"/>
  <c r="Y57" i="4"/>
  <c r="AM57" i="4"/>
  <c r="Z57" i="4"/>
  <c r="AA57" i="4"/>
  <c r="AB57" i="4"/>
  <c r="AC57" i="4"/>
  <c r="AD57" i="4"/>
  <c r="A48" i="4"/>
  <c r="B48" i="4"/>
  <c r="C48" i="4"/>
  <c r="D48" i="4"/>
  <c r="E48" i="4"/>
  <c r="F48" i="4"/>
  <c r="G48" i="4"/>
  <c r="H48" i="4"/>
  <c r="I48" i="4"/>
  <c r="J48" i="4"/>
  <c r="AI48" i="4"/>
  <c r="K48" i="4"/>
  <c r="L48" i="4"/>
  <c r="M48" i="4"/>
  <c r="N48" i="4"/>
  <c r="O48" i="4"/>
  <c r="P48" i="4"/>
  <c r="Q48" i="4"/>
  <c r="R48" i="4"/>
  <c r="S48" i="4"/>
  <c r="T48" i="4"/>
  <c r="U48" i="4"/>
  <c r="V48" i="4"/>
  <c r="AJ48" i="4"/>
  <c r="W48" i="4"/>
  <c r="AK48" i="4"/>
  <c r="X48" i="4"/>
  <c r="AL48" i="4"/>
  <c r="Y48" i="4"/>
  <c r="AM48" i="4"/>
  <c r="Z48" i="4"/>
  <c r="AA48" i="4"/>
  <c r="AB48" i="4"/>
  <c r="AC48" i="4"/>
  <c r="AD48" i="4"/>
  <c r="A49" i="4"/>
  <c r="B49" i="4"/>
  <c r="C49" i="4"/>
  <c r="D49" i="4"/>
  <c r="E49" i="4"/>
  <c r="F49" i="4"/>
  <c r="G49" i="4"/>
  <c r="H49" i="4"/>
  <c r="I49" i="4"/>
  <c r="J49" i="4"/>
  <c r="AI49" i="4"/>
  <c r="K49" i="4"/>
  <c r="L49" i="4"/>
  <c r="M49" i="4"/>
  <c r="N49" i="4"/>
  <c r="O49" i="4"/>
  <c r="P49" i="4"/>
  <c r="Q49" i="4"/>
  <c r="R49" i="4"/>
  <c r="S49" i="4"/>
  <c r="T49" i="4"/>
  <c r="U49" i="4"/>
  <c r="V49" i="4"/>
  <c r="AJ49" i="4"/>
  <c r="AN49" i="4"/>
  <c r="W49" i="4"/>
  <c r="AK49" i="4"/>
  <c r="X49" i="4"/>
  <c r="AL49" i="4"/>
  <c r="Y49" i="4"/>
  <c r="AM49" i="4"/>
  <c r="Z49" i="4"/>
  <c r="AA49" i="4"/>
  <c r="AB49" i="4"/>
  <c r="AC49" i="4"/>
  <c r="AD49" i="4"/>
  <c r="A50" i="4"/>
  <c r="B50" i="4"/>
  <c r="C50" i="4"/>
  <c r="D50" i="4"/>
  <c r="E50" i="4"/>
  <c r="F50" i="4"/>
  <c r="G50" i="4"/>
  <c r="H50" i="4"/>
  <c r="I50" i="4"/>
  <c r="J50" i="4"/>
  <c r="AI50" i="4"/>
  <c r="K50" i="4"/>
  <c r="L50" i="4"/>
  <c r="M50" i="4"/>
  <c r="N50" i="4"/>
  <c r="O50" i="4"/>
  <c r="P50" i="4"/>
  <c r="Q50" i="4"/>
  <c r="R50" i="4"/>
  <c r="S50" i="4"/>
  <c r="T50" i="4"/>
  <c r="U50" i="4"/>
  <c r="V50" i="4"/>
  <c r="AJ50" i="4"/>
  <c r="W50" i="4"/>
  <c r="AK50" i="4"/>
  <c r="X50" i="4"/>
  <c r="AL50" i="4"/>
  <c r="Y50" i="4"/>
  <c r="AM50" i="4"/>
  <c r="Z50" i="4"/>
  <c r="AA50" i="4"/>
  <c r="AB50" i="4"/>
  <c r="AC50" i="4"/>
  <c r="AD50" i="4"/>
  <c r="A51" i="4"/>
  <c r="B51" i="4"/>
  <c r="C51" i="4"/>
  <c r="D51" i="4"/>
  <c r="E51" i="4"/>
  <c r="F51" i="4"/>
  <c r="G51" i="4"/>
  <c r="H51" i="4"/>
  <c r="I51" i="4"/>
  <c r="J51" i="4"/>
  <c r="AI51" i="4"/>
  <c r="K51" i="4"/>
  <c r="L51" i="4"/>
  <c r="M51" i="4"/>
  <c r="N51" i="4"/>
  <c r="O51" i="4"/>
  <c r="P51" i="4"/>
  <c r="Q51" i="4"/>
  <c r="R51" i="4"/>
  <c r="S51" i="4"/>
  <c r="T51" i="4"/>
  <c r="U51" i="4"/>
  <c r="V51" i="4"/>
  <c r="AJ51" i="4"/>
  <c r="AN51" i="4"/>
  <c r="W51" i="4"/>
  <c r="AK51" i="4"/>
  <c r="X51" i="4"/>
  <c r="AL51" i="4"/>
  <c r="Y51" i="4"/>
  <c r="AM51" i="4"/>
  <c r="Z51" i="4"/>
  <c r="AA51" i="4"/>
  <c r="AB51" i="4"/>
  <c r="AC51" i="4"/>
  <c r="AD51" i="4"/>
  <c r="A58" i="4"/>
  <c r="B58" i="4"/>
  <c r="C58" i="4"/>
  <c r="D58" i="4"/>
  <c r="E58" i="4"/>
  <c r="F58" i="4"/>
  <c r="G58" i="4"/>
  <c r="H58" i="4"/>
  <c r="I58" i="4"/>
  <c r="J58" i="4"/>
  <c r="AI58" i="4"/>
  <c r="K58" i="4"/>
  <c r="L58" i="4"/>
  <c r="M58" i="4"/>
  <c r="N58" i="4"/>
  <c r="O58" i="4"/>
  <c r="P58" i="4"/>
  <c r="Q58" i="4"/>
  <c r="R58" i="4"/>
  <c r="S58" i="4"/>
  <c r="T58" i="4"/>
  <c r="U58" i="4"/>
  <c r="V58" i="4"/>
  <c r="AJ58" i="4"/>
  <c r="AN58" i="4"/>
  <c r="W58" i="4"/>
  <c r="AK58" i="4"/>
  <c r="X58" i="4"/>
  <c r="AL58" i="4"/>
  <c r="Y58" i="4"/>
  <c r="AM58" i="4"/>
  <c r="Z58" i="4"/>
  <c r="AA58" i="4"/>
  <c r="AB58" i="4"/>
  <c r="AC58" i="4"/>
  <c r="AD58" i="4"/>
  <c r="A59" i="4"/>
  <c r="B59" i="4"/>
  <c r="C59" i="4"/>
  <c r="D59" i="4"/>
  <c r="E59" i="4"/>
  <c r="F59" i="4"/>
  <c r="G59" i="4"/>
  <c r="H59" i="4"/>
  <c r="I59" i="4"/>
  <c r="J59" i="4"/>
  <c r="AI59" i="4"/>
  <c r="K59" i="4"/>
  <c r="L59" i="4"/>
  <c r="M59" i="4"/>
  <c r="N59" i="4"/>
  <c r="O59" i="4"/>
  <c r="P59" i="4"/>
  <c r="Q59" i="4"/>
  <c r="R59" i="4"/>
  <c r="S59" i="4"/>
  <c r="T59" i="4"/>
  <c r="U59" i="4"/>
  <c r="V59" i="4"/>
  <c r="AJ59" i="4"/>
  <c r="W59" i="4"/>
  <c r="AK59" i="4"/>
  <c r="X59" i="4"/>
  <c r="AL59" i="4"/>
  <c r="Y59" i="4"/>
  <c r="AM59" i="4"/>
  <c r="Z59" i="4"/>
  <c r="AA59" i="4"/>
  <c r="AB59" i="4"/>
  <c r="AC59" i="4"/>
  <c r="AD59" i="4"/>
  <c r="A60" i="4"/>
  <c r="B60" i="4"/>
  <c r="C60" i="4"/>
  <c r="D60" i="4"/>
  <c r="E60" i="4"/>
  <c r="F60" i="4"/>
  <c r="G60" i="4"/>
  <c r="H60" i="4"/>
  <c r="I60" i="4"/>
  <c r="J60" i="4"/>
  <c r="AI60" i="4"/>
  <c r="K60" i="4"/>
  <c r="L60" i="4"/>
  <c r="M60" i="4"/>
  <c r="N60" i="4"/>
  <c r="O60" i="4"/>
  <c r="P60" i="4"/>
  <c r="Q60" i="4"/>
  <c r="R60" i="4"/>
  <c r="S60" i="4"/>
  <c r="T60" i="4"/>
  <c r="U60" i="4"/>
  <c r="V60" i="4"/>
  <c r="AJ60" i="4"/>
  <c r="AN60" i="4"/>
  <c r="W60" i="4"/>
  <c r="AK60" i="4"/>
  <c r="X60" i="4"/>
  <c r="AL60" i="4"/>
  <c r="Y60" i="4"/>
  <c r="AM60" i="4"/>
  <c r="Z60" i="4"/>
  <c r="AA60" i="4"/>
  <c r="AB60" i="4"/>
  <c r="AC60" i="4"/>
  <c r="AD60" i="4"/>
  <c r="A61" i="4"/>
  <c r="B61" i="4"/>
  <c r="C61" i="4"/>
  <c r="D61" i="4"/>
  <c r="E61" i="4"/>
  <c r="F61" i="4"/>
  <c r="G61" i="4"/>
  <c r="H61" i="4"/>
  <c r="I61" i="4"/>
  <c r="J61" i="4"/>
  <c r="AI61" i="4"/>
  <c r="K61" i="4"/>
  <c r="L61" i="4"/>
  <c r="M61" i="4"/>
  <c r="N61" i="4"/>
  <c r="O61" i="4"/>
  <c r="P61" i="4"/>
  <c r="Q61" i="4"/>
  <c r="R61" i="4"/>
  <c r="S61" i="4"/>
  <c r="T61" i="4"/>
  <c r="U61" i="4"/>
  <c r="V61" i="4"/>
  <c r="AJ61" i="4"/>
  <c r="W61" i="4"/>
  <c r="AK61" i="4"/>
  <c r="X61" i="4"/>
  <c r="AL61" i="4"/>
  <c r="Y61" i="4"/>
  <c r="AM61" i="4"/>
  <c r="Z61" i="4"/>
  <c r="AA61" i="4"/>
  <c r="AB61" i="4"/>
  <c r="AC61" i="4"/>
  <c r="AD61" i="4"/>
  <c r="A62" i="4"/>
  <c r="B62" i="4"/>
  <c r="C62" i="4"/>
  <c r="D62" i="4"/>
  <c r="E62" i="4"/>
  <c r="F62" i="4"/>
  <c r="G62" i="4"/>
  <c r="H62" i="4"/>
  <c r="I62" i="4"/>
  <c r="J62" i="4"/>
  <c r="AI62" i="4"/>
  <c r="K62" i="4"/>
  <c r="L62" i="4"/>
  <c r="M62" i="4"/>
  <c r="N62" i="4"/>
  <c r="O62" i="4"/>
  <c r="P62" i="4"/>
  <c r="Q62" i="4"/>
  <c r="R62" i="4"/>
  <c r="S62" i="4"/>
  <c r="T62" i="4"/>
  <c r="U62" i="4"/>
  <c r="V62" i="4"/>
  <c r="AJ62" i="4"/>
  <c r="AN62" i="4"/>
  <c r="W62" i="4"/>
  <c r="AK62" i="4"/>
  <c r="X62" i="4"/>
  <c r="AL62" i="4"/>
  <c r="Y62" i="4"/>
  <c r="AM62" i="4"/>
  <c r="Z62" i="4"/>
  <c r="AA62" i="4"/>
  <c r="AB62" i="4"/>
  <c r="AC62" i="4"/>
  <c r="AD62" i="4"/>
  <c r="A66" i="4"/>
  <c r="B66" i="4"/>
  <c r="C66" i="4"/>
  <c r="D66" i="4"/>
  <c r="E66" i="4"/>
  <c r="F66" i="4"/>
  <c r="G66" i="4"/>
  <c r="H66" i="4"/>
  <c r="I66" i="4"/>
  <c r="J66" i="4"/>
  <c r="AI66" i="4"/>
  <c r="K66" i="4"/>
  <c r="L66" i="4"/>
  <c r="M66" i="4"/>
  <c r="N66" i="4"/>
  <c r="O66" i="4"/>
  <c r="P66" i="4"/>
  <c r="Q66" i="4"/>
  <c r="R66" i="4"/>
  <c r="S66" i="4"/>
  <c r="T66" i="4"/>
  <c r="U66" i="4"/>
  <c r="V66" i="4"/>
  <c r="AJ66" i="4"/>
  <c r="W66" i="4"/>
  <c r="AK66" i="4"/>
  <c r="X66" i="4"/>
  <c r="AL66" i="4"/>
  <c r="Y66" i="4"/>
  <c r="AM66" i="4"/>
  <c r="Z66" i="4"/>
  <c r="AA66" i="4"/>
  <c r="AB66" i="4"/>
  <c r="AC66" i="4"/>
  <c r="AD66" i="4"/>
  <c r="A67" i="4"/>
  <c r="B67" i="4"/>
  <c r="C67" i="4"/>
  <c r="D67" i="4"/>
  <c r="E67" i="4"/>
  <c r="F67" i="4"/>
  <c r="G67" i="4"/>
  <c r="H67" i="4"/>
  <c r="I67" i="4"/>
  <c r="J67" i="4"/>
  <c r="AI67" i="4"/>
  <c r="K67" i="4"/>
  <c r="L67" i="4"/>
  <c r="M67" i="4"/>
  <c r="N67" i="4"/>
  <c r="O67" i="4"/>
  <c r="P67" i="4"/>
  <c r="Q67" i="4"/>
  <c r="R67" i="4"/>
  <c r="S67" i="4"/>
  <c r="T67" i="4"/>
  <c r="U67" i="4"/>
  <c r="V67" i="4"/>
  <c r="AJ67" i="4"/>
  <c r="AN67" i="4"/>
  <c r="W67" i="4"/>
  <c r="AK67" i="4"/>
  <c r="X67" i="4"/>
  <c r="AL67" i="4"/>
  <c r="Y67" i="4"/>
  <c r="AM67" i="4"/>
  <c r="Z67" i="4"/>
  <c r="AA67" i="4"/>
  <c r="AB67" i="4"/>
  <c r="AC67" i="4"/>
  <c r="AD67" i="4"/>
  <c r="A68" i="4"/>
  <c r="B68" i="4"/>
  <c r="C68" i="4"/>
  <c r="D68" i="4"/>
  <c r="E68" i="4"/>
  <c r="F68" i="4"/>
  <c r="G68" i="4"/>
  <c r="H68" i="4"/>
  <c r="I68" i="4"/>
  <c r="J68" i="4"/>
  <c r="AI68" i="4"/>
  <c r="K68" i="4"/>
  <c r="L68" i="4"/>
  <c r="M68" i="4"/>
  <c r="N68" i="4"/>
  <c r="O68" i="4"/>
  <c r="P68" i="4"/>
  <c r="Q68" i="4"/>
  <c r="R68" i="4"/>
  <c r="S68" i="4"/>
  <c r="T68" i="4"/>
  <c r="U68" i="4"/>
  <c r="V68" i="4"/>
  <c r="AJ68" i="4"/>
  <c r="W68" i="4"/>
  <c r="AK68" i="4"/>
  <c r="X68" i="4"/>
  <c r="AL68" i="4"/>
  <c r="Y68" i="4"/>
  <c r="AM68" i="4"/>
  <c r="Z68" i="4"/>
  <c r="AA68" i="4"/>
  <c r="AB68" i="4"/>
  <c r="AC68" i="4"/>
  <c r="AD68" i="4"/>
  <c r="A69" i="4"/>
  <c r="B69" i="4"/>
  <c r="C69" i="4"/>
  <c r="D69" i="4"/>
  <c r="E69" i="4"/>
  <c r="F69" i="4"/>
  <c r="G69" i="4"/>
  <c r="H69" i="4"/>
  <c r="I69" i="4"/>
  <c r="J69" i="4"/>
  <c r="AI69" i="4"/>
  <c r="K69" i="4"/>
  <c r="L69" i="4"/>
  <c r="M69" i="4"/>
  <c r="N69" i="4"/>
  <c r="O69" i="4"/>
  <c r="P69" i="4"/>
  <c r="Q69" i="4"/>
  <c r="R69" i="4"/>
  <c r="S69" i="4"/>
  <c r="T69" i="4"/>
  <c r="U69" i="4"/>
  <c r="V69" i="4"/>
  <c r="AJ69" i="4"/>
  <c r="AN69" i="4"/>
  <c r="W69" i="4"/>
  <c r="AK69" i="4"/>
  <c r="X69" i="4"/>
  <c r="AL69" i="4"/>
  <c r="Y69" i="4"/>
  <c r="AM69" i="4"/>
  <c r="Z69" i="4"/>
  <c r="AA69" i="4"/>
  <c r="AB69" i="4"/>
  <c r="AC69" i="4"/>
  <c r="AD69" i="4"/>
  <c r="A70" i="4"/>
  <c r="B70" i="4"/>
  <c r="C70" i="4"/>
  <c r="D70" i="4"/>
  <c r="E70" i="4"/>
  <c r="F70" i="4"/>
  <c r="G70" i="4"/>
  <c r="H70" i="4"/>
  <c r="I70" i="4"/>
  <c r="J70" i="4"/>
  <c r="AI70" i="4"/>
  <c r="K70" i="4"/>
  <c r="L70" i="4"/>
  <c r="M70" i="4"/>
  <c r="N70" i="4"/>
  <c r="O70" i="4"/>
  <c r="P70" i="4"/>
  <c r="Q70" i="4"/>
  <c r="R70" i="4"/>
  <c r="S70" i="4"/>
  <c r="T70" i="4"/>
  <c r="U70" i="4"/>
  <c r="V70" i="4"/>
  <c r="AJ70" i="4"/>
  <c r="W70" i="4"/>
  <c r="AK70" i="4"/>
  <c r="X70" i="4"/>
  <c r="AL70" i="4"/>
  <c r="Y70" i="4"/>
  <c r="AM70" i="4"/>
  <c r="Z70" i="4"/>
  <c r="AA70" i="4"/>
  <c r="AB70" i="4"/>
  <c r="AC70" i="4"/>
  <c r="AD70" i="4"/>
  <c r="A73" i="4"/>
  <c r="B73" i="4"/>
  <c r="C73" i="4"/>
  <c r="D73" i="4"/>
  <c r="E73" i="4"/>
  <c r="F73" i="4"/>
  <c r="G73" i="4"/>
  <c r="H73" i="4"/>
  <c r="I73" i="4"/>
  <c r="J73" i="4"/>
  <c r="AI73" i="4"/>
  <c r="K73" i="4"/>
  <c r="L73" i="4"/>
  <c r="M73" i="4"/>
  <c r="N73" i="4"/>
  <c r="O73" i="4"/>
  <c r="P73" i="4"/>
  <c r="Q73" i="4"/>
  <c r="R73" i="4"/>
  <c r="S73" i="4"/>
  <c r="T73" i="4"/>
  <c r="U73" i="4"/>
  <c r="V73" i="4"/>
  <c r="AJ73" i="4"/>
  <c r="W73" i="4"/>
  <c r="AK73" i="4"/>
  <c r="X73" i="4"/>
  <c r="AL73" i="4"/>
  <c r="Y73" i="4"/>
  <c r="AM73" i="4"/>
  <c r="Z73" i="4"/>
  <c r="AA73" i="4"/>
  <c r="AB73" i="4"/>
  <c r="AC73" i="4"/>
  <c r="AD73" i="4"/>
  <c r="A74" i="4"/>
  <c r="B74" i="4"/>
  <c r="C74" i="4"/>
  <c r="D74" i="4"/>
  <c r="E74" i="4"/>
  <c r="F74" i="4"/>
  <c r="G74" i="4"/>
  <c r="H74" i="4"/>
  <c r="I74" i="4"/>
  <c r="J74" i="4"/>
  <c r="AI74" i="4"/>
  <c r="K74" i="4"/>
  <c r="L74" i="4"/>
  <c r="M74" i="4"/>
  <c r="N74" i="4"/>
  <c r="O74" i="4"/>
  <c r="P74" i="4"/>
  <c r="Q74" i="4"/>
  <c r="R74" i="4"/>
  <c r="S74" i="4"/>
  <c r="T74" i="4"/>
  <c r="U74" i="4"/>
  <c r="V74" i="4"/>
  <c r="AJ74" i="4"/>
  <c r="AN74" i="4"/>
  <c r="W74" i="4"/>
  <c r="AK74" i="4"/>
  <c r="X74" i="4"/>
  <c r="AL74" i="4"/>
  <c r="Y74" i="4"/>
  <c r="AM74" i="4"/>
  <c r="Z74" i="4"/>
  <c r="AA74" i="4"/>
  <c r="AB74" i="4"/>
  <c r="AC74" i="4"/>
  <c r="AD74" i="4"/>
  <c r="A75" i="4"/>
  <c r="B75" i="4"/>
  <c r="C75" i="4"/>
  <c r="D75" i="4"/>
  <c r="E75" i="4"/>
  <c r="F75" i="4"/>
  <c r="G75" i="4"/>
  <c r="H75" i="4"/>
  <c r="I75" i="4"/>
  <c r="J75" i="4"/>
  <c r="AI75" i="4"/>
  <c r="K75" i="4"/>
  <c r="L75" i="4"/>
  <c r="M75" i="4"/>
  <c r="N75" i="4"/>
  <c r="O75" i="4"/>
  <c r="P75" i="4"/>
  <c r="Q75" i="4"/>
  <c r="R75" i="4"/>
  <c r="S75" i="4"/>
  <c r="T75" i="4"/>
  <c r="U75" i="4"/>
  <c r="V75" i="4"/>
  <c r="AJ75" i="4"/>
  <c r="W75" i="4"/>
  <c r="AK75" i="4"/>
  <c r="X75" i="4"/>
  <c r="AL75" i="4"/>
  <c r="Y75" i="4"/>
  <c r="AM75" i="4"/>
  <c r="Z75" i="4"/>
  <c r="AA75" i="4"/>
  <c r="AB75" i="4"/>
  <c r="AC75" i="4"/>
  <c r="AD75" i="4"/>
  <c r="A76" i="4"/>
  <c r="B76" i="4"/>
  <c r="C76" i="4"/>
  <c r="D76" i="4"/>
  <c r="E76" i="4"/>
  <c r="F76" i="4"/>
  <c r="G76" i="4"/>
  <c r="H76" i="4"/>
  <c r="I76" i="4"/>
  <c r="J76" i="4"/>
  <c r="AI76" i="4"/>
  <c r="K76" i="4"/>
  <c r="L76" i="4"/>
  <c r="M76" i="4"/>
  <c r="N76" i="4"/>
  <c r="O76" i="4"/>
  <c r="P76" i="4"/>
  <c r="Q76" i="4"/>
  <c r="R76" i="4"/>
  <c r="S76" i="4"/>
  <c r="T76" i="4"/>
  <c r="U76" i="4"/>
  <c r="V76" i="4"/>
  <c r="AJ76" i="4"/>
  <c r="AN76" i="4"/>
  <c r="W76" i="4"/>
  <c r="AK76" i="4"/>
  <c r="X76" i="4"/>
  <c r="AL76" i="4"/>
  <c r="Y76" i="4"/>
  <c r="AM76" i="4"/>
  <c r="Z76" i="4"/>
  <c r="AA76" i="4"/>
  <c r="AB76" i="4"/>
  <c r="AC76" i="4"/>
  <c r="AD76" i="4"/>
  <c r="A77" i="4"/>
  <c r="B77" i="4"/>
  <c r="C77" i="4"/>
  <c r="D77" i="4"/>
  <c r="E77" i="4"/>
  <c r="F77" i="4"/>
  <c r="G77" i="4"/>
  <c r="H77" i="4"/>
  <c r="I77" i="4"/>
  <c r="J77" i="4"/>
  <c r="AI77" i="4"/>
  <c r="K77" i="4"/>
  <c r="L77" i="4"/>
  <c r="M77" i="4"/>
  <c r="N77" i="4"/>
  <c r="O77" i="4"/>
  <c r="P77" i="4"/>
  <c r="Q77" i="4"/>
  <c r="R77" i="4"/>
  <c r="S77" i="4"/>
  <c r="T77" i="4"/>
  <c r="U77" i="4"/>
  <c r="V77" i="4"/>
  <c r="AJ77" i="4"/>
  <c r="W77" i="4"/>
  <c r="AK77" i="4"/>
  <c r="X77" i="4"/>
  <c r="AL77" i="4"/>
  <c r="Y77" i="4"/>
  <c r="AM77" i="4"/>
  <c r="Z77" i="4"/>
  <c r="AA77" i="4"/>
  <c r="AB77" i="4"/>
  <c r="AC77" i="4"/>
  <c r="AD77" i="4"/>
  <c r="A78" i="4"/>
  <c r="B78" i="4"/>
  <c r="C78" i="4"/>
  <c r="D78" i="4"/>
  <c r="E78" i="4"/>
  <c r="F78" i="4"/>
  <c r="G78" i="4"/>
  <c r="H78" i="4"/>
  <c r="I78" i="4"/>
  <c r="J78" i="4"/>
  <c r="AI78" i="4"/>
  <c r="K78" i="4"/>
  <c r="L78" i="4"/>
  <c r="M78" i="4"/>
  <c r="N78" i="4"/>
  <c r="O78" i="4"/>
  <c r="P78" i="4"/>
  <c r="Q78" i="4"/>
  <c r="R78" i="4"/>
  <c r="S78" i="4"/>
  <c r="T78" i="4"/>
  <c r="U78" i="4"/>
  <c r="V78" i="4"/>
  <c r="AJ78" i="4"/>
  <c r="W78" i="4"/>
  <c r="AK78" i="4"/>
  <c r="X78" i="4"/>
  <c r="AL78" i="4"/>
  <c r="Y78" i="4"/>
  <c r="AM78" i="4"/>
  <c r="Z78" i="4"/>
  <c r="AA78" i="4"/>
  <c r="AB78" i="4"/>
  <c r="AC78" i="4"/>
  <c r="AD78" i="4"/>
  <c r="A80" i="4"/>
  <c r="B80" i="4"/>
  <c r="C80" i="4"/>
  <c r="D80" i="4"/>
  <c r="E80" i="4"/>
  <c r="F80" i="4"/>
  <c r="G80" i="4"/>
  <c r="H80" i="4"/>
  <c r="I80" i="4"/>
  <c r="J80" i="4"/>
  <c r="AI80" i="4"/>
  <c r="K80" i="4"/>
  <c r="L80" i="4"/>
  <c r="M80" i="4"/>
  <c r="N80" i="4"/>
  <c r="O80" i="4"/>
  <c r="P80" i="4"/>
  <c r="Q80" i="4"/>
  <c r="R80" i="4"/>
  <c r="S80" i="4"/>
  <c r="T80" i="4"/>
  <c r="U80" i="4"/>
  <c r="V80" i="4"/>
  <c r="AJ80" i="4"/>
  <c r="W80" i="4"/>
  <c r="AK80" i="4"/>
  <c r="X80" i="4"/>
  <c r="AL80" i="4"/>
  <c r="Y80" i="4"/>
  <c r="AM80" i="4"/>
  <c r="Z80" i="4"/>
  <c r="AA80" i="4"/>
  <c r="AB80" i="4"/>
  <c r="AC80" i="4"/>
  <c r="AD80" i="4"/>
  <c r="A81" i="4"/>
  <c r="B81" i="4"/>
  <c r="C81" i="4"/>
  <c r="D81" i="4"/>
  <c r="E81" i="4"/>
  <c r="F81" i="4"/>
  <c r="G81" i="4"/>
  <c r="H81" i="4"/>
  <c r="I81" i="4"/>
  <c r="J81" i="4"/>
  <c r="AI81" i="4"/>
  <c r="K81" i="4"/>
  <c r="L81" i="4"/>
  <c r="M81" i="4"/>
  <c r="N81" i="4"/>
  <c r="O81" i="4"/>
  <c r="P81" i="4"/>
  <c r="Q81" i="4"/>
  <c r="R81" i="4"/>
  <c r="S81" i="4"/>
  <c r="T81" i="4"/>
  <c r="U81" i="4"/>
  <c r="V81" i="4"/>
  <c r="AJ81" i="4"/>
  <c r="AN81" i="4"/>
  <c r="W81" i="4"/>
  <c r="AK81" i="4"/>
  <c r="X81" i="4"/>
  <c r="AL81" i="4"/>
  <c r="Y81" i="4"/>
  <c r="AM81" i="4"/>
  <c r="Z81" i="4"/>
  <c r="AA81" i="4"/>
  <c r="AB81" i="4"/>
  <c r="AC81" i="4"/>
  <c r="AD81" i="4"/>
  <c r="A82" i="4"/>
  <c r="B82" i="4"/>
  <c r="C82" i="4"/>
  <c r="D82" i="4"/>
  <c r="E82" i="4"/>
  <c r="F82" i="4"/>
  <c r="G82" i="4"/>
  <c r="H82" i="4"/>
  <c r="I82" i="4"/>
  <c r="J82" i="4"/>
  <c r="AI82" i="4"/>
  <c r="K82" i="4"/>
  <c r="L82" i="4"/>
  <c r="M82" i="4"/>
  <c r="N82" i="4"/>
  <c r="O82" i="4"/>
  <c r="P82" i="4"/>
  <c r="Q82" i="4"/>
  <c r="R82" i="4"/>
  <c r="S82" i="4"/>
  <c r="T82" i="4"/>
  <c r="U82" i="4"/>
  <c r="V82" i="4"/>
  <c r="AJ82" i="4"/>
  <c r="AN82" i="4"/>
  <c r="W82" i="4"/>
  <c r="AK82" i="4"/>
  <c r="X82" i="4"/>
  <c r="AL82" i="4"/>
  <c r="Y82" i="4"/>
  <c r="AM82" i="4"/>
  <c r="Z82" i="4"/>
  <c r="AA82" i="4"/>
  <c r="AB82" i="4"/>
  <c r="AC82" i="4"/>
  <c r="AD82" i="4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7" i="4"/>
  <c r="AO69" i="4"/>
  <c r="AO67" i="4"/>
  <c r="AO62" i="4"/>
  <c r="AO60" i="4"/>
  <c r="AO58" i="4"/>
  <c r="AO56" i="4"/>
  <c r="AO54" i="4"/>
  <c r="AO47" i="4"/>
  <c r="AO45" i="4"/>
  <c r="AO43" i="4"/>
  <c r="AO41" i="4"/>
  <c r="AO39" i="4"/>
  <c r="AO35" i="4"/>
  <c r="AO31" i="4"/>
  <c r="AO21" i="4"/>
  <c r="AO17" i="4"/>
  <c r="AO13" i="4"/>
  <c r="AO9" i="4"/>
  <c r="AO65" i="4"/>
  <c r="AN77" i="4"/>
  <c r="AO77" i="4"/>
  <c r="AN36" i="4"/>
  <c r="AO36" i="4"/>
  <c r="AO26" i="4"/>
  <c r="AN20" i="4"/>
  <c r="AO20" i="4"/>
  <c r="AN16" i="4"/>
  <c r="AO16" i="4"/>
  <c r="AN12" i="4"/>
  <c r="AO12" i="4"/>
  <c r="AN70" i="4"/>
  <c r="AO70" i="4"/>
  <c r="AN68" i="4"/>
  <c r="AO68" i="4"/>
  <c r="AN66" i="4"/>
  <c r="AO66" i="4"/>
  <c r="AN61" i="4"/>
  <c r="AO61" i="4"/>
  <c r="AN59" i="4"/>
  <c r="AO59" i="4"/>
  <c r="AN57" i="4"/>
  <c r="AO57" i="4"/>
  <c r="AN55" i="4"/>
  <c r="AO55" i="4"/>
  <c r="AN53" i="4"/>
  <c r="AO53" i="4"/>
  <c r="AN46" i="4"/>
  <c r="AO46" i="4"/>
  <c r="AN44" i="4"/>
  <c r="AO44" i="4"/>
  <c r="AN42" i="4"/>
  <c r="AO42" i="4"/>
  <c r="AN40" i="4"/>
  <c r="AO40" i="4"/>
  <c r="AN38" i="4"/>
  <c r="AO38" i="4"/>
  <c r="AN34" i="4"/>
  <c r="AO34" i="4"/>
  <c r="AN30" i="4"/>
  <c r="AO30" i="4"/>
  <c r="AO24" i="4"/>
  <c r="AO22" i="4"/>
  <c r="AN18" i="4"/>
  <c r="AO18" i="4"/>
  <c r="AN14" i="4"/>
  <c r="AO14" i="4"/>
  <c r="AN10" i="4"/>
  <c r="AO10" i="4"/>
  <c r="AO81" i="4"/>
  <c r="AO76" i="4"/>
  <c r="AO74" i="4"/>
  <c r="AO51" i="4"/>
  <c r="AO49" i="4"/>
  <c r="AO37" i="4"/>
  <c r="AO33" i="4"/>
  <c r="AO29" i="4"/>
  <c r="AO19" i="4"/>
  <c r="AO15" i="4"/>
  <c r="AO11" i="4"/>
  <c r="AN75" i="4"/>
  <c r="AO75" i="4"/>
  <c r="AN73" i="4"/>
  <c r="AO73" i="4"/>
  <c r="AN50" i="4"/>
  <c r="AO50" i="4"/>
  <c r="AN48" i="4"/>
  <c r="AO48" i="4"/>
  <c r="AN32" i="4"/>
  <c r="AO32" i="4"/>
  <c r="AN28" i="4"/>
  <c r="AO28" i="4"/>
  <c r="AN8" i="4"/>
  <c r="AO8" i="4"/>
  <c r="AO82" i="4"/>
  <c r="AN78" i="4"/>
  <c r="AO78" i="4"/>
  <c r="AN80" i="4"/>
  <c r="AO80" i="4"/>
</calcChain>
</file>

<file path=xl/sharedStrings.xml><?xml version="1.0" encoding="utf-8"?>
<sst xmlns="http://schemas.openxmlformats.org/spreadsheetml/2006/main" count="3209" uniqueCount="345">
  <si>
    <t xml:space="preserve">                                                                                </t>
  </si>
  <si>
    <t xml:space="preserve">Run :     1  Seq   1  Rec   1  File L3A:980011  Date 23-SEP-2013 17:41:06.26    </t>
  </si>
  <si>
    <t xml:space="preserve">Mode: MW CENTR_PHI  Npts     1  Mon1[  DB]=    1000 *   175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</si>
  <si>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</si>
  <si>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</si>
  <si>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 -45.100  PHI= -90.200 DSRD=   5.500     </t>
  </si>
  <si>
    <t xml:space="preserve">Drv : XPOS= 100.800 YPOS= -12.348 ZPOS=  80.000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</si>
  <si>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</si>
  <si>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</si>
  <si>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</si>
  <si>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</si>
  <si>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</si>
  <si>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L3A:980011  Date 23-SEP-2013 17:52:36.81    </t>
  </si>
  <si>
    <t xml:space="preserve">Drv : XPOS= 101.800 YPOS= -12.296 ZPOS=  80.000 DSTD=   0.000                   </t>
  </si>
  <si>
    <t xml:space="preserve">Run :     3  Seq   3  Rec   3  File L3A:980011  Date 23-SEP-2013 18:03:44.99    </t>
  </si>
  <si>
    <t xml:space="preserve">Drv : XPOS= 102.800 YPOS= -12.246 ZPOS=  80.000 DSTD=   0.000                   </t>
  </si>
  <si>
    <t xml:space="preserve">Run :     4  Seq   4  Rec   4  File L3A:980011  Date 23-SEP-2013 18:14:42.03    </t>
  </si>
  <si>
    <t xml:space="preserve">Drv : XPOS= 103.800 YPOS= -12.230 ZPOS=  80.000 DSTD=   0.000                   </t>
  </si>
  <si>
    <t xml:space="preserve">Run :     5  Seq   5  Rec   5  File L3A:980011  Date 23-SEP-2013 18:25:41.55    </t>
  </si>
  <si>
    <t xml:space="preserve">Drv : XPOS= 104.800 YPOS= -12.193 ZPOS=  80.000 DSTD=   0.000                   </t>
  </si>
  <si>
    <t xml:space="preserve">Run :     6  Seq   6  Rec   6  File L3A:980011  Date 23-SEP-2013 18:36:40.00    </t>
  </si>
  <si>
    <t xml:space="preserve">Drv : XPOS= 105.800 YPOS= -12.139 ZPOS=  80.000 DSTD=   0.000                   </t>
  </si>
  <si>
    <t xml:space="preserve">Run :     7  Seq   7  Rec   7  File L3A:980011  Date 23-SEP-2013 18:47:40.45    </t>
  </si>
  <si>
    <t xml:space="preserve">Drv : XPOS= 106.800 YPOS= -12.128 ZPOS=  80.000 DSTD=   0.000                   </t>
  </si>
  <si>
    <t xml:space="preserve">Run :     8  Seq   8  Rec   8  File L3A:980011  Date 23-SEP-2013 18:58:41.51    </t>
  </si>
  <si>
    <t xml:space="preserve">Drv : XPOS= 107.800 YPOS= -12.047 ZPOS=  80.000 DSTD=   0.000                   </t>
  </si>
  <si>
    <t xml:space="preserve">Run :     9  Seq   9  Rec   9  File L3A:980011  Date 23-SEP-2013 19:09:40.86    </t>
  </si>
  <si>
    <t xml:space="preserve">Mode: MW CENTR_PHI  Npts     1  Mon1[  DB]=    1000 *   235  Mon2[CF]=*      1  </t>
  </si>
  <si>
    <t xml:space="preserve">Drv : XPOS= 108.800 YPOS= -12.251 ZPOS=  80.000 DSTD=   0.000                   </t>
  </si>
  <si>
    <t xml:space="preserve">Run :    10  Seq  10  Rec  10  File L3A:980011  Date 23-SEP-2013 19:24:31.11    </t>
  </si>
  <si>
    <t xml:space="preserve">Drv : XPOS= 109.800 YPOS= -12.503 ZPOS=  80.000 DSTD=   0.000                   </t>
  </si>
  <si>
    <t xml:space="preserve">Run :    11  Seq  11  Rec  11  File L3A:980011  Date 23-SEP-2013 19:39:17.51    </t>
  </si>
  <si>
    <t xml:space="preserve">Drv : XPOS= 110.800 YPOS= -12.650 ZPOS=  80.000 DSTD=   0.000                   </t>
  </si>
  <si>
    <t xml:space="preserve">Run :    12  Seq  12  Rec  12  File L3A:980011  Date 23-SEP-2013 19:54:10.75    </t>
  </si>
  <si>
    <t xml:space="preserve">Drv : XPOS= 111.800 YPOS= -12.782 ZPOS=  80.000 DSTD=   0.000                   </t>
  </si>
  <si>
    <t xml:space="preserve">Run :    13  Seq  13  Rec  13  File L3A:980011  Date 23-SEP-2013 20:08:51.45    </t>
  </si>
  <si>
    <t xml:space="preserve">Drv : XPOS= 112.800 YPOS= -12.827 ZPOS=  80.000 DSTD=   0.000                   </t>
  </si>
  <si>
    <t xml:space="preserve">Run :    14  Seq  14  Rec  14  File L3A:980011  Date 23-SEP-2013 20:23:35.29    </t>
  </si>
  <si>
    <t xml:space="preserve">Drv : XPOS= 113.800 YPOS= -12.916 ZPOS=  80.000 DSTD=   0.000                   </t>
  </si>
  <si>
    <t xml:space="preserve">Run :    15  Seq  15  Rec  15  File L3A:980011  Date 23-SEP-2013 20:38:28.41    </t>
  </si>
  <si>
    <t xml:space="preserve">Drv : XPOS= 114.800 YPOS= -13.027 ZPOS=  80.000 DSTD=   0.000                   </t>
  </si>
  <si>
    <t xml:space="preserve">Run :    16  Seq  16  Rec  16  File L3A:980011  Date 23-SEP-2013 20:53:14.62    </t>
  </si>
  <si>
    <t xml:space="preserve">Drv : XPOS= 115.800 YPOS= -13.027 ZPOS=  80.000 DSTD=   0.000                   </t>
  </si>
  <si>
    <t xml:space="preserve">Run :    17  Seq  17  Rec  17  File L3A:980011  Date 23-SEP-2013 21:07:58.96    </t>
  </si>
  <si>
    <t xml:space="preserve">Drv : XPOS= 116.800 YPOS= -13.098 ZPOS=  80.000 DSTD=   0.000                   </t>
  </si>
  <si>
    <t xml:space="preserve">Run :    18  Seq  18  Rec  18  File L3A:980011  Date 23-SEP-2013 21:23:01.73    </t>
  </si>
  <si>
    <t xml:space="preserve">Drv :  2TM=  71.870 TMFR=  35.935  PSI= -45.100  PHI= -89.800 DSRD=   5.500     </t>
  </si>
  <si>
    <t xml:space="preserve">Drv : XPOS= 117.800 YPOS= -13.083 ZPOS=  80.000 DSTD=   0.000                   </t>
  </si>
  <si>
    <t xml:space="preserve">MWdc: PhiC= -89.800  PhiW=   0.000  DPhi=   0.113  NSteps=  1                   </t>
  </si>
  <si>
    <t xml:space="preserve">Run :    19  Seq  19  Rec  19  File L3A:980011  Date 23-SEP-2013 21:37:49.07    </t>
  </si>
  <si>
    <t xml:space="preserve">Drv : XPOS= 118.800 YPOS= -13.084 ZPOS=  80.000 DSTD=   0.000                   </t>
  </si>
  <si>
    <t xml:space="preserve">Run :    20  Seq  20  Rec  20  File L3A:980011  Date 23-SEP-2013 21:52:34.94    </t>
  </si>
  <si>
    <t xml:space="preserve">Drv : XPOS= 119.800 YPOS= -13.011 ZPOS=  80.000 DSTD=   0.000                   </t>
  </si>
  <si>
    <t xml:space="preserve">Run :    21  Seq  21  Rec  21  File L3A:980011  Date 23-SEP-2013 22:07:21.03    </t>
  </si>
  <si>
    <t xml:space="preserve">Drv : XPOS= 120.800 YPOS= -12.978 ZPOS=  80.000 DSTD=   0.000                   </t>
  </si>
  <si>
    <t xml:space="preserve">Run :    22  Seq  22  Rec  22  File L3A:980011  Date 23-SEP-2013 22:22:09.33    </t>
  </si>
  <si>
    <t xml:space="preserve">Drv : XPOS= 121.800 YPOS= -12.789 ZPOS=  80.000 DSTD=   0.000                   </t>
  </si>
  <si>
    <t xml:space="preserve">Run :    23  Seq  23  Rec  23  File L3A:980011  Date 23-SEP-2013 22:36:56.33    </t>
  </si>
  <si>
    <t xml:space="preserve">Drv : XPOS= 122.800 YPOS= -12.712 ZPOS=  80.000 DSTD=   0.000                   </t>
  </si>
  <si>
    <t xml:space="preserve">Run :    24  Seq  24  Rec  24  File L3A:980011  Date 23-SEP-2013 22:51:45.52    </t>
  </si>
  <si>
    <t xml:space="preserve">Drv :  2TM=  71.870 TMFR=  35.935  PSI= -45.100  PHI= -90.000 DSRD=   5.500     </t>
  </si>
  <si>
    <t xml:space="preserve">Drv : XPOS= 123.800 YPOS= -12.533 ZPOS=  80.000 DSTD=   0.000                   </t>
  </si>
  <si>
    <t xml:space="preserve">MWdc: PhiC= -90.000  PhiW=   0.000  DPhi=   0.113  NSteps=  1                   </t>
  </si>
  <si>
    <t xml:space="preserve">Run :    25  Seq  25  Rec  25  File L3A:980011  Date 23-SEP-2013 23:06:36.27    </t>
  </si>
  <si>
    <t xml:space="preserve">Drv : XPOS= 124.800 YPOS= -12.401 ZPOS=  80.000 DSTD=   0.000                   </t>
  </si>
  <si>
    <t xml:space="preserve">Run :    26  Seq  26  Rec  26  File L3A:980011  Date 23-SEP-2013 23:21:25.65    </t>
  </si>
  <si>
    <t xml:space="preserve">Drv : XPOS= 125.800 YPOS= -12.259 ZPOS=  80.000 DSTD=   0.000                   </t>
  </si>
  <si>
    <t xml:space="preserve">Run :    27  Seq  27  Rec  27  File L3A:980011  Date 23-SEP-2013 23:32:27.25    </t>
  </si>
  <si>
    <t xml:space="preserve">Drv : XPOS= 126.800 YPOS= -12.264 ZPOS=  80.000 DSTD=   0.000                   </t>
  </si>
  <si>
    <t xml:space="preserve">Run :    28  Seq  28  Rec  28  File L3A:980011  Date 23-SEP-2013 23:43:31.75    </t>
  </si>
  <si>
    <t xml:space="preserve">Drv : XPOS= 127.800 YPOS= -12.346 ZPOS=  80.000 DSTD=   0.000                   </t>
  </si>
  <si>
    <t xml:space="preserve">Run :    29  Seq  29  Rec  29  File L3A:980011  Date 23-SEP-2013 23:54:32.59    </t>
  </si>
  <si>
    <t xml:space="preserve">Drv : XPOS= 128.800 YPOS= -12.344 ZPOS=  80.000 DSTD=   0.000                   </t>
  </si>
  <si>
    <t xml:space="preserve">Run :    30  Seq  30  Rec  30  File L3A:980011  Date 24-SEP-2013 00:05:35.41    </t>
  </si>
  <si>
    <t xml:space="preserve">Drv : XPOS= 129.800 YPOS= -12.448 ZPOS=  80.000 DSTD=   0.000                   </t>
  </si>
  <si>
    <t xml:space="preserve">Run :    31  Seq  31  Rec  31  File L3A:980011  Date 24-SEP-2013 00:16:43.64    </t>
  </si>
  <si>
    <t xml:space="preserve">Drv : XPOS= 130.800 YPOS= -12.463 ZPOS=  80.000 DSTD=   0.000                   </t>
  </si>
  <si>
    <t xml:space="preserve">Run :    32  Seq  32  Rec  32  File L3A:980011  Date 24-SEP-2013 00:27:50.56    </t>
  </si>
  <si>
    <t xml:space="preserve">Drv : XPOS= 131.800 YPOS= -12.486 ZPOS=  80.000 DSTD=   0.000                   </t>
  </si>
  <si>
    <t xml:space="preserve">Run :    33  Seq  33  Rec  33  File L3A:980011  Date 24-SEP-2013 00:38:54.94    </t>
  </si>
  <si>
    <t xml:space="preserve">Drv : XPOS= 132.800 YPOS= -12.500 ZPOS=  80.000 DSTD=   0.000                   </t>
  </si>
  <si>
    <t xml:space="preserve">Run :    34  Seq  34  Rec  34  File L3A:980011  Date 24-SEP-2013 00:49:58.64    </t>
  </si>
  <si>
    <t xml:space="preserve">Drv : XPOS= 107.140 YPOS= -12.101 ZPOS=  80.000 DSTD=   0.000                   </t>
  </si>
  <si>
    <t xml:space="preserve">Run :    35  Seq  35  Rec  35  File L3A:980011  Date 24-SEP-2013 01:01:08.37    </t>
  </si>
  <si>
    <t xml:space="preserve">Drv : XPOS= 107.470 YPOS= -12.074 ZPOS=  80.000 DSTD=   0.000                   </t>
  </si>
  <si>
    <t xml:space="preserve">Run :    36  Seq  36  Rec  36  File L3A:980011  Date 24-SEP-2013 01:12:15.49    </t>
  </si>
  <si>
    <t xml:space="preserve">Drv : XPOS= 108.130 YPOS= -12.115 ZPOS=  80.000 DSTD=   0.000                   </t>
  </si>
  <si>
    <t xml:space="preserve">Run :    37  Seq  37  Rec  37  File L3A:980011  Date 24-SEP-2013 01:27:02.73    </t>
  </si>
  <si>
    <t xml:space="preserve">Drv : XPOS= 108.460 YPOS= -12.183 ZPOS=  80.000 DSTD=   0.000                   </t>
  </si>
  <si>
    <t xml:space="preserve">Run :    38  Seq  38  Rec  38  File L3A:980011  Date 24-SEP-2013 01:41:55.50    </t>
  </si>
  <si>
    <t xml:space="preserve">Drv : XPOS= 107.140 YPOS= -11.951 ZPOS=  80.000 DSTD=   0.000                   </t>
  </si>
  <si>
    <t xml:space="preserve">Run :    39  Seq  39  Rec  39  File L3A:980011  Date 24-SEP-2013 01:53:07.07    </t>
  </si>
  <si>
    <t xml:space="preserve">Drv : XPOS= 107.470 YPOS= -11.924 ZPOS=  80.000 DSTD=   0.000                   </t>
  </si>
  <si>
    <t xml:space="preserve">Run :    40  Seq  40  Rec  40  File L3A:980011  Date 24-SEP-2013 02:04:12.59    </t>
  </si>
  <si>
    <t xml:space="preserve">Drv : XPOS= 107.800 YPOS= -11.897 ZPOS=  80.000 DSTD=   0.000                   </t>
  </si>
  <si>
    <t xml:space="preserve">Run :    41  Seq  41  Rec  41  File L3A:980011  Date 24-SEP-2013 02:15:17.79    </t>
  </si>
  <si>
    <t xml:space="preserve">Drv : XPOS= 108.130 YPOS= -11.965 ZPOS=  80.000 DSTD=   0.000                   </t>
  </si>
  <si>
    <t xml:space="preserve">Run :    42  Seq  42  Rec  42  File L3A:980011  Date 24-SEP-2013 02:26:23.11    </t>
  </si>
  <si>
    <t xml:space="preserve">Drv : XPOS= 108.460 YPOS= -12.033 ZPOS=  80.000 DSTD=   0.000                   </t>
  </si>
  <si>
    <t xml:space="preserve">Run :    43  Seq  43  Rec  43  File L3A:980011  Date 24-SEP-2013 02:41:18.74    </t>
  </si>
  <si>
    <t xml:space="preserve">Drv : XPOS= 125.140 YPOS= -12.353 ZPOS=  80.000 DSTD=   0.000                   </t>
  </si>
  <si>
    <t xml:space="preserve">Run :    44  Seq  44  Rec  44  File L3A:980011  Date 24-SEP-2013 02:56:12.34    </t>
  </si>
  <si>
    <t xml:space="preserve">Drv : XPOS= 125.470 YPOS= -12.306 ZPOS=  80.000 DSTD=   0.000                   </t>
  </si>
  <si>
    <t xml:space="preserve">Run :    45  Seq  45  Rec  45  File L3A:980011  Date 24-SEP-2013 03:11:07.85    </t>
  </si>
  <si>
    <t xml:space="preserve">Drv : XPOS= 126.130 YPOS= -12.260 ZPOS=  80.000 DSTD=   0.000                   </t>
  </si>
  <si>
    <t xml:space="preserve">Run :    46  Seq  46  Rec  46  File L3A:980011  Date 24-SEP-2013 03:22:12.27    </t>
  </si>
  <si>
    <t xml:space="preserve">Drv : XPOS= 126.460 YPOS= -12.262 ZPOS=  80.000 DSTD=   0.000                   </t>
  </si>
  <si>
    <t xml:space="preserve">Run :    47  Seq  47  Rec  47  File L3A:980011  Date 24-SEP-2013 03:33:17.93    </t>
  </si>
  <si>
    <t xml:space="preserve">Drv : XPOS= 125.140 YPOS= -12.203 ZPOS=  80.000 DSTD=   0.000                   </t>
  </si>
  <si>
    <t xml:space="preserve">Run :    48  Seq  48  Rec  48  File L3A:980011  Date 24-SEP-2013 03:48:09.65    </t>
  </si>
  <si>
    <t xml:space="preserve">Drv : XPOS= 125.470 YPOS= -12.156 ZPOS=  80.000 DSTD=   0.000                   </t>
  </si>
  <si>
    <t xml:space="preserve">Run :    49  Seq  49  Rec  49  File L3A:980011  Date 24-SEP-2013 04:03:00.60    </t>
  </si>
  <si>
    <t xml:space="preserve">Drv : XPOS= 125.800 YPOS= -12.109 ZPOS=  80.000 DSTD=   0.000                   </t>
  </si>
  <si>
    <t xml:space="preserve">Run :    50  Seq  50  Rec  50  File L3A:980011  Date 24-SEP-2013 04:17:51.27    </t>
  </si>
  <si>
    <t xml:space="preserve">Drv : XPOS= 126.130 YPOS= -12.110 ZPOS=  80.000 DSTD=   0.000                   </t>
  </si>
  <si>
    <t xml:space="preserve">Run :    51  Seq  51  Rec  51  File L3A:980011  Date 24-SEP-2013 04:29:05.56    </t>
  </si>
  <si>
    <t xml:space="preserve">Drv : XPOS= 126.460 YPOS= -12.112 ZPOS=  80.000 DSTD=   0.000                   </t>
  </si>
  <si>
    <t xml:space="preserve">Run :    52  Seq  52  Rec  52  File L3A:980011  Date 24-SEP-2013 04:40:15.88    </t>
  </si>
  <si>
    <t xml:space="preserve">Mode: MW CENTR_PHI  Npts     1  Mon1[  DB]=    1000 *     1  Mon2[CF]=*      1  </t>
  </si>
  <si>
    <t xml:space="preserve">Drv :  2TM=  71.870 TMFR=  35.935  PSI= -45.100  PHI= -90.200 DSRD=   7.000     </t>
  </si>
  <si>
    <t xml:space="preserve">Drv : XPOS= 126.460 YPOS= -13.000 ZPOS=  80.000 DSTD=   0.000                   </t>
  </si>
  <si>
    <t xml:space="preserve">Run :    53  Seq  54  Rec  54  File L3A:980011  Date 24-SEP-2013 04:40:31.42    </t>
  </si>
  <si>
    <t xml:space="preserve">Mode: MW CENTR_PHI  Npts     1  Mon1[  DB]=    1000 *   230  Mon2[CF]=*      1  </t>
  </si>
  <si>
    <t xml:space="preserve">Drv :  2TM=  71.870 TMFR=  35.935  PSI= -45.100  PHI= -89.800 DSRD=   7.000     </t>
  </si>
  <si>
    <t xml:space="preserve">Drv : XPOS= 116.800 YPOS= -12.452 ZPOS=  80.000 DSTD=   0.000                   </t>
  </si>
  <si>
    <t xml:space="preserve">Run :    54  Seq  55  Rec  55  File L3A:980011  Date 24-SEP-2013 04:55:10.17    </t>
  </si>
  <si>
    <t xml:space="preserve">Drv : XPOS= 116.800 YPOS= -12.152 ZPOS=  80.000 DSTD=   0.000                   </t>
  </si>
  <si>
    <t xml:space="preserve">Run :    55  Seq  56  Rec  56  File L3A:980011  Date 24-SEP-2013 05:09:45.71    </t>
  </si>
  <si>
    <t xml:space="preserve">Drv : XPOS= 116.800 YPOS= -11.852 ZPOS=  80.000 DSTD=   0.000                   </t>
  </si>
  <si>
    <t xml:space="preserve">Run :    56  Seq  57  Rec  57  File L3A:980011  Date 24-SEP-2013 05:24:18.01    </t>
  </si>
  <si>
    <t xml:space="preserve">Drv : XPOS= 116.800 YPOS= -11.552 ZPOS=  80.000 DSTD=   0.000                   </t>
  </si>
  <si>
    <t xml:space="preserve">Run :    57  Seq  58  Rec  58  File L3A:980011  Date 24-SEP-2013 05:38:54.14    </t>
  </si>
  <si>
    <t xml:space="preserve">Drv : XPOS= 116.800 YPOS= -11.252 ZPOS=  80.000 DSTD=   0.000                   </t>
  </si>
  <si>
    <t xml:space="preserve">Run :    58  Seq  59  Rec  59  File L3A:980011  Date 24-SEP-2013 05:53:28.37    </t>
  </si>
  <si>
    <t xml:space="preserve">Drv :  2TM=  71.870 TMFR=  35.935  PSI= -45.100  PHI= -89.800 DSRD=  12.000     </t>
  </si>
  <si>
    <t xml:space="preserve">Drv : XPOS= 116.800 YPOS= -13.000 ZPOS=  80.000 DSTD=   0.000                   </t>
  </si>
  <si>
    <t xml:space="preserve">Run :    59  Seq  60  Rec  60  File L3A:980011  Date 24-SEP-2013 05:53:44.30    </t>
  </si>
  <si>
    <t xml:space="preserve">Drv :  2TM=  71.870 TMFR=  35.935  PSI= -45.100  PHI= -90.200 DSRD=  12.000     </t>
  </si>
  <si>
    <t xml:space="preserve">Drv : XPOS= 100.800 YPOS=  -9.910 ZPOS=  80.000 DSTD=   0.000                   </t>
  </si>
  <si>
    <t xml:space="preserve">Run :    60  Seq  61  Rec  61  File L3A:980011  Date 24-SEP-2013 06:04:55.90    </t>
  </si>
  <si>
    <t xml:space="preserve">Drv : XPOS= 104.800 YPOS=  -9.785 ZPOS=  80.000 DSTD=   0.000                   </t>
  </si>
  <si>
    <t xml:space="preserve">Run :    61  Seq  62  Rec  62  File L3A:980011  Date 24-SEP-2013 06:16:06.83    </t>
  </si>
  <si>
    <t xml:space="preserve">Drv : XPOS= 108.800 YPOS=  -9.843 ZPOS=  80.000 DSTD=   0.000                   </t>
  </si>
  <si>
    <t xml:space="preserve">Run :    62  Seq  63  Rec  63  File L3A:980011  Date 24-SEP-2013 06:27:15.12    </t>
  </si>
  <si>
    <t xml:space="preserve">Drv : XPOS= 112.800 YPOS= -10.419 ZPOS=  80.000 DSTD=   0.000                   </t>
  </si>
  <si>
    <t xml:space="preserve">Run :    63  Seq  64  Rec  64  File L3A:980011  Date 24-SEP-2013 06:41:54.72    </t>
  </si>
  <si>
    <t xml:space="preserve">Drv : XPOS= 116.800 YPOS= -10.702 ZPOS=  80.000 DSTD=   0.000                   </t>
  </si>
  <si>
    <t xml:space="preserve">Run :    64  Seq  65  Rec  65  File L3A:980011  Date 24-SEP-2013 06:56:36.14    </t>
  </si>
  <si>
    <t xml:space="preserve">Drv : XPOS= 120.800 YPOS= -10.473 ZPOS=  80.000 DSTD=   0.000                   </t>
  </si>
  <si>
    <t xml:space="preserve">Run :    65  Seq  66  Rec  66  File L3A:980011  Date 24-SEP-2013 07:11:15.07    </t>
  </si>
  <si>
    <t xml:space="preserve">Drv : XPOS= 124.800 YPOS=  -9.993 ZPOS=  80.000 DSTD=   0.000                   </t>
  </si>
  <si>
    <t xml:space="preserve">Run :    66  Seq  67  Rec  67  File L3A:980011  Date 24-SEP-2013 07:22:27.44    </t>
  </si>
  <si>
    <t xml:space="preserve">Drv : XPOS= 128.800 YPOS=  -9.979 ZPOS=  80.000 DSTD=   0.000                   </t>
  </si>
  <si>
    <t xml:space="preserve">Run :    67  Seq  68  Rec  68  File L3A:980011  Date 24-SEP-2013 07:33:32.97    </t>
  </si>
  <si>
    <t xml:space="preserve">Drv : XPOS= 132.800 YPOS= -10.130 ZPOS=  80.000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</si>
  <si>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</si>
  <si>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</si>
  <si>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</si>
  <si>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</si>
  <si>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</si>
  <si>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</si>
  <si>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</si>
  <si>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</si>
  <si>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</si>
  <si>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</si>
  <si>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</si>
  <si>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</si>
  <si>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</si>
  <si>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</si>
  <si>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</si>
  <si>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</si>
  <si>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</si>
  <si>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</si>
  <si>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</si>
  <si>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</si>
  <si>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</si>
  <si>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</si>
  <si>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</si>
  <si>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</si>
  <si>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</si>
  <si>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</si>
  <si>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</si>
  <si>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</si>
  <si>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</si>
  <si>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</si>
  <si>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</si>
  <si>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</si>
  <si>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</si>
  <si>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</si>
  <si>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</si>
  <si>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</si>
  <si>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</si>
  <si>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</si>
  <si>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</si>
  <si>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</si>
  <si>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</si>
  <si>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</si>
  <si>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</si>
  <si>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</si>
  <si>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</si>
  <si>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</si>
  <si>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</si>
  <si>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</si>
  <si>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</si>
  <si>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</si>
  <si>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DFWHM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</si>
  <si>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</si>
  <si>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</si>
  <si>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</si>
  <si>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</si>
  <si>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</si>
  <si>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</si>
  <si>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</si>
  <si>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</si>
  <si>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</si>
  <si>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</si>
  <si>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</si>
  <si>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</si>
  <si>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</si>
  <si>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</si>
  <si>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</si>
  <si>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</si>
  <si>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</si>
  <si>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</si>
  <si>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</si>
  <si>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</si>
  <si>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</si>
  <si>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</si>
  <si>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</si>
  <si>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</si>
  <si>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</si>
  <si>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</si>
  <si>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</si>
  <si>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</si>
  <si>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</si>
  <si>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</si>
  <si>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</si>
  <si>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</si>
  <si>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</si>
  <si>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</si>
  <si>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</si>
  <si>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</si>
  <si>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</si>
  <si>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</si>
  <si>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</si>
  <si>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</si>
  <si>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</si>
  <si>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</si>
  <si>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</si>
  <si>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</si>
  <si>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</si>
  <si>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</si>
  <si>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</si>
  <si>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</si>
  <si>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</si>
  <si>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</si>
  <si>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</si>
  <si>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</si>
  <si>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</si>
  <si>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</si>
  <si>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</si>
  <si>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</si>
  <si>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</si>
  <si>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</si>
  <si>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Run 53</t>
  </si>
  <si>
    <t>Run 54</t>
  </si>
  <si>
    <t>Run 55</t>
  </si>
  <si>
    <t>Run 56</t>
  </si>
  <si>
    <t>Run 57</t>
  </si>
  <si>
    <t>Run 58</t>
  </si>
  <si>
    <t>Run 59</t>
  </si>
  <si>
    <t>Run 60</t>
  </si>
  <si>
    <t>Run 61</t>
  </si>
  <si>
    <t>Run 62</t>
  </si>
  <si>
    <t>Run 63</t>
  </si>
  <si>
    <t>Run 64</t>
  </si>
  <si>
    <t>Run 65</t>
  </si>
  <si>
    <t>Run 66</t>
  </si>
  <si>
    <t>Run 67</t>
  </si>
  <si>
    <t>Weld</t>
  </si>
  <si>
    <t>Surface</t>
  </si>
  <si>
    <t>Baseplate</t>
  </si>
  <si>
    <t>1/3Weld</t>
  </si>
  <si>
    <t>2/3Weld</t>
  </si>
  <si>
    <t>Material</t>
  </si>
  <si>
    <t>Depth</t>
  </si>
  <si>
    <t>X</t>
  </si>
  <si>
    <t>DPHI</t>
  </si>
  <si>
    <t>STRAIN</t>
  </si>
  <si>
    <t>DSTRAIN</t>
  </si>
  <si>
    <t>PHI0</t>
  </si>
  <si>
    <t xml:space="preserve">Run :    68  Seq   1  Rec  53  File L3A:980011  Date 24-SEP-2013 10:08:28.46    </t>
  </si>
  <si>
    <t xml:space="preserve">Mode: MW CENTR_PHI  Npts     1  Mon1[  DB]=    1200 *   230  Mon2[CF]=*      1  </t>
  </si>
  <si>
    <t xml:space="preserve">Drv : XPOS= 116.800 YPOS= -12.752 ZPOS=  80.000 DSTD=   0.000                   </t>
  </si>
  <si>
    <t xml:space="preserve">Run :    69  Seq   1  Rec  17  File L3A:980011  Date 24-SEP-2013 10:28:08.84    </t>
  </si>
  <si>
    <t xml:space="preserve">Mode: MW CENTR_PHI  Npts     1  Mon1[  DB]=    1200 *   235  Mon2[CF]=*      1  </t>
  </si>
  <si>
    <t>Run 68</t>
  </si>
  <si>
    <t>Run 69</t>
  </si>
  <si>
    <t xml:space="preserve">Run :    70  Seq   2  Rec  16  File L3A:980011  Date 24-SEP-2013 10:46:12.30    </t>
  </si>
  <si>
    <t xml:space="preserve">Run :    71  Seq   3  Rec  15  File L3A:980011  Date 24-SEP-2013 11:04:14.01    </t>
  </si>
  <si>
    <t xml:space="preserve">Run :    72  Seq   1  Rec  65  File L3A:980011  Date 24-SEP-2013 11:23:04.65    </t>
  </si>
  <si>
    <t>Run 70</t>
  </si>
  <si>
    <t>Run 71</t>
  </si>
  <si>
    <t>Run 72</t>
  </si>
  <si>
    <t xml:space="preserve">Run :    73  Seq   2  Rec  69  File L3A:980011  Date 24-SEP-2013 11:37:45.88    </t>
  </si>
  <si>
    <t xml:space="preserve">Drv :  2TM=  71.870 TMFR=  35.935  PSI= -45.100  PHI= -90.100 DSRD=  12.000     </t>
  </si>
  <si>
    <t xml:space="preserve">Drv : XPOS= 121.000 YPOS= -10.473 ZPOS=  80.000 DSTD=   0.000                   </t>
  </si>
  <si>
    <t xml:space="preserve">MWdc: PhiC= -90.100  PhiW=   0.000  DPhi=   0.113  NSteps=  1                   </t>
  </si>
  <si>
    <t>Run 73</t>
  </si>
  <si>
    <t xml:space="preserve">Run :    74  Seq   3  Rec  70  File L3A:980011  Date 24-SEP-2013 11:52:30.36    </t>
  </si>
  <si>
    <t xml:space="preserve">Drv : XPOS= 120.600 YPOS= -10.473 ZPOS=  80.000 DSTD=   0.000                   </t>
  </si>
  <si>
    <t>Run 74</t>
  </si>
  <si>
    <t>Transverse</t>
  </si>
  <si>
    <t>Normal</t>
  </si>
  <si>
    <t>Longitudinal</t>
  </si>
  <si>
    <t>Lattice strains</t>
  </si>
  <si>
    <t>Stresses</t>
  </si>
  <si>
    <t xml:space="preserve">E = </t>
  </si>
  <si>
    <t xml:space="preserve">nu = </t>
  </si>
  <si>
    <t>Gpa</t>
  </si>
  <si>
    <t>STRESS</t>
  </si>
  <si>
    <t>DSTRESS</t>
  </si>
  <si>
    <t>Sumstrain</t>
  </si>
  <si>
    <t>Dsumstrain</t>
  </si>
  <si>
    <t xml:space="preserve">G = </t>
  </si>
  <si>
    <t>Enu/(1+nu)(1-2nu) =</t>
  </si>
  <si>
    <t>DATA NOT SUITABLE FOR GAUSSIAN FIT</t>
  </si>
  <si>
    <t>0.15mm</t>
  </si>
  <si>
    <t>1/4weld</t>
  </si>
  <si>
    <t>1/4Weld</t>
  </si>
  <si>
    <t xml:space="preserve"> </t>
  </si>
  <si>
    <t>ave Dstrain</t>
  </si>
  <si>
    <t>Norm/Tran</t>
  </si>
  <si>
    <t>Long</t>
  </si>
  <si>
    <t>d0's</t>
  </si>
  <si>
    <t>1/2Weld</t>
  </si>
  <si>
    <t>Long ISIS</t>
  </si>
  <si>
    <t>Norm ISIS</t>
  </si>
  <si>
    <t>Tran ISIS</t>
  </si>
  <si>
    <t>Dist</t>
  </si>
  <si>
    <t>All</t>
  </si>
  <si>
    <t>Dist  weld c/l</t>
  </si>
  <si>
    <t>error</t>
  </si>
  <si>
    <t>x-ray</t>
  </si>
  <si>
    <t>X-ray 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</si>
</sst>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-mmm\-yyyy\ hh:mm:ss"/>
    <numFmt numFmtId="165" formatCode="0.0000"/>
    <numFmt numFmtId="166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/>
    <xf numFmtId="0" fontId="0" fillId="33" borderId="0" xfId="0" applyFill="1"/>
    <xf numFmtId="166" fontId="0" fillId="33" borderId="0" xfId="0" applyNumberFormat="1" applyFill="1" applyAlignment="1">
      <alignment horizontal="center"/>
    </xf>
    <xf numFmtId="1" fontId="0" fillId="33" borderId="0" xfId="0" applyNumberFormat="1" applyFill="1" applyAlignment="1">
      <alignment horizontal="center"/>
    </xf>
    <xf numFmtId="166" fontId="0" fillId="33" borderId="0" xfId="0" applyNumberFormat="1" applyFill="1"/>
    <xf numFmtId="0" fontId="0" fillId="34" borderId="0" xfId="0" applyFill="1"/>
    <xf numFmtId="166" fontId="0" fillId="34" borderId="0" xfId="0" applyNumberFormat="1" applyFill="1" applyAlignment="1">
      <alignment horizontal="center"/>
    </xf>
    <xf numFmtId="1" fontId="0" fillId="34" borderId="0" xfId="0" applyNumberFormat="1" applyFill="1" applyAlignment="1">
      <alignment horizontal="center"/>
    </xf>
    <xf numFmtId="166" fontId="0" fillId="34" borderId="0" xfId="0" applyNumberFormat="1" applyFill="1"/>
    <xf numFmtId="0" fontId="0" fillId="35" borderId="0" xfId="0" applyFill="1"/>
    <xf numFmtId="166" fontId="0" fillId="35" borderId="0" xfId="0" applyNumberFormat="1" applyFill="1" applyAlignment="1">
      <alignment horizontal="center"/>
    </xf>
    <xf numFmtId="1" fontId="0" fillId="35" borderId="0" xfId="0" applyNumberFormat="1" applyFill="1" applyAlignment="1">
      <alignment horizontal="center"/>
    </xf>
    <xf numFmtId="166" fontId="0" fillId="35" borderId="0" xfId="0" applyNumberFormat="1" applyFill="1"/>
    <xf numFmtId="0" fontId="0" fillId="33" borderId="0" xfId="0" applyFill="1" applyAlignment="1">
      <alignment horizontal="center"/>
    </xf>
    <xf numFmtId="0" fontId="0" fillId="34" borderId="0" xfId="0" applyFill="1" applyAlignment="1">
      <alignment horizontal="center"/>
    </xf>
    <xf numFmtId="0" fontId="0" fillId="35" borderId="0" xfId="0" applyFill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NumberFormat="1" applyAlignment="1">
      <alignment horizontal="center"/>
    </xf>
    <xf numFmtId="0" fontId="0" fillId="33" borderId="0" xfId="0" applyNumberFormat="1" applyFill="1" applyAlignment="1">
      <alignment horizontal="center"/>
    </xf>
    <xf numFmtId="0" fontId="0" fillId="34" borderId="0" xfId="0" applyNumberFormat="1" applyFill="1" applyAlignment="1">
      <alignment horizontal="center"/>
    </xf>
    <xf numFmtId="0" fontId="0" fillId="35" borderId="0" xfId="0" applyNumberFormat="1" applyFill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0" fillId="33" borderId="0" xfId="0" applyFill="1" applyAlignment="1">
      <alignment horizontal="center"/>
    </xf>
    <xf numFmtId="0" fontId="16" fillId="0" borderId="0" xfId="0" applyFont="1" applyAlignment="1">
      <alignment horizontal="center"/>
    </xf>
    <xf numFmtId="0" fontId="0" fillId="33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2" fontId="0" fillId="33" borderId="0" xfId="0" applyNumberFormat="1" applyFill="1" applyAlignment="1">
      <alignment horizontal="center"/>
    </xf>
    <xf numFmtId="0" fontId="0" fillId="0" borderId="0" xfId="0" applyAlignment="1">
      <alignment horizontal="left"/>
    </xf>
    <xf numFmtId="0" fontId="16" fillId="0" borderId="0" xfId="0" applyFont="1" applyAlignment="1">
      <alignment horizontal="center"/>
    </xf>
    <xf numFmtId="0" fontId="0" fillId="33" borderId="0" xfId="0" applyFill="1" applyAlignment="1">
      <alignment horizontal="center"/>
    </xf>
    <xf numFmtId="166" fontId="0" fillId="0" borderId="0" xfId="0" applyNumberFormat="1" applyFill="1"/>
    <xf numFmtId="0" fontId="16" fillId="0" borderId="0" xfId="0" applyFont="1" applyAlignment="1">
      <alignment horizontal="center"/>
    </xf>
    <xf numFmtId="0" fontId="0" fillId="33" borderId="0" xfId="0" applyFill="1" applyAlignment="1">
      <alignment horizontal="center"/>
    </xf>
    <xf numFmtId="0" fontId="16" fillId="33" borderId="0" xfId="0" applyFont="1" applyFill="1" applyAlignment="1">
      <alignment horizontal="center"/>
    </xf>
  </cellXfs>
  <cellStyles count="15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externalLink" Target="externalLinks/externalLink1.xml"/><Relationship Id="rId14" Type="http://schemas.openxmlformats.org/officeDocument/2006/relationships/externalLink" Target="externalLinks/externalLink2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Relationship Id="rId1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6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9.xml"/></Relationships>
</file>

<file path=xl/charts/_rels/chart7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0.xml"/></Relationships>
</file>

<file path=xl/charts/_rels/chart7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1.xml"/></Relationships>
</file>

<file path=xl/charts/_rels/chart7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2.xml"/></Relationships>
</file>

<file path=xl/charts/_rels/chart7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3.xml"/></Relationships>
</file>

<file path=xl/charts/_rels/chart7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Strains!$J$2:$J$75</c:f>
              <c:numCache>
                <c:formatCode>General</c:formatCode>
                <c:ptCount val="74"/>
                <c:pt idx="0">
                  <c:v>100.8</c:v>
                </c:pt>
                <c:pt idx="1">
                  <c:v>101.8</c:v>
                </c:pt>
                <c:pt idx="2">
                  <c:v>102.8</c:v>
                </c:pt>
                <c:pt idx="3">
                  <c:v>103.8</c:v>
                </c:pt>
                <c:pt idx="4">
                  <c:v>104.8</c:v>
                </c:pt>
                <c:pt idx="5">
                  <c:v>105.8</c:v>
                </c:pt>
                <c:pt idx="6">
                  <c:v>106.8</c:v>
                </c:pt>
                <c:pt idx="7">
                  <c:v>107.8</c:v>
                </c:pt>
                <c:pt idx="8">
                  <c:v>108.8</c:v>
                </c:pt>
                <c:pt idx="9">
                  <c:v>109.8</c:v>
                </c:pt>
                <c:pt idx="10">
                  <c:v>110.8</c:v>
                </c:pt>
                <c:pt idx="11">
                  <c:v>111.8</c:v>
                </c:pt>
                <c:pt idx="12">
                  <c:v>112.8</c:v>
                </c:pt>
                <c:pt idx="13">
                  <c:v>113.8</c:v>
                </c:pt>
                <c:pt idx="14">
                  <c:v>114.8</c:v>
                </c:pt>
                <c:pt idx="15">
                  <c:v>115.8</c:v>
                </c:pt>
                <c:pt idx="16">
                  <c:v>116.8</c:v>
                </c:pt>
                <c:pt idx="17">
                  <c:v>117.8</c:v>
                </c:pt>
                <c:pt idx="18">
                  <c:v>118.8</c:v>
                </c:pt>
                <c:pt idx="19">
                  <c:v>119.8</c:v>
                </c:pt>
                <c:pt idx="20">
                  <c:v>120.8</c:v>
                </c:pt>
                <c:pt idx="21">
                  <c:v>121.8</c:v>
                </c:pt>
                <c:pt idx="22">
                  <c:v>122.8</c:v>
                </c:pt>
                <c:pt idx="23">
                  <c:v>123.8</c:v>
                </c:pt>
                <c:pt idx="24">
                  <c:v>124.8</c:v>
                </c:pt>
                <c:pt idx="25">
                  <c:v>125.8</c:v>
                </c:pt>
                <c:pt idx="26">
                  <c:v>126.8</c:v>
                </c:pt>
                <c:pt idx="27">
                  <c:v>127.8</c:v>
                </c:pt>
                <c:pt idx="28">
                  <c:v>128.8</c:v>
                </c:pt>
                <c:pt idx="29">
                  <c:v>129.8</c:v>
                </c:pt>
                <c:pt idx="30">
                  <c:v>130.8</c:v>
                </c:pt>
                <c:pt idx="31">
                  <c:v>131.8</c:v>
                </c:pt>
                <c:pt idx="32">
                  <c:v>132.8</c:v>
                </c:pt>
                <c:pt idx="33">
                  <c:v>107.14</c:v>
                </c:pt>
                <c:pt idx="34">
                  <c:v>107.47</c:v>
                </c:pt>
                <c:pt idx="35">
                  <c:v>108.13</c:v>
                </c:pt>
                <c:pt idx="36">
                  <c:v>108.46</c:v>
                </c:pt>
                <c:pt idx="37">
                  <c:v>107.14</c:v>
                </c:pt>
                <c:pt idx="38">
                  <c:v>107.47</c:v>
                </c:pt>
                <c:pt idx="39">
                  <c:v>107.8</c:v>
                </c:pt>
                <c:pt idx="40">
                  <c:v>108.13</c:v>
                </c:pt>
                <c:pt idx="41">
                  <c:v>108.46</c:v>
                </c:pt>
                <c:pt idx="42">
                  <c:v>125.14</c:v>
                </c:pt>
                <c:pt idx="43">
                  <c:v>125.47</c:v>
                </c:pt>
                <c:pt idx="44">
                  <c:v>126.13</c:v>
                </c:pt>
                <c:pt idx="45">
                  <c:v>126.46</c:v>
                </c:pt>
                <c:pt idx="46">
                  <c:v>125.14</c:v>
                </c:pt>
                <c:pt idx="47">
                  <c:v>125.47</c:v>
                </c:pt>
                <c:pt idx="48">
                  <c:v>125.8</c:v>
                </c:pt>
                <c:pt idx="49">
                  <c:v>126.13</c:v>
                </c:pt>
                <c:pt idx="50">
                  <c:v>126.46</c:v>
                </c:pt>
                <c:pt idx="51">
                  <c:v>126.46</c:v>
                </c:pt>
                <c:pt idx="52">
                  <c:v>116.8</c:v>
                </c:pt>
                <c:pt idx="53">
                  <c:v>116.8</c:v>
                </c:pt>
                <c:pt idx="54">
                  <c:v>116.8</c:v>
                </c:pt>
                <c:pt idx="55">
                  <c:v>116.8</c:v>
                </c:pt>
                <c:pt idx="56">
                  <c:v>116.8</c:v>
                </c:pt>
                <c:pt idx="57">
                  <c:v>116.8</c:v>
                </c:pt>
                <c:pt idx="58">
                  <c:v>100.8</c:v>
                </c:pt>
                <c:pt idx="59">
                  <c:v>104.8</c:v>
                </c:pt>
                <c:pt idx="60">
                  <c:v>108.8</c:v>
                </c:pt>
                <c:pt idx="61">
                  <c:v>112.8</c:v>
                </c:pt>
                <c:pt idx="62">
                  <c:v>116.8</c:v>
                </c:pt>
                <c:pt idx="63">
                  <c:v>120.8</c:v>
                </c:pt>
                <c:pt idx="64">
                  <c:v>124.8</c:v>
                </c:pt>
                <c:pt idx="65">
                  <c:v>128.8</c:v>
                </c:pt>
                <c:pt idx="66">
                  <c:v>132.8</c:v>
                </c:pt>
                <c:pt idx="67">
                  <c:v>116.8</c:v>
                </c:pt>
                <c:pt idx="68">
                  <c:v>116.8</c:v>
                </c:pt>
                <c:pt idx="69">
                  <c:v>115.8</c:v>
                </c:pt>
                <c:pt idx="70">
                  <c:v>114.8</c:v>
                </c:pt>
                <c:pt idx="71">
                  <c:v>120.8</c:v>
                </c:pt>
                <c:pt idx="72">
                  <c:v>121.0</c:v>
                </c:pt>
                <c:pt idx="73">
                  <c:v>120.6</c:v>
                </c:pt>
              </c:numCache>
            </c:numRef>
          </c:xVal>
          <c:yVal>
            <c:numRef>
              <c:f>Strains!$K$2:$K$75</c:f>
              <c:numCache>
                <c:formatCode>General</c:formatCode>
                <c:ptCount val="74"/>
                <c:pt idx="0">
                  <c:v>-12.348</c:v>
                </c:pt>
                <c:pt idx="1">
                  <c:v>-12.296</c:v>
                </c:pt>
                <c:pt idx="2">
                  <c:v>-12.246</c:v>
                </c:pt>
                <c:pt idx="3">
                  <c:v>-12.23</c:v>
                </c:pt>
                <c:pt idx="4">
                  <c:v>-12.193</c:v>
                </c:pt>
                <c:pt idx="5">
                  <c:v>-12.139</c:v>
                </c:pt>
                <c:pt idx="6">
                  <c:v>-12.128</c:v>
                </c:pt>
                <c:pt idx="7">
                  <c:v>-12.047</c:v>
                </c:pt>
                <c:pt idx="8">
                  <c:v>-12.251</c:v>
                </c:pt>
                <c:pt idx="9">
                  <c:v>-12.503</c:v>
                </c:pt>
                <c:pt idx="10">
                  <c:v>-12.65</c:v>
                </c:pt>
                <c:pt idx="11">
                  <c:v>-12.782</c:v>
                </c:pt>
                <c:pt idx="12">
                  <c:v>-12.827</c:v>
                </c:pt>
                <c:pt idx="13">
                  <c:v>-12.916</c:v>
                </c:pt>
                <c:pt idx="14">
                  <c:v>-13.027</c:v>
                </c:pt>
                <c:pt idx="15">
                  <c:v>-13.027</c:v>
                </c:pt>
                <c:pt idx="16">
                  <c:v>-13.098</c:v>
                </c:pt>
                <c:pt idx="17">
                  <c:v>-13.083</c:v>
                </c:pt>
                <c:pt idx="18">
                  <c:v>-13.084</c:v>
                </c:pt>
                <c:pt idx="19">
                  <c:v>-13.011</c:v>
                </c:pt>
                <c:pt idx="20">
                  <c:v>-12.978</c:v>
                </c:pt>
                <c:pt idx="21">
                  <c:v>-12.789</c:v>
                </c:pt>
                <c:pt idx="22">
                  <c:v>-12.712</c:v>
                </c:pt>
                <c:pt idx="23">
                  <c:v>-12.533</c:v>
                </c:pt>
                <c:pt idx="24">
                  <c:v>-12.401</c:v>
                </c:pt>
                <c:pt idx="25">
                  <c:v>-12.259</c:v>
                </c:pt>
                <c:pt idx="26">
                  <c:v>-12.264</c:v>
                </c:pt>
                <c:pt idx="27">
                  <c:v>-12.346</c:v>
                </c:pt>
                <c:pt idx="28">
                  <c:v>-12.344</c:v>
                </c:pt>
                <c:pt idx="29">
                  <c:v>-12.448</c:v>
                </c:pt>
                <c:pt idx="30">
                  <c:v>-12.463</c:v>
                </c:pt>
                <c:pt idx="31">
                  <c:v>-12.486</c:v>
                </c:pt>
                <c:pt idx="32">
                  <c:v>-12.5</c:v>
                </c:pt>
                <c:pt idx="33">
                  <c:v>-12.101</c:v>
                </c:pt>
                <c:pt idx="34">
                  <c:v>-12.074</c:v>
                </c:pt>
                <c:pt idx="35">
                  <c:v>-12.115</c:v>
                </c:pt>
                <c:pt idx="36">
                  <c:v>-12.183</c:v>
                </c:pt>
                <c:pt idx="37">
                  <c:v>-11.951</c:v>
                </c:pt>
                <c:pt idx="38">
                  <c:v>-11.924</c:v>
                </c:pt>
                <c:pt idx="39">
                  <c:v>-11.897</c:v>
                </c:pt>
                <c:pt idx="40">
                  <c:v>-11.965</c:v>
                </c:pt>
                <c:pt idx="41">
                  <c:v>-12.033</c:v>
                </c:pt>
                <c:pt idx="42">
                  <c:v>-12.353</c:v>
                </c:pt>
                <c:pt idx="43">
                  <c:v>-12.306</c:v>
                </c:pt>
                <c:pt idx="44">
                  <c:v>-12.26</c:v>
                </c:pt>
                <c:pt idx="45">
                  <c:v>-12.262</c:v>
                </c:pt>
                <c:pt idx="46">
                  <c:v>-12.203</c:v>
                </c:pt>
                <c:pt idx="47">
                  <c:v>-12.156</c:v>
                </c:pt>
                <c:pt idx="48">
                  <c:v>-12.109</c:v>
                </c:pt>
                <c:pt idx="49">
                  <c:v>-12.11</c:v>
                </c:pt>
                <c:pt idx="50">
                  <c:v>-12.112</c:v>
                </c:pt>
                <c:pt idx="51">
                  <c:v>-13.0</c:v>
                </c:pt>
                <c:pt idx="52">
                  <c:v>-12.452</c:v>
                </c:pt>
                <c:pt idx="53">
                  <c:v>-12.152</c:v>
                </c:pt>
                <c:pt idx="54">
                  <c:v>-11.852</c:v>
                </c:pt>
                <c:pt idx="55">
                  <c:v>-11.552</c:v>
                </c:pt>
                <c:pt idx="56">
                  <c:v>-11.252</c:v>
                </c:pt>
                <c:pt idx="57">
                  <c:v>-13.0</c:v>
                </c:pt>
                <c:pt idx="58">
                  <c:v>-9.91</c:v>
                </c:pt>
                <c:pt idx="59">
                  <c:v>-9.785</c:v>
                </c:pt>
                <c:pt idx="60">
                  <c:v>-9.843</c:v>
                </c:pt>
                <c:pt idx="61">
                  <c:v>-10.419</c:v>
                </c:pt>
                <c:pt idx="62">
                  <c:v>-10.702</c:v>
                </c:pt>
                <c:pt idx="63">
                  <c:v>-10.473</c:v>
                </c:pt>
                <c:pt idx="64">
                  <c:v>-9.993</c:v>
                </c:pt>
                <c:pt idx="65">
                  <c:v>-9.979</c:v>
                </c:pt>
                <c:pt idx="66">
                  <c:v>-10.13</c:v>
                </c:pt>
                <c:pt idx="67">
                  <c:v>-12.752</c:v>
                </c:pt>
                <c:pt idx="68">
                  <c:v>-13.098</c:v>
                </c:pt>
                <c:pt idx="69">
                  <c:v>-13.027</c:v>
                </c:pt>
                <c:pt idx="70">
                  <c:v>-13.027</c:v>
                </c:pt>
                <c:pt idx="71">
                  <c:v>-10.473</c:v>
                </c:pt>
                <c:pt idx="72">
                  <c:v>-10.473</c:v>
                </c:pt>
                <c:pt idx="73">
                  <c:v>-10.473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9325272"/>
        <c:axId val="-2048994520"/>
      </c:scatterChart>
      <c:valAx>
        <c:axId val="-2049325272"/>
        <c:scaling>
          <c:orientation val="minMax"/>
          <c:max val="140.0"/>
          <c:min val="90.0"/>
        </c:scaling>
        <c:delete val="0"/>
        <c:axPos val="b"/>
        <c:numFmt formatCode="General" sourceLinked="1"/>
        <c:majorTickMark val="out"/>
        <c:minorTickMark val="none"/>
        <c:tickLblPos val="nextTo"/>
        <c:crossAx val="-2048994520"/>
        <c:crossesAt val="0.0"/>
        <c:crossBetween val="midCat"/>
        <c:majorUnit val="20.0"/>
        <c:minorUnit val="4.0"/>
      </c:valAx>
      <c:valAx>
        <c:axId val="-2048994520"/>
        <c:scaling>
          <c:orientation val="minMax"/>
          <c:max val="-8.0"/>
          <c:min val="-14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9325272"/>
        <c:crossesAt val="0.0"/>
        <c:crossBetween val="midCat"/>
        <c:majorUnit val="2.0"/>
        <c:minorUnit val="0.4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'980011'!$E$419:$E$450</c:f>
              <c:numCache>
                <c:formatCode>General</c:formatCode>
                <c:ptCount val="32"/>
                <c:pt idx="0">
                  <c:v>93.0</c:v>
                </c:pt>
                <c:pt idx="1">
                  <c:v>116.0</c:v>
                </c:pt>
                <c:pt idx="2">
                  <c:v>121.0</c:v>
                </c:pt>
                <c:pt idx="3">
                  <c:v>130.0</c:v>
                </c:pt>
                <c:pt idx="4">
                  <c:v>132.0</c:v>
                </c:pt>
                <c:pt idx="5">
                  <c:v>149.0</c:v>
                </c:pt>
                <c:pt idx="6">
                  <c:v>165.0</c:v>
                </c:pt>
                <c:pt idx="7">
                  <c:v>127.0</c:v>
                </c:pt>
                <c:pt idx="8">
                  <c:v>156.0</c:v>
                </c:pt>
                <c:pt idx="9">
                  <c:v>163.0</c:v>
                </c:pt>
                <c:pt idx="10">
                  <c:v>184.0</c:v>
                </c:pt>
                <c:pt idx="11">
                  <c:v>185.0</c:v>
                </c:pt>
                <c:pt idx="12">
                  <c:v>199.0</c:v>
                </c:pt>
                <c:pt idx="13">
                  <c:v>222.0</c:v>
                </c:pt>
                <c:pt idx="14">
                  <c:v>268.0</c:v>
                </c:pt>
                <c:pt idx="15">
                  <c:v>257.0</c:v>
                </c:pt>
                <c:pt idx="16">
                  <c:v>229.0</c:v>
                </c:pt>
                <c:pt idx="17">
                  <c:v>270.0</c:v>
                </c:pt>
                <c:pt idx="18">
                  <c:v>258.0</c:v>
                </c:pt>
                <c:pt idx="19">
                  <c:v>246.0</c:v>
                </c:pt>
                <c:pt idx="20">
                  <c:v>248.0</c:v>
                </c:pt>
                <c:pt idx="21">
                  <c:v>191.0</c:v>
                </c:pt>
                <c:pt idx="22">
                  <c:v>186.0</c:v>
                </c:pt>
                <c:pt idx="23">
                  <c:v>172.0</c:v>
                </c:pt>
                <c:pt idx="24">
                  <c:v>168.0</c:v>
                </c:pt>
                <c:pt idx="25">
                  <c:v>174.0</c:v>
                </c:pt>
                <c:pt idx="26">
                  <c:v>175.0</c:v>
                </c:pt>
                <c:pt idx="27">
                  <c:v>158.0</c:v>
                </c:pt>
                <c:pt idx="28">
                  <c:v>130.0</c:v>
                </c:pt>
                <c:pt idx="29">
                  <c:v>149.0</c:v>
                </c:pt>
                <c:pt idx="30">
                  <c:v>140.0</c:v>
                </c:pt>
                <c:pt idx="31">
                  <c:v>155.0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'980011'!$F$419:$F$450</c:f>
              <c:numCache>
                <c:formatCode>0</c:formatCode>
                <c:ptCount val="32"/>
                <c:pt idx="3">
                  <c:v>135.8659582448366</c:v>
                </c:pt>
                <c:pt idx="4">
                  <c:v>137.1150065156009</c:v>
                </c:pt>
                <c:pt idx="5">
                  <c:v>138.909446553606</c:v>
                </c:pt>
                <c:pt idx="6">
                  <c:v>141.8617235437095</c:v>
                </c:pt>
                <c:pt idx="7">
                  <c:v>146.5401165812681</c:v>
                </c:pt>
                <c:pt idx="8">
                  <c:v>153.5014434037405</c:v>
                </c:pt>
                <c:pt idx="9">
                  <c:v>163.1901269293981</c:v>
                </c:pt>
                <c:pt idx="10">
                  <c:v>175.2925630362651</c:v>
                </c:pt>
                <c:pt idx="11">
                  <c:v>190.6830394427953</c:v>
                </c:pt>
                <c:pt idx="12">
                  <c:v>207.8371895473951</c:v>
                </c:pt>
                <c:pt idx="13">
                  <c:v>224.4440888311505</c:v>
                </c:pt>
                <c:pt idx="14">
                  <c:v>240.5407185019264</c:v>
                </c:pt>
                <c:pt idx="15">
                  <c:v>252.9172379977936</c:v>
                </c:pt>
                <c:pt idx="16">
                  <c:v>259.52279844193</c:v>
                </c:pt>
                <c:pt idx="17">
                  <c:v>259.3520887789803</c:v>
                </c:pt>
                <c:pt idx="18">
                  <c:v>253.3392113160463</c:v>
                </c:pt>
                <c:pt idx="19">
                  <c:v>241.7840183802578</c:v>
                </c:pt>
                <c:pt idx="20">
                  <c:v>226.4128448339344</c:v>
                </c:pt>
                <c:pt idx="21">
                  <c:v>209.7501059179376</c:v>
                </c:pt>
                <c:pt idx="22">
                  <c:v>192.9927280984651</c:v>
                </c:pt>
                <c:pt idx="23">
                  <c:v>178.824271730095</c:v>
                </c:pt>
                <c:pt idx="24">
                  <c:v>168.3524808799061</c:v>
                </c:pt>
                <c:pt idx="25">
                  <c:v>160.6214086621667</c:v>
                </c:pt>
                <c:pt idx="26">
                  <c:v>154.8143521823914</c:v>
                </c:pt>
                <c:pt idx="27">
                  <c:v>151.044838690387</c:v>
                </c:pt>
                <c:pt idx="28">
                  <c:v>149.1886889170793</c:v>
                </c:pt>
                <c:pt idx="29">
                  <c:v>148.1707577493588</c:v>
                </c:pt>
                <c:pt idx="30">
                  <c:v>147.8699672360161</c:v>
                </c:pt>
                <c:pt idx="31">
                  <c:v>147.927417399204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943448"/>
        <c:axId val="2134946616"/>
      </c:scatterChart>
      <c:valAx>
        <c:axId val="2134943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4946616"/>
        <c:crosses val="autoZero"/>
        <c:crossBetween val="midCat"/>
      </c:valAx>
      <c:valAx>
        <c:axId val="2134946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4943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Strain- Tran_Depth</a:t>
            </a:r>
            <a:r>
              <a:rPr lang="en-US" b="0" baseline="0"/>
              <a:t> profile</a:t>
            </a:r>
          </a:p>
        </c:rich>
      </c:tx>
      <c:layout>
        <c:manualLayout>
          <c:xMode val="edge"/>
          <c:yMode val="edge"/>
          <c:x val="0.604532381889764"/>
          <c:y val="0.868126147444005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errBars>
            <c:errDir val="x"/>
            <c:errBarType val="both"/>
            <c:errValType val="cust"/>
            <c:noEndCap val="0"/>
            <c:plus>
              <c:numRef>
                <c:f>Tran_strain_all!$AO$64:$AO$71</c:f>
                <c:numCache>
                  <c:formatCode>General</c:formatCode>
                  <c:ptCount val="8"/>
                  <c:pt idx="0">
                    <c:v>445.910751506018</c:v>
                  </c:pt>
                  <c:pt idx="1">
                    <c:v>270.4694661967988</c:v>
                  </c:pt>
                  <c:pt idx="2">
                    <c:v>267.67776286607</c:v>
                  </c:pt>
                  <c:pt idx="3">
                    <c:v>386.8321284872244</c:v>
                  </c:pt>
                  <c:pt idx="4">
                    <c:v>326.1860966121687</c:v>
                  </c:pt>
                  <c:pt idx="5">
                    <c:v>476.6920732302004</c:v>
                  </c:pt>
                  <c:pt idx="6">
                    <c:v>431.9003689913226</c:v>
                  </c:pt>
                  <c:pt idx="7">
                    <c:v>353.8047395592603</c:v>
                  </c:pt>
                </c:numCache>
              </c:numRef>
            </c:plus>
            <c:minus>
              <c:numRef>
                <c:f>Tran_strain_all!$AO$64:$AO$71</c:f>
                <c:numCache>
                  <c:formatCode>General</c:formatCode>
                  <c:ptCount val="8"/>
                  <c:pt idx="0">
                    <c:v>445.910751506018</c:v>
                  </c:pt>
                  <c:pt idx="1">
                    <c:v>270.4694661967988</c:v>
                  </c:pt>
                  <c:pt idx="2">
                    <c:v>267.67776286607</c:v>
                  </c:pt>
                  <c:pt idx="3">
                    <c:v>386.8321284872244</c:v>
                  </c:pt>
                  <c:pt idx="4">
                    <c:v>326.1860966121687</c:v>
                  </c:pt>
                  <c:pt idx="5">
                    <c:v>476.6920732302004</c:v>
                  </c:pt>
                  <c:pt idx="6">
                    <c:v>431.9003689913226</c:v>
                  </c:pt>
                  <c:pt idx="7">
                    <c:v>353.8047395592603</c:v>
                  </c:pt>
                </c:numCache>
              </c:numRef>
            </c:minus>
          </c:errBars>
          <c:xVal>
            <c:numRef>
              <c:f>Tran_strain_all!$AN$64:$AN$71</c:f>
              <c:numCache>
                <c:formatCode>0</c:formatCode>
                <c:ptCount val="8"/>
                <c:pt idx="0">
                  <c:v>1058.715079790051</c:v>
                </c:pt>
                <c:pt idx="1">
                  <c:v>804.4103718183315</c:v>
                </c:pt>
                <c:pt idx="2">
                  <c:v>1826.801767129238</c:v>
                </c:pt>
                <c:pt idx="3">
                  <c:v>789.7939349341687</c:v>
                </c:pt>
                <c:pt idx="4">
                  <c:v>959.0399963685936</c:v>
                </c:pt>
                <c:pt idx="5">
                  <c:v>513.7401504848871</c:v>
                </c:pt>
                <c:pt idx="6">
                  <c:v>-323.9850264559196</c:v>
                </c:pt>
                <c:pt idx="7">
                  <c:v>332.3494026459261</c:v>
                </c:pt>
              </c:numCache>
            </c:numRef>
          </c:xVal>
          <c:yVal>
            <c:numRef>
              <c:f>Tran_strain_all!$AH$64:$AH$71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529336"/>
        <c:axId val="2141532392"/>
      </c:scatterChart>
      <c:valAx>
        <c:axId val="2141529336"/>
        <c:scaling>
          <c:orientation val="minMax"/>
        </c:scaling>
        <c:delete val="0"/>
        <c:axPos val="t"/>
        <c:numFmt formatCode="0" sourceLinked="1"/>
        <c:majorTickMark val="out"/>
        <c:minorTickMark val="none"/>
        <c:tickLblPos val="nextTo"/>
        <c:crossAx val="2141532392"/>
        <c:crosses val="autoZero"/>
        <c:crossBetween val="midCat"/>
      </c:valAx>
      <c:valAx>
        <c:axId val="2141532392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5293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Stress_all!$R$5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Stress_all!$R$69:$R$77</c:f>
              <c:numCache>
                <c:formatCode>0</c:formatCode>
                <c:ptCount val="9"/>
                <c:pt idx="0">
                  <c:v>-19.17505267113382</c:v>
                </c:pt>
                <c:pt idx="1">
                  <c:v>-113.2152234270871</c:v>
                </c:pt>
                <c:pt idx="2">
                  <c:v>167.0779782626028</c:v>
                </c:pt>
                <c:pt idx="3">
                  <c:v>-304.406444501655</c:v>
                </c:pt>
                <c:pt idx="4">
                  <c:v>-125.794451237188</c:v>
                </c:pt>
                <c:pt idx="5">
                  <c:v>-232.1914680668582</c:v>
                </c:pt>
                <c:pt idx="6">
                  <c:v>236.4923357446144</c:v>
                </c:pt>
                <c:pt idx="7">
                  <c:v>-213.8978217684772</c:v>
                </c:pt>
                <c:pt idx="8">
                  <c:v>28.11909283661697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Stress_all!$T$5</c:f>
              <c:strCache>
                <c:ptCount val="1"/>
                <c:pt idx="0">
                  <c:v>Transverse</c:v>
                </c:pt>
              </c:strCache>
            </c:strRef>
          </c:tx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Stress_all!$T$69:$T$77</c:f>
              <c:numCache>
                <c:formatCode>0</c:formatCode>
                <c:ptCount val="9"/>
                <c:pt idx="0">
                  <c:v>21.09703386083085</c:v>
                </c:pt>
                <c:pt idx="1">
                  <c:v>19.37779955120187</c:v>
                </c:pt>
                <c:pt idx="2">
                  <c:v>52.6057606135514</c:v>
                </c:pt>
                <c:pt idx="3">
                  <c:v>-354.3030737161207</c:v>
                </c:pt>
                <c:pt idx="4">
                  <c:v>-45.24629281497168</c:v>
                </c:pt>
                <c:pt idx="5">
                  <c:v>-308.1985954221292</c:v>
                </c:pt>
                <c:pt idx="6">
                  <c:v>79.74567614137666</c:v>
                </c:pt>
                <c:pt idx="7">
                  <c:v>-110.8429060287489</c:v>
                </c:pt>
                <c:pt idx="8">
                  <c:v>12.83195637376853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Stress_all!$V$5</c:f>
              <c:strCache>
                <c:ptCount val="1"/>
                <c:pt idx="0">
                  <c:v>Longitudinal</c:v>
                </c:pt>
              </c:strCache>
            </c:strRef>
          </c:tx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Stress_all!$V$69:$V$77</c:f>
              <c:numCache>
                <c:formatCode>0</c:formatCode>
                <c:ptCount val="9"/>
                <c:pt idx="0">
                  <c:v>52.25696461495616</c:v>
                </c:pt>
                <c:pt idx="1">
                  <c:v>301.1262032788246</c:v>
                </c:pt>
                <c:pt idx="2">
                  <c:v>241.0374263298557</c:v>
                </c:pt>
                <c:pt idx="3">
                  <c:v>-702.299804244491</c:v>
                </c:pt>
                <c:pt idx="4">
                  <c:v>-214.9286041338424</c:v>
                </c:pt>
                <c:pt idx="5">
                  <c:v>-483.5993678216359</c:v>
                </c:pt>
                <c:pt idx="6">
                  <c:v>439.6176141141517</c:v>
                </c:pt>
                <c:pt idx="7">
                  <c:v>31.37739268579112</c:v>
                </c:pt>
                <c:pt idx="8">
                  <c:v>110.526771067682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585272"/>
        <c:axId val="2141588264"/>
      </c:scatterChart>
      <c:valAx>
        <c:axId val="214158527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1588264"/>
        <c:crosses val="autoZero"/>
        <c:crossBetween val="midCat"/>
      </c:valAx>
      <c:valAx>
        <c:axId val="214158826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15852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Stress_all!$R$5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Stress_all!$R$69:$R$77</c:f>
              <c:numCache>
                <c:formatCode>0</c:formatCode>
                <c:ptCount val="9"/>
                <c:pt idx="0">
                  <c:v>-19.17505267113382</c:v>
                </c:pt>
                <c:pt idx="1">
                  <c:v>-113.2152234270871</c:v>
                </c:pt>
                <c:pt idx="2">
                  <c:v>167.0779782626028</c:v>
                </c:pt>
                <c:pt idx="3">
                  <c:v>-304.406444501655</c:v>
                </c:pt>
                <c:pt idx="4">
                  <c:v>-125.794451237188</c:v>
                </c:pt>
                <c:pt idx="5">
                  <c:v>-232.1914680668582</c:v>
                </c:pt>
                <c:pt idx="6">
                  <c:v>236.4923357446144</c:v>
                </c:pt>
                <c:pt idx="7">
                  <c:v>-213.8978217684772</c:v>
                </c:pt>
                <c:pt idx="8">
                  <c:v>28.11909283661697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Stress_all!$T$5</c:f>
              <c:strCache>
                <c:ptCount val="1"/>
                <c:pt idx="0">
                  <c:v>Transverse</c:v>
                </c:pt>
              </c:strCache>
            </c:strRef>
          </c:tx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Stress_all!$T$69:$T$77</c:f>
              <c:numCache>
                <c:formatCode>0</c:formatCode>
                <c:ptCount val="9"/>
                <c:pt idx="0">
                  <c:v>21.09703386083085</c:v>
                </c:pt>
                <c:pt idx="1">
                  <c:v>19.37779955120187</c:v>
                </c:pt>
                <c:pt idx="2">
                  <c:v>52.6057606135514</c:v>
                </c:pt>
                <c:pt idx="3">
                  <c:v>-354.3030737161207</c:v>
                </c:pt>
                <c:pt idx="4">
                  <c:v>-45.24629281497168</c:v>
                </c:pt>
                <c:pt idx="5">
                  <c:v>-308.1985954221292</c:v>
                </c:pt>
                <c:pt idx="6">
                  <c:v>79.74567614137666</c:v>
                </c:pt>
                <c:pt idx="7">
                  <c:v>-110.8429060287489</c:v>
                </c:pt>
                <c:pt idx="8">
                  <c:v>12.83195637376853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Stress_all!$V$5</c:f>
              <c:strCache>
                <c:ptCount val="1"/>
                <c:pt idx="0">
                  <c:v>Longitudinal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pPr>
              <a:solidFill>
                <a:srgbClr val="008000"/>
              </a:solidFill>
            </c:spPr>
          </c:marker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Stress_all!$V$69:$V$77</c:f>
              <c:numCache>
                <c:formatCode>0</c:formatCode>
                <c:ptCount val="9"/>
                <c:pt idx="0">
                  <c:v>52.25696461495616</c:v>
                </c:pt>
                <c:pt idx="1">
                  <c:v>301.1262032788246</c:v>
                </c:pt>
                <c:pt idx="2">
                  <c:v>241.0374263298557</c:v>
                </c:pt>
                <c:pt idx="3">
                  <c:v>-702.299804244491</c:v>
                </c:pt>
                <c:pt idx="4">
                  <c:v>-214.9286041338424</c:v>
                </c:pt>
                <c:pt idx="5">
                  <c:v>-483.5993678216359</c:v>
                </c:pt>
                <c:pt idx="6">
                  <c:v>439.6176141141517</c:v>
                </c:pt>
                <c:pt idx="7">
                  <c:v>31.37739268579112</c:v>
                </c:pt>
                <c:pt idx="8">
                  <c:v>110.526771067682</c:v>
                </c:pt>
              </c:numCache>
            </c:numRef>
          </c:yVal>
          <c:smooth val="0"/>
        </c:ser>
        <c:ser>
          <c:idx val="4"/>
          <c:order val="3"/>
          <c:spPr>
            <a:ln>
              <a:solidFill>
                <a:schemeClr val="accent1"/>
              </a:solidFill>
              <a:prstDash val="sysDash"/>
            </a:ln>
          </c:spPr>
          <c:marker>
            <c:spPr>
              <a:solidFill>
                <a:schemeClr val="accent1"/>
              </a:solidFill>
            </c:spPr>
          </c:marker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Stress_all!$Z$69:$Z$77</c:f>
              <c:numCache>
                <c:formatCode>0</c:formatCode>
                <c:ptCount val="9"/>
                <c:pt idx="0">
                  <c:v>-22.9627</c:v>
                </c:pt>
                <c:pt idx="1">
                  <c:v>-67.4862</c:v>
                </c:pt>
                <c:pt idx="2">
                  <c:v>173.049</c:v>
                </c:pt>
                <c:pt idx="3">
                  <c:v>-6.72561</c:v>
                </c:pt>
                <c:pt idx="4">
                  <c:v>-1.55522</c:v>
                </c:pt>
                <c:pt idx="5">
                  <c:v>-7.29017</c:v>
                </c:pt>
                <c:pt idx="6">
                  <c:v>176.592</c:v>
                </c:pt>
                <c:pt idx="7">
                  <c:v>2.37902</c:v>
                </c:pt>
                <c:pt idx="8">
                  <c:v>16.0539</c:v>
                </c:pt>
              </c:numCache>
            </c:numRef>
          </c:yVal>
          <c:smooth val="0"/>
        </c:ser>
        <c:ser>
          <c:idx val="5"/>
          <c:order val="4"/>
          <c:spPr>
            <a:ln>
              <a:solidFill>
                <a:schemeClr val="accent2"/>
              </a:solidFill>
              <a:prstDash val="sysDash"/>
            </a:ln>
          </c:spPr>
          <c:marker>
            <c:spPr>
              <a:solidFill>
                <a:schemeClr val="accent2"/>
              </a:solidFill>
            </c:spPr>
          </c:marker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Stress_all!$AA$69:$AA$77</c:f>
              <c:numCache>
                <c:formatCode>0</c:formatCode>
                <c:ptCount val="9"/>
                <c:pt idx="0">
                  <c:v>40.7008</c:v>
                </c:pt>
                <c:pt idx="1">
                  <c:v>73.9319</c:v>
                </c:pt>
                <c:pt idx="2">
                  <c:v>-22.9523</c:v>
                </c:pt>
                <c:pt idx="3">
                  <c:v>-25.8418</c:v>
                </c:pt>
                <c:pt idx="4">
                  <c:v>-59.0712</c:v>
                </c:pt>
                <c:pt idx="5">
                  <c:v>2.69094</c:v>
                </c:pt>
                <c:pt idx="6">
                  <c:v>5.08951</c:v>
                </c:pt>
                <c:pt idx="7">
                  <c:v>115.624</c:v>
                </c:pt>
                <c:pt idx="8">
                  <c:v>58.8709</c:v>
                </c:pt>
              </c:numCache>
            </c:numRef>
          </c:yVal>
          <c:smooth val="0"/>
        </c:ser>
        <c:ser>
          <c:idx val="6"/>
          <c:order val="5"/>
          <c:spPr>
            <a:ln>
              <a:solidFill>
                <a:srgbClr val="008000"/>
              </a:solidFill>
              <a:prstDash val="sysDash"/>
            </a:ln>
          </c:spPr>
          <c:marker>
            <c:spPr>
              <a:solidFill>
                <a:srgbClr val="008000"/>
              </a:solidFill>
            </c:spPr>
          </c:marker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Stress_all!$AB$69:$AB$77</c:f>
              <c:numCache>
                <c:formatCode>0</c:formatCode>
                <c:ptCount val="9"/>
                <c:pt idx="0">
                  <c:v>60.982</c:v>
                </c:pt>
                <c:pt idx="1">
                  <c:v>445.754</c:v>
                </c:pt>
                <c:pt idx="2">
                  <c:v>242.823</c:v>
                </c:pt>
                <c:pt idx="3">
                  <c:v>-250.328</c:v>
                </c:pt>
                <c:pt idx="4">
                  <c:v>-293.122</c:v>
                </c:pt>
                <c:pt idx="5">
                  <c:v>-222.921</c:v>
                </c:pt>
                <c:pt idx="6">
                  <c:v>370.588</c:v>
                </c:pt>
                <c:pt idx="7">
                  <c:v>385.477</c:v>
                </c:pt>
                <c:pt idx="8">
                  <c:v>60.561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640152"/>
        <c:axId val="2141644888"/>
      </c:scatterChart>
      <c:valAx>
        <c:axId val="21416401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1644888"/>
        <c:crosses val="autoZero"/>
        <c:crossBetween val="midCat"/>
      </c:valAx>
      <c:valAx>
        <c:axId val="214164488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16401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Stress_all!$V$5</c:f>
              <c:strCache>
                <c:ptCount val="1"/>
                <c:pt idx="0">
                  <c:v>Longitudinal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pPr>
              <a:solidFill>
                <a:srgbClr val="008000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Stress_all!$W$69:$W$77</c:f>
                <c:numCache>
                  <c:formatCode>General</c:formatCode>
                  <c:ptCount val="9"/>
                  <c:pt idx="0">
                    <c:v>102.1137192685603</c:v>
                  </c:pt>
                  <c:pt idx="1">
                    <c:v>102.4429510411266</c:v>
                  </c:pt>
                  <c:pt idx="2">
                    <c:v>116.5386364608958</c:v>
                  </c:pt>
                  <c:pt idx="3">
                    <c:v>192.5181714426831</c:v>
                  </c:pt>
                  <c:pt idx="4">
                    <c:v>163.2141318911841</c:v>
                  </c:pt>
                  <c:pt idx="5">
                    <c:v>130.7981166290313</c:v>
                  </c:pt>
                  <c:pt idx="6">
                    <c:v>130.4167891397496</c:v>
                  </c:pt>
                  <c:pt idx="7">
                    <c:v>83.23202108428383</c:v>
                  </c:pt>
                  <c:pt idx="8">
                    <c:v>103.7663370439171</c:v>
                  </c:pt>
                </c:numCache>
              </c:numRef>
            </c:plus>
            <c:minus>
              <c:numRef>
                <c:f>Stress_all!$W$69:$W$77</c:f>
                <c:numCache>
                  <c:formatCode>General</c:formatCode>
                  <c:ptCount val="9"/>
                  <c:pt idx="0">
                    <c:v>102.1137192685603</c:v>
                  </c:pt>
                  <c:pt idx="1">
                    <c:v>102.4429510411266</c:v>
                  </c:pt>
                  <c:pt idx="2">
                    <c:v>116.5386364608958</c:v>
                  </c:pt>
                  <c:pt idx="3">
                    <c:v>192.5181714426831</c:v>
                  </c:pt>
                  <c:pt idx="4">
                    <c:v>163.2141318911841</c:v>
                  </c:pt>
                  <c:pt idx="5">
                    <c:v>130.7981166290313</c:v>
                  </c:pt>
                  <c:pt idx="6">
                    <c:v>130.4167891397496</c:v>
                  </c:pt>
                  <c:pt idx="7">
                    <c:v>83.23202108428383</c:v>
                  </c:pt>
                  <c:pt idx="8">
                    <c:v>103.7663370439171</c:v>
                  </c:pt>
                </c:numCache>
              </c:numRef>
            </c:minus>
          </c:errBars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Stress_all!$V$69:$V$77</c:f>
              <c:numCache>
                <c:formatCode>0</c:formatCode>
                <c:ptCount val="9"/>
                <c:pt idx="0">
                  <c:v>52.25696461495616</c:v>
                </c:pt>
                <c:pt idx="1">
                  <c:v>301.1262032788246</c:v>
                </c:pt>
                <c:pt idx="2">
                  <c:v>241.0374263298557</c:v>
                </c:pt>
                <c:pt idx="3">
                  <c:v>-702.299804244491</c:v>
                </c:pt>
                <c:pt idx="4">
                  <c:v>-214.9286041338424</c:v>
                </c:pt>
                <c:pt idx="5">
                  <c:v>-483.5993678216359</c:v>
                </c:pt>
                <c:pt idx="6">
                  <c:v>439.6176141141517</c:v>
                </c:pt>
                <c:pt idx="7">
                  <c:v>31.37739268579112</c:v>
                </c:pt>
                <c:pt idx="8">
                  <c:v>110.526771067682</c:v>
                </c:pt>
              </c:numCache>
            </c:numRef>
          </c:yVal>
          <c:smooth val="0"/>
        </c:ser>
        <c:ser>
          <c:idx val="6"/>
          <c:order val="1"/>
          <c:spPr>
            <a:ln>
              <a:solidFill>
                <a:srgbClr val="008000"/>
              </a:solidFill>
              <a:prstDash val="sysDash"/>
            </a:ln>
          </c:spPr>
          <c:marker>
            <c:spPr>
              <a:solidFill>
                <a:srgbClr val="008000"/>
              </a:solidFill>
            </c:spPr>
          </c:marker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Stress_all!$AB$69:$AB$77</c:f>
              <c:numCache>
                <c:formatCode>0</c:formatCode>
                <c:ptCount val="9"/>
                <c:pt idx="0">
                  <c:v>60.982</c:v>
                </c:pt>
                <c:pt idx="1">
                  <c:v>445.754</c:v>
                </c:pt>
                <c:pt idx="2">
                  <c:v>242.823</c:v>
                </c:pt>
                <c:pt idx="3">
                  <c:v>-250.328</c:v>
                </c:pt>
                <c:pt idx="4">
                  <c:v>-293.122</c:v>
                </c:pt>
                <c:pt idx="5">
                  <c:v>-222.921</c:v>
                </c:pt>
                <c:pt idx="6">
                  <c:v>370.588</c:v>
                </c:pt>
                <c:pt idx="7">
                  <c:v>385.477</c:v>
                </c:pt>
                <c:pt idx="8">
                  <c:v>60.561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673096"/>
        <c:axId val="2141677736"/>
      </c:scatterChart>
      <c:valAx>
        <c:axId val="214167309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1677736"/>
        <c:crosses val="autoZero"/>
        <c:crossBetween val="midCat"/>
      </c:valAx>
      <c:valAx>
        <c:axId val="214167773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16730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Stress_all!$T$5</c:f>
              <c:strCache>
                <c:ptCount val="1"/>
                <c:pt idx="0">
                  <c:v>Transverse</c:v>
                </c:pt>
              </c:strCache>
            </c:strRef>
          </c:tx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Stress_all!$T$69:$T$77</c:f>
              <c:numCache>
                <c:formatCode>0</c:formatCode>
                <c:ptCount val="9"/>
                <c:pt idx="0">
                  <c:v>21.09703386083085</c:v>
                </c:pt>
                <c:pt idx="1">
                  <c:v>19.37779955120187</c:v>
                </c:pt>
                <c:pt idx="2">
                  <c:v>52.6057606135514</c:v>
                </c:pt>
                <c:pt idx="3">
                  <c:v>-354.3030737161207</c:v>
                </c:pt>
                <c:pt idx="4">
                  <c:v>-45.24629281497168</c:v>
                </c:pt>
                <c:pt idx="5">
                  <c:v>-308.1985954221292</c:v>
                </c:pt>
                <c:pt idx="6">
                  <c:v>79.74567614137666</c:v>
                </c:pt>
                <c:pt idx="7">
                  <c:v>-110.8429060287489</c:v>
                </c:pt>
                <c:pt idx="8">
                  <c:v>12.83195637376853</c:v>
                </c:pt>
              </c:numCache>
            </c:numRef>
          </c:yVal>
          <c:smooth val="0"/>
        </c:ser>
        <c:ser>
          <c:idx val="5"/>
          <c:order val="1"/>
          <c:spPr>
            <a:ln>
              <a:solidFill>
                <a:schemeClr val="accent2"/>
              </a:solidFill>
              <a:prstDash val="sysDash"/>
            </a:ln>
          </c:spPr>
          <c:marker>
            <c:spPr>
              <a:solidFill>
                <a:schemeClr val="accent2"/>
              </a:solidFill>
            </c:spPr>
          </c:marker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Stress_all!$AA$69:$AA$77</c:f>
              <c:numCache>
                <c:formatCode>0</c:formatCode>
                <c:ptCount val="9"/>
                <c:pt idx="0">
                  <c:v>40.7008</c:v>
                </c:pt>
                <c:pt idx="1">
                  <c:v>73.9319</c:v>
                </c:pt>
                <c:pt idx="2">
                  <c:v>-22.9523</c:v>
                </c:pt>
                <c:pt idx="3">
                  <c:v>-25.8418</c:v>
                </c:pt>
                <c:pt idx="4">
                  <c:v>-59.0712</c:v>
                </c:pt>
                <c:pt idx="5">
                  <c:v>2.69094</c:v>
                </c:pt>
                <c:pt idx="6">
                  <c:v>5.08951</c:v>
                </c:pt>
                <c:pt idx="7">
                  <c:v>115.624</c:v>
                </c:pt>
                <c:pt idx="8">
                  <c:v>58.8709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705528"/>
        <c:axId val="2141710216"/>
      </c:scatterChart>
      <c:valAx>
        <c:axId val="214170552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1710216"/>
        <c:crosses val="autoZero"/>
        <c:crossBetween val="midCat"/>
      </c:valAx>
      <c:valAx>
        <c:axId val="214171021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17055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Stress_all!$R$5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Stress_all!$R$69:$R$77</c:f>
              <c:numCache>
                <c:formatCode>0</c:formatCode>
                <c:ptCount val="9"/>
                <c:pt idx="0">
                  <c:v>-19.17505267113382</c:v>
                </c:pt>
                <c:pt idx="1">
                  <c:v>-113.2152234270871</c:v>
                </c:pt>
                <c:pt idx="2">
                  <c:v>167.0779782626028</c:v>
                </c:pt>
                <c:pt idx="3">
                  <c:v>-304.406444501655</c:v>
                </c:pt>
                <c:pt idx="4">
                  <c:v>-125.794451237188</c:v>
                </c:pt>
                <c:pt idx="5">
                  <c:v>-232.1914680668582</c:v>
                </c:pt>
                <c:pt idx="6">
                  <c:v>236.4923357446144</c:v>
                </c:pt>
                <c:pt idx="7">
                  <c:v>-213.8978217684772</c:v>
                </c:pt>
                <c:pt idx="8">
                  <c:v>28.11909283661697</c:v>
                </c:pt>
              </c:numCache>
            </c:numRef>
          </c:yVal>
          <c:smooth val="0"/>
        </c:ser>
        <c:ser>
          <c:idx val="4"/>
          <c:order val="1"/>
          <c:spPr>
            <a:ln>
              <a:solidFill>
                <a:schemeClr val="accent1"/>
              </a:solidFill>
              <a:prstDash val="sysDash"/>
            </a:ln>
          </c:spPr>
          <c:marker>
            <c:spPr>
              <a:solidFill>
                <a:schemeClr val="accent1"/>
              </a:solidFill>
            </c:spPr>
          </c:marker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Stress_all!$Z$69:$Z$77</c:f>
              <c:numCache>
                <c:formatCode>0</c:formatCode>
                <c:ptCount val="9"/>
                <c:pt idx="0">
                  <c:v>-22.9627</c:v>
                </c:pt>
                <c:pt idx="1">
                  <c:v>-67.4862</c:v>
                </c:pt>
                <c:pt idx="2">
                  <c:v>173.049</c:v>
                </c:pt>
                <c:pt idx="3">
                  <c:v>-6.72561</c:v>
                </c:pt>
                <c:pt idx="4">
                  <c:v>-1.55522</c:v>
                </c:pt>
                <c:pt idx="5">
                  <c:v>-7.29017</c:v>
                </c:pt>
                <c:pt idx="6">
                  <c:v>176.592</c:v>
                </c:pt>
                <c:pt idx="7">
                  <c:v>2.37902</c:v>
                </c:pt>
                <c:pt idx="8">
                  <c:v>16.0539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739192"/>
        <c:axId val="2141743880"/>
      </c:scatterChart>
      <c:valAx>
        <c:axId val="214173919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1743880"/>
        <c:crosses val="autoZero"/>
        <c:crossBetween val="midCat"/>
      </c:valAx>
      <c:valAx>
        <c:axId val="2141743880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17391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_depth</a:t>
            </a:r>
            <a:r>
              <a:rPr lang="en-US" baseline="0"/>
              <a:t> profile</a:t>
            </a:r>
            <a:endParaRPr lang="en-US"/>
          </a:p>
        </c:rich>
      </c:tx>
      <c:layout>
        <c:manualLayout>
          <c:xMode val="edge"/>
          <c:yMode val="edge"/>
          <c:x val="0.744730546082924"/>
          <c:y val="0.86783345230936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Stress_all!$R$5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Stress_all!$R$60:$R$67</c:f>
              <c:numCache>
                <c:formatCode>0</c:formatCode>
                <c:ptCount val="8"/>
                <c:pt idx="0">
                  <c:v>-492.1199192915379</c:v>
                </c:pt>
                <c:pt idx="1">
                  <c:v>-91.67239876450122</c:v>
                </c:pt>
                <c:pt idx="2">
                  <c:v>22.0895845763539</c:v>
                </c:pt>
                <c:pt idx="3">
                  <c:v>-29.75095015578627</c:v>
                </c:pt>
                <c:pt idx="4">
                  <c:v>-62.93002224950406</c:v>
                </c:pt>
                <c:pt idx="5">
                  <c:v>-85.9106226666628</c:v>
                </c:pt>
                <c:pt idx="6">
                  <c:v>-169.1106827671941</c:v>
                </c:pt>
                <c:pt idx="7">
                  <c:v>-37.15715040139992</c:v>
                </c:pt>
              </c:numCache>
            </c:numRef>
          </c:xVal>
          <c:yVal>
            <c:numRef>
              <c:f>Stress_all!$P$60:$P$67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Stress_all!$T$5</c:f>
              <c:strCache>
                <c:ptCount val="1"/>
                <c:pt idx="0">
                  <c:v>Transverse</c:v>
                </c:pt>
              </c:strCache>
            </c:strRef>
          </c:tx>
          <c:xVal>
            <c:numRef>
              <c:f>Stress_all!$T$60:$T$67</c:f>
              <c:numCache>
                <c:formatCode>0</c:formatCode>
                <c:ptCount val="8"/>
                <c:pt idx="0">
                  <c:v>-40.1387653692652</c:v>
                </c:pt>
                <c:pt idx="1">
                  <c:v>66.01012523735435</c:v>
                </c:pt>
                <c:pt idx="2">
                  <c:v>313.4863582802926</c:v>
                </c:pt>
                <c:pt idx="3">
                  <c:v>81.02221443415785</c:v>
                </c:pt>
                <c:pt idx="4">
                  <c:v>102.0099406492334</c:v>
                </c:pt>
                <c:pt idx="5">
                  <c:v>1.535711238227673</c:v>
                </c:pt>
                <c:pt idx="6">
                  <c:v>-230.5801186885831</c:v>
                </c:pt>
                <c:pt idx="7">
                  <c:v>16.90936045504573</c:v>
                </c:pt>
              </c:numCache>
            </c:numRef>
          </c:xVal>
          <c:yVal>
            <c:numRef>
              <c:f>Stress_all!$P$60:$P$67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Stress_all!$V$5</c:f>
              <c:strCache>
                <c:ptCount val="1"/>
                <c:pt idx="0">
                  <c:v>Longitudinal</c:v>
                </c:pt>
              </c:strCache>
            </c:strRef>
          </c:tx>
          <c:xVal>
            <c:numRef>
              <c:f>Stress_all!$V$60:$V$67</c:f>
              <c:numCache>
                <c:formatCode>0</c:formatCode>
                <c:ptCount val="8"/>
                <c:pt idx="0">
                  <c:v>-382.7765211257152</c:v>
                </c:pt>
                <c:pt idx="1">
                  <c:v>-251.3811107171496</c:v>
                </c:pt>
                <c:pt idx="2">
                  <c:v>-255.8962939658451</c:v>
                </c:pt>
                <c:pt idx="3">
                  <c:v>-253.0307561842723</c:v>
                </c:pt>
                <c:pt idx="4">
                  <c:v>-268.3648397110666</c:v>
                </c:pt>
                <c:pt idx="5">
                  <c:v>-268.5884452119992</c:v>
                </c:pt>
                <c:pt idx="6">
                  <c:v>-372.7001943422727</c:v>
                </c:pt>
                <c:pt idx="7">
                  <c:v>-139.122896600596</c:v>
                </c:pt>
              </c:numCache>
            </c:numRef>
          </c:xVal>
          <c:yVal>
            <c:numRef>
              <c:f>Stress_all!$P$60:$P$67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778680"/>
        <c:axId val="2141781736"/>
      </c:scatterChart>
      <c:valAx>
        <c:axId val="2141778680"/>
        <c:scaling>
          <c:orientation val="minMax"/>
        </c:scaling>
        <c:delete val="0"/>
        <c:axPos val="t"/>
        <c:numFmt formatCode="0" sourceLinked="1"/>
        <c:majorTickMark val="out"/>
        <c:minorTickMark val="none"/>
        <c:tickLblPos val="nextTo"/>
        <c:crossAx val="2141781736"/>
        <c:crosses val="autoZero"/>
        <c:crossBetween val="midCat"/>
      </c:valAx>
      <c:valAx>
        <c:axId val="2141781736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7786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Stress_a1_Xray!$Q$7:$Q$39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Stress_a1_Xray!$R$7:$R$39</c:f>
              <c:numCache>
                <c:formatCode>0</c:formatCode>
                <c:ptCount val="33"/>
                <c:pt idx="0">
                  <c:v>10.45579987730438</c:v>
                </c:pt>
                <c:pt idx="1">
                  <c:v>-78.234603795494</c:v>
                </c:pt>
                <c:pt idx="2">
                  <c:v>17.30316723077595</c:v>
                </c:pt>
                <c:pt idx="3">
                  <c:v>144.2189658056954</c:v>
                </c:pt>
                <c:pt idx="4">
                  <c:v>-39.6688978238569</c:v>
                </c:pt>
                <c:pt idx="5">
                  <c:v>-122.0894593835758</c:v>
                </c:pt>
                <c:pt idx="6">
                  <c:v>-29.30360253463283</c:v>
                </c:pt>
                <c:pt idx="7">
                  <c:v>-344.2986496213526</c:v>
                </c:pt>
                <c:pt idx="8">
                  <c:v>-312.0620446964101</c:v>
                </c:pt>
                <c:pt idx="9">
                  <c:v>-279.5721481038699</c:v>
                </c:pt>
                <c:pt idx="10">
                  <c:v>-232.4259419145826</c:v>
                </c:pt>
                <c:pt idx="11">
                  <c:v>-260.0069075759774</c:v>
                </c:pt>
                <c:pt idx="12">
                  <c:v>-220.7548011407752</c:v>
                </c:pt>
                <c:pt idx="13">
                  <c:v>-257.5893843381911</c:v>
                </c:pt>
                <c:pt idx="14">
                  <c:v>-275.3894802308493</c:v>
                </c:pt>
                <c:pt idx="15">
                  <c:v>-201.2995034429656</c:v>
                </c:pt>
                <c:pt idx="16">
                  <c:v>-359.7605899882827</c:v>
                </c:pt>
                <c:pt idx="17">
                  <c:v>-201.6279522991514</c:v>
                </c:pt>
                <c:pt idx="18">
                  <c:v>-201.8205071149109</c:v>
                </c:pt>
                <c:pt idx="19">
                  <c:v>-284.039302615006</c:v>
                </c:pt>
                <c:pt idx="20">
                  <c:v>-110.0136007732487</c:v>
                </c:pt>
                <c:pt idx="21">
                  <c:v>-63.40530833601925</c:v>
                </c:pt>
                <c:pt idx="22">
                  <c:v>-149.6251966920346</c:v>
                </c:pt>
                <c:pt idx="23">
                  <c:v>-109.014061094757</c:v>
                </c:pt>
                <c:pt idx="24">
                  <c:v>-122.6734280423795</c:v>
                </c:pt>
                <c:pt idx="25">
                  <c:v>-103.0820434416068</c:v>
                </c:pt>
                <c:pt idx="26">
                  <c:v>163.1682434826457</c:v>
                </c:pt>
                <c:pt idx="27">
                  <c:v>-93.1019186417583</c:v>
                </c:pt>
                <c:pt idx="28">
                  <c:v>-59.12887106699114</c:v>
                </c:pt>
                <c:pt idx="29">
                  <c:v>-27.82930110009864</c:v>
                </c:pt>
                <c:pt idx="30">
                  <c:v>-88.57951778973623</c:v>
                </c:pt>
                <c:pt idx="31">
                  <c:v>98.56806208826884</c:v>
                </c:pt>
                <c:pt idx="32">
                  <c:v>15.2780728715831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Stress_a1_Xray!$U$7:$U$47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94.93208776395801</c:v>
                  </c:pt>
                  <c:pt idx="8">
                    <c:v>146.1974222004883</c:v>
                  </c:pt>
                  <c:pt idx="9">
                    <c:v>147.3127725010395</c:v>
                  </c:pt>
                  <c:pt idx="10">
                    <c:v>126.9194577912949</c:v>
                  </c:pt>
                  <c:pt idx="11">
                    <c:v>155.1344248369881</c:v>
                  </c:pt>
                  <c:pt idx="12">
                    <c:v>159.0816482442337</c:v>
                  </c:pt>
                  <c:pt idx="13">
                    <c:v>180.6222835864613</c:v>
                  </c:pt>
                  <c:pt idx="14">
                    <c:v>202.8444288875154</c:v>
                  </c:pt>
                  <c:pt idx="15">
                    <c:v>173.5116800988616</c:v>
                  </c:pt>
                  <c:pt idx="16">
                    <c:v>203.9670794932881</c:v>
                  </c:pt>
                  <c:pt idx="17">
                    <c:v>273.3010797660539</c:v>
                  </c:pt>
                  <c:pt idx="18">
                    <c:v>193.0370341727944</c:v>
                  </c:pt>
                  <c:pt idx="19">
                    <c:v>138.2024246722643</c:v>
                  </c:pt>
                  <c:pt idx="20">
                    <c:v>156.5154459615165</c:v>
                  </c:pt>
                  <c:pt idx="21">
                    <c:v>153.0695425518632</c:v>
                  </c:pt>
                  <c:pt idx="22">
                    <c:v>223.6553110488678</c:v>
                  </c:pt>
                  <c:pt idx="23">
                    <c:v>188.598900070824</c:v>
                  </c:pt>
                  <c:pt idx="24">
                    <c:v>164.182457635398</c:v>
                  </c:pt>
                  <c:pt idx="25">
                    <c:v>167.9778610612328</c:v>
                  </c:pt>
                  <c:pt idx="26">
                    <c:v>90.60891551651761</c:v>
                  </c:pt>
                  <c:pt idx="27">
                    <c:v>100.3951693782122</c:v>
                  </c:pt>
                  <c:pt idx="28">
                    <c:v>98.17885228729011</c:v>
                  </c:pt>
                  <c:pt idx="29">
                    <c:v>106.4429385544251</c:v>
                  </c:pt>
                  <c:pt idx="30">
                    <c:v>81.63201568513143</c:v>
                  </c:pt>
                  <c:pt idx="31">
                    <c:v>86.37772043934012</c:v>
                  </c:pt>
                  <c:pt idx="32">
                    <c:v>115.3611163179428</c:v>
                  </c:pt>
                  <c:pt idx="33">
                    <c:v>86.9407536356379</c:v>
                  </c:pt>
                  <c:pt idx="34">
                    <c:v>88.08269323669026</c:v>
                  </c:pt>
                  <c:pt idx="35">
                    <c:v>121.3470876290869</c:v>
                  </c:pt>
                  <c:pt idx="36">
                    <c:v>157.0159644893559</c:v>
                  </c:pt>
                  <c:pt idx="37">
                    <c:v>157.123269827954</c:v>
                  </c:pt>
                  <c:pt idx="38">
                    <c:v>132.5217799796071</c:v>
                  </c:pt>
                  <c:pt idx="39">
                    <c:v>98.08133379104526</c:v>
                  </c:pt>
                  <c:pt idx="40">
                    <c:v>105.5376119548295</c:v>
                  </c:pt>
                </c:numCache>
              </c:numRef>
            </c:plus>
            <c:minus>
              <c:numRef>
                <c:f>Stress_a1_Xray!$U$7:$U$47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94.93208776395801</c:v>
                  </c:pt>
                  <c:pt idx="8">
                    <c:v>146.1974222004883</c:v>
                  </c:pt>
                  <c:pt idx="9">
                    <c:v>147.3127725010395</c:v>
                  </c:pt>
                  <c:pt idx="10">
                    <c:v>126.9194577912949</c:v>
                  </c:pt>
                  <c:pt idx="11">
                    <c:v>155.1344248369881</c:v>
                  </c:pt>
                  <c:pt idx="12">
                    <c:v>159.0816482442337</c:v>
                  </c:pt>
                  <c:pt idx="13">
                    <c:v>180.6222835864613</c:v>
                  </c:pt>
                  <c:pt idx="14">
                    <c:v>202.8444288875154</c:v>
                  </c:pt>
                  <c:pt idx="15">
                    <c:v>173.5116800988616</c:v>
                  </c:pt>
                  <c:pt idx="16">
                    <c:v>203.9670794932881</c:v>
                  </c:pt>
                  <c:pt idx="17">
                    <c:v>273.3010797660539</c:v>
                  </c:pt>
                  <c:pt idx="18">
                    <c:v>193.0370341727944</c:v>
                  </c:pt>
                  <c:pt idx="19">
                    <c:v>138.2024246722643</c:v>
                  </c:pt>
                  <c:pt idx="20">
                    <c:v>156.5154459615165</c:v>
                  </c:pt>
                  <c:pt idx="21">
                    <c:v>153.0695425518632</c:v>
                  </c:pt>
                  <c:pt idx="22">
                    <c:v>223.6553110488678</c:v>
                  </c:pt>
                  <c:pt idx="23">
                    <c:v>188.598900070824</c:v>
                  </c:pt>
                  <c:pt idx="24">
                    <c:v>164.182457635398</c:v>
                  </c:pt>
                  <c:pt idx="25">
                    <c:v>167.9778610612328</c:v>
                  </c:pt>
                  <c:pt idx="26">
                    <c:v>90.60891551651761</c:v>
                  </c:pt>
                  <c:pt idx="27">
                    <c:v>100.3951693782122</c:v>
                  </c:pt>
                  <c:pt idx="28">
                    <c:v>98.17885228729011</c:v>
                  </c:pt>
                  <c:pt idx="29">
                    <c:v>106.4429385544251</c:v>
                  </c:pt>
                  <c:pt idx="30">
                    <c:v>81.63201568513143</c:v>
                  </c:pt>
                  <c:pt idx="31">
                    <c:v>86.37772043934012</c:v>
                  </c:pt>
                  <c:pt idx="32">
                    <c:v>115.3611163179428</c:v>
                  </c:pt>
                  <c:pt idx="33">
                    <c:v>86.9407536356379</c:v>
                  </c:pt>
                  <c:pt idx="34">
                    <c:v>88.08269323669026</c:v>
                  </c:pt>
                  <c:pt idx="35">
                    <c:v>121.3470876290869</c:v>
                  </c:pt>
                  <c:pt idx="36">
                    <c:v>157.0159644893559</c:v>
                  </c:pt>
                  <c:pt idx="37">
                    <c:v>157.123269827954</c:v>
                  </c:pt>
                  <c:pt idx="38">
                    <c:v>132.5217799796071</c:v>
                  </c:pt>
                  <c:pt idx="39">
                    <c:v>98.08133379104526</c:v>
                  </c:pt>
                  <c:pt idx="40">
                    <c:v>105.5376119548295</c:v>
                  </c:pt>
                </c:numCache>
              </c:numRef>
            </c:minus>
          </c:errBars>
          <c:xVal>
            <c:numRef>
              <c:f>Stress_a1_Xray!$Q$7:$Q$39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Stress_a1_Xray!$T$7:$T$39</c:f>
              <c:numCache>
                <c:formatCode>0</c:formatCode>
                <c:ptCount val="33"/>
                <c:pt idx="0">
                  <c:v>-165.4540091333674</c:v>
                </c:pt>
                <c:pt idx="1">
                  <c:v>-261.3945062467225</c:v>
                </c:pt>
                <c:pt idx="2">
                  <c:v>-87.32226320854931</c:v>
                </c:pt>
                <c:pt idx="3">
                  <c:v>35.48185786103905</c:v>
                </c:pt>
                <c:pt idx="4">
                  <c:v>-91.46598011601502</c:v>
                </c:pt>
                <c:pt idx="5">
                  <c:v>-230.201831245748</c:v>
                </c:pt>
                <c:pt idx="6">
                  <c:v>-222.040328591475</c:v>
                </c:pt>
                <c:pt idx="7">
                  <c:v>-596.9767614787683</c:v>
                </c:pt>
                <c:pt idx="8">
                  <c:v>-306.6757302850632</c:v>
                </c:pt>
                <c:pt idx="9">
                  <c:v>-177.5534264088735</c:v>
                </c:pt>
                <c:pt idx="10">
                  <c:v>103.3005878828834</c:v>
                </c:pt>
                <c:pt idx="11">
                  <c:v>109.9294245547769</c:v>
                </c:pt>
                <c:pt idx="12">
                  <c:v>160.2401583439125</c:v>
                </c:pt>
                <c:pt idx="13">
                  <c:v>282.4646182987167</c:v>
                </c:pt>
                <c:pt idx="14">
                  <c:v>268.4698457749587</c:v>
                </c:pt>
                <c:pt idx="15">
                  <c:v>367.3495491975046</c:v>
                </c:pt>
                <c:pt idx="16">
                  <c:v>193.810978555622</c:v>
                </c:pt>
                <c:pt idx="17">
                  <c:v>279.1698339824272</c:v>
                </c:pt>
                <c:pt idx="18">
                  <c:v>312.7827392352701</c:v>
                </c:pt>
                <c:pt idx="19">
                  <c:v>70.86789023764162</c:v>
                </c:pt>
                <c:pt idx="20">
                  <c:v>275.8804206950086</c:v>
                </c:pt>
                <c:pt idx="21">
                  <c:v>263.440468211147</c:v>
                </c:pt>
                <c:pt idx="22">
                  <c:v>70.09071288418117</c:v>
                </c:pt>
                <c:pt idx="23">
                  <c:v>-200.8622433743573</c:v>
                </c:pt>
                <c:pt idx="24">
                  <c:v>-254.4552965612723</c:v>
                </c:pt>
                <c:pt idx="25">
                  <c:v>-575.7042782531107</c:v>
                </c:pt>
                <c:pt idx="26">
                  <c:v>-146.2266619783404</c:v>
                </c:pt>
                <c:pt idx="27">
                  <c:v>-218.7742621452879</c:v>
                </c:pt>
                <c:pt idx="28">
                  <c:v>-109.445538146972</c:v>
                </c:pt>
                <c:pt idx="29">
                  <c:v>-105.820711137456</c:v>
                </c:pt>
                <c:pt idx="30">
                  <c:v>-201.4198200680022</c:v>
                </c:pt>
                <c:pt idx="31">
                  <c:v>-36.59781284021925</c:v>
                </c:pt>
                <c:pt idx="32">
                  <c:v>-163.4770056042287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Stress_a1_Xray!$Q$7:$Q$39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Stress_a1_Xray!$V$7:$V$39</c:f>
              <c:numCache>
                <c:formatCode>0</c:formatCode>
                <c:ptCount val="33"/>
                <c:pt idx="0">
                  <c:v>3.59541436286693</c:v>
                </c:pt>
                <c:pt idx="1">
                  <c:v>-78.69469339508712</c:v>
                </c:pt>
                <c:pt idx="2">
                  <c:v>165.0440448986755</c:v>
                </c:pt>
                <c:pt idx="3">
                  <c:v>515.2966798955656</c:v>
                </c:pt>
                <c:pt idx="4">
                  <c:v>345.1689752845144</c:v>
                </c:pt>
                <c:pt idx="5">
                  <c:v>267.4551558119979</c:v>
                </c:pt>
                <c:pt idx="6">
                  <c:v>127.4481702839253</c:v>
                </c:pt>
                <c:pt idx="7">
                  <c:v>-140.9366632389296</c:v>
                </c:pt>
                <c:pt idx="8">
                  <c:v>-612.4598769240483</c:v>
                </c:pt>
                <c:pt idx="9">
                  <c:v>-474.9799597386049</c:v>
                </c:pt>
                <c:pt idx="10">
                  <c:v>-381.3650651906181</c:v>
                </c:pt>
                <c:pt idx="11">
                  <c:v>-264.0218439125917</c:v>
                </c:pt>
                <c:pt idx="12">
                  <c:v>-284.1818469272623</c:v>
                </c:pt>
                <c:pt idx="13">
                  <c:v>-235.8530265562934</c:v>
                </c:pt>
                <c:pt idx="14">
                  <c:v>-271.9338484473835</c:v>
                </c:pt>
                <c:pt idx="15">
                  <c:v>-200.1326955031903</c:v>
                </c:pt>
                <c:pt idx="16">
                  <c:v>-255.8772183901831</c:v>
                </c:pt>
                <c:pt idx="17">
                  <c:v>-201.2849014364398</c:v>
                </c:pt>
                <c:pt idx="18">
                  <c:v>-188.5733052873229</c:v>
                </c:pt>
                <c:pt idx="19">
                  <c:v>-445.2269284922476</c:v>
                </c:pt>
                <c:pt idx="20">
                  <c:v>-210.8953435222449</c:v>
                </c:pt>
                <c:pt idx="21">
                  <c:v>-213.5992638845836</c:v>
                </c:pt>
                <c:pt idx="22">
                  <c:v>-281.1295595606658</c:v>
                </c:pt>
                <c:pt idx="23">
                  <c:v>-258.8800802735158</c:v>
                </c:pt>
                <c:pt idx="24">
                  <c:v>-472.6606256162934</c:v>
                </c:pt>
                <c:pt idx="25">
                  <c:v>-19.85388722541966</c:v>
                </c:pt>
                <c:pt idx="26">
                  <c:v>545.2582307756596</c:v>
                </c:pt>
                <c:pt idx="27">
                  <c:v>406.1326500044842</c:v>
                </c:pt>
                <c:pt idx="28">
                  <c:v>292.4526992261462</c:v>
                </c:pt>
                <c:pt idx="29">
                  <c:v>102.7255081888003</c:v>
                </c:pt>
                <c:pt idx="30">
                  <c:v>-57.93643135294744</c:v>
                </c:pt>
                <c:pt idx="31">
                  <c:v>166.6891579183653</c:v>
                </c:pt>
                <c:pt idx="32">
                  <c:v>-6.053154189625693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837384"/>
        <c:axId val="2141840376"/>
      </c:scatterChart>
      <c:valAx>
        <c:axId val="214183738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1840376"/>
        <c:crosses val="autoZero"/>
        <c:crossBetween val="midCat"/>
      </c:valAx>
      <c:valAx>
        <c:axId val="214184037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18373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- inc FB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spPr>
            <a:ln w="28575">
              <a:noFill/>
            </a:ln>
          </c:spPr>
          <c:xVal>
            <c:numRef>
              <c:f>Stress_a1_Xray!$Q$7:$Q$47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Stress_a1_Xray!$R$7:$R$47</c:f>
              <c:numCache>
                <c:formatCode>0</c:formatCode>
                <c:ptCount val="41"/>
                <c:pt idx="0">
                  <c:v>10.45579987730438</c:v>
                </c:pt>
                <c:pt idx="1">
                  <c:v>-78.234603795494</c:v>
                </c:pt>
                <c:pt idx="2">
                  <c:v>17.30316723077595</c:v>
                </c:pt>
                <c:pt idx="3">
                  <c:v>144.2189658056954</c:v>
                </c:pt>
                <c:pt idx="4">
                  <c:v>-39.6688978238569</c:v>
                </c:pt>
                <c:pt idx="5">
                  <c:v>-122.0894593835758</c:v>
                </c:pt>
                <c:pt idx="6">
                  <c:v>-29.30360253463283</c:v>
                </c:pt>
                <c:pt idx="7">
                  <c:v>-344.2986496213526</c:v>
                </c:pt>
                <c:pt idx="8">
                  <c:v>-312.0620446964101</c:v>
                </c:pt>
                <c:pt idx="9">
                  <c:v>-279.5721481038699</c:v>
                </c:pt>
                <c:pt idx="10">
                  <c:v>-232.4259419145826</c:v>
                </c:pt>
                <c:pt idx="11">
                  <c:v>-260.0069075759774</c:v>
                </c:pt>
                <c:pt idx="12">
                  <c:v>-220.7548011407752</c:v>
                </c:pt>
                <c:pt idx="13">
                  <c:v>-257.5893843381911</c:v>
                </c:pt>
                <c:pt idx="14">
                  <c:v>-275.3894802308493</c:v>
                </c:pt>
                <c:pt idx="15">
                  <c:v>-201.2995034429656</c:v>
                </c:pt>
                <c:pt idx="16">
                  <c:v>-359.7605899882827</c:v>
                </c:pt>
                <c:pt idx="17">
                  <c:v>-201.6279522991514</c:v>
                </c:pt>
                <c:pt idx="18">
                  <c:v>-201.8205071149109</c:v>
                </c:pt>
                <c:pt idx="19">
                  <c:v>-284.039302615006</c:v>
                </c:pt>
                <c:pt idx="20">
                  <c:v>-110.0136007732487</c:v>
                </c:pt>
                <c:pt idx="21">
                  <c:v>-63.40530833601925</c:v>
                </c:pt>
                <c:pt idx="22">
                  <c:v>-149.6251966920346</c:v>
                </c:pt>
                <c:pt idx="23">
                  <c:v>-109.014061094757</c:v>
                </c:pt>
                <c:pt idx="24">
                  <c:v>-122.6734280423795</c:v>
                </c:pt>
                <c:pt idx="25">
                  <c:v>-103.0820434416068</c:v>
                </c:pt>
                <c:pt idx="26">
                  <c:v>163.1682434826457</c:v>
                </c:pt>
                <c:pt idx="27">
                  <c:v>-93.1019186417583</c:v>
                </c:pt>
                <c:pt idx="28">
                  <c:v>-59.12887106699114</c:v>
                </c:pt>
                <c:pt idx="29">
                  <c:v>-27.82930110009864</c:v>
                </c:pt>
                <c:pt idx="30">
                  <c:v>-88.57951778973623</c:v>
                </c:pt>
                <c:pt idx="31">
                  <c:v>98.56806208826884</c:v>
                </c:pt>
                <c:pt idx="32">
                  <c:v>15.2780728715831</c:v>
                </c:pt>
                <c:pt idx="33">
                  <c:v>38.35205898664083</c:v>
                </c:pt>
                <c:pt idx="34">
                  <c:v>-28.6999858230168</c:v>
                </c:pt>
                <c:pt idx="35">
                  <c:v>-467.4049747768685</c:v>
                </c:pt>
                <c:pt idx="36">
                  <c:v>-263.0516081179431</c:v>
                </c:pt>
                <c:pt idx="37">
                  <c:v>6.157342684617474</c:v>
                </c:pt>
                <c:pt idx="38">
                  <c:v>186.7785827056831</c:v>
                </c:pt>
                <c:pt idx="39">
                  <c:v>-257.5042374923113</c:v>
                </c:pt>
                <c:pt idx="40">
                  <c:v>136.6314787577318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28575">
              <a:noFill/>
            </a:ln>
          </c:spPr>
          <c:xVal>
            <c:numRef>
              <c:f>Stress_a1_Xray!$Q$7:$Q$47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Stress_a1_Xray!$T$7:$T$47</c:f>
              <c:numCache>
                <c:formatCode>0</c:formatCode>
                <c:ptCount val="41"/>
                <c:pt idx="0">
                  <c:v>-165.4540091333674</c:v>
                </c:pt>
                <c:pt idx="1">
                  <c:v>-261.3945062467225</c:v>
                </c:pt>
                <c:pt idx="2">
                  <c:v>-87.32226320854931</c:v>
                </c:pt>
                <c:pt idx="3">
                  <c:v>35.48185786103905</c:v>
                </c:pt>
                <c:pt idx="4">
                  <c:v>-91.46598011601502</c:v>
                </c:pt>
                <c:pt idx="5">
                  <c:v>-230.201831245748</c:v>
                </c:pt>
                <c:pt idx="6">
                  <c:v>-222.040328591475</c:v>
                </c:pt>
                <c:pt idx="7">
                  <c:v>-596.9767614787683</c:v>
                </c:pt>
                <c:pt idx="8">
                  <c:v>-306.6757302850632</c:v>
                </c:pt>
                <c:pt idx="9">
                  <c:v>-177.5534264088735</c:v>
                </c:pt>
                <c:pt idx="10">
                  <c:v>103.3005878828834</c:v>
                </c:pt>
                <c:pt idx="11">
                  <c:v>109.9294245547769</c:v>
                </c:pt>
                <c:pt idx="12">
                  <c:v>160.2401583439125</c:v>
                </c:pt>
                <c:pt idx="13">
                  <c:v>282.4646182987167</c:v>
                </c:pt>
                <c:pt idx="14">
                  <c:v>268.4698457749587</c:v>
                </c:pt>
                <c:pt idx="15">
                  <c:v>367.3495491975046</c:v>
                </c:pt>
                <c:pt idx="16">
                  <c:v>193.810978555622</c:v>
                </c:pt>
                <c:pt idx="17">
                  <c:v>279.1698339824272</c:v>
                </c:pt>
                <c:pt idx="18">
                  <c:v>312.7827392352701</c:v>
                </c:pt>
                <c:pt idx="19">
                  <c:v>70.86789023764162</c:v>
                </c:pt>
                <c:pt idx="20">
                  <c:v>275.8804206950086</c:v>
                </c:pt>
                <c:pt idx="21">
                  <c:v>263.440468211147</c:v>
                </c:pt>
                <c:pt idx="22">
                  <c:v>70.09071288418117</c:v>
                </c:pt>
                <c:pt idx="23">
                  <c:v>-200.8622433743573</c:v>
                </c:pt>
                <c:pt idx="24">
                  <c:v>-254.4552965612723</c:v>
                </c:pt>
                <c:pt idx="25">
                  <c:v>-575.7042782531107</c:v>
                </c:pt>
                <c:pt idx="26">
                  <c:v>-146.2266619783404</c:v>
                </c:pt>
                <c:pt idx="27">
                  <c:v>-218.7742621452879</c:v>
                </c:pt>
                <c:pt idx="28">
                  <c:v>-109.445538146972</c:v>
                </c:pt>
                <c:pt idx="29">
                  <c:v>-105.820711137456</c:v>
                </c:pt>
                <c:pt idx="30">
                  <c:v>-201.4198200680022</c:v>
                </c:pt>
                <c:pt idx="31">
                  <c:v>-36.59781284021925</c:v>
                </c:pt>
                <c:pt idx="32">
                  <c:v>-163.4770056042287</c:v>
                </c:pt>
                <c:pt idx="33">
                  <c:v>-205.9657974767345</c:v>
                </c:pt>
                <c:pt idx="34">
                  <c:v>-232.51785651123</c:v>
                </c:pt>
                <c:pt idx="35">
                  <c:v>-724.0677612702992</c:v>
                </c:pt>
                <c:pt idx="36">
                  <c:v>-446.5566342905192</c:v>
                </c:pt>
                <c:pt idx="37">
                  <c:v>-319.8857869846303</c:v>
                </c:pt>
                <c:pt idx="38">
                  <c:v>-126.1612275453892</c:v>
                </c:pt>
                <c:pt idx="39">
                  <c:v>-648.5580740021275</c:v>
                </c:pt>
                <c:pt idx="40">
                  <c:v>-121.7920780793198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spPr>
            <a:ln w="25400">
              <a:noFill/>
            </a:ln>
          </c:spPr>
          <c:xVal>
            <c:numRef>
              <c:f>Stress_a1_Xray!$Q$7:$Q$47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Stress_a1_Xray!$V$7:$V$47</c:f>
              <c:numCache>
                <c:formatCode>0</c:formatCode>
                <c:ptCount val="41"/>
                <c:pt idx="0">
                  <c:v>3.59541436286693</c:v>
                </c:pt>
                <c:pt idx="1">
                  <c:v>-78.69469339508712</c:v>
                </c:pt>
                <c:pt idx="2">
                  <c:v>165.0440448986755</c:v>
                </c:pt>
                <c:pt idx="3">
                  <c:v>515.2966798955656</c:v>
                </c:pt>
                <c:pt idx="4">
                  <c:v>345.1689752845144</c:v>
                </c:pt>
                <c:pt idx="5">
                  <c:v>267.4551558119979</c:v>
                </c:pt>
                <c:pt idx="6">
                  <c:v>127.4481702839253</c:v>
                </c:pt>
                <c:pt idx="7">
                  <c:v>-140.9366632389296</c:v>
                </c:pt>
                <c:pt idx="8">
                  <c:v>-612.4598769240483</c:v>
                </c:pt>
                <c:pt idx="9">
                  <c:v>-474.9799597386049</c:v>
                </c:pt>
                <c:pt idx="10">
                  <c:v>-381.3650651906181</c:v>
                </c:pt>
                <c:pt idx="11">
                  <c:v>-264.0218439125917</c:v>
                </c:pt>
                <c:pt idx="12">
                  <c:v>-284.1818469272623</c:v>
                </c:pt>
                <c:pt idx="13">
                  <c:v>-235.8530265562934</c:v>
                </c:pt>
                <c:pt idx="14">
                  <c:v>-271.9338484473835</c:v>
                </c:pt>
                <c:pt idx="15">
                  <c:v>-200.1326955031903</c:v>
                </c:pt>
                <c:pt idx="16">
                  <c:v>-255.8772183901831</c:v>
                </c:pt>
                <c:pt idx="17">
                  <c:v>-201.2849014364398</c:v>
                </c:pt>
                <c:pt idx="18">
                  <c:v>-188.5733052873229</c:v>
                </c:pt>
                <c:pt idx="19">
                  <c:v>-445.2269284922476</c:v>
                </c:pt>
                <c:pt idx="20">
                  <c:v>-210.8953435222449</c:v>
                </c:pt>
                <c:pt idx="21">
                  <c:v>-213.5992638845836</c:v>
                </c:pt>
                <c:pt idx="22">
                  <c:v>-281.1295595606658</c:v>
                </c:pt>
                <c:pt idx="23">
                  <c:v>-258.8800802735158</c:v>
                </c:pt>
                <c:pt idx="24">
                  <c:v>-472.6606256162934</c:v>
                </c:pt>
                <c:pt idx="25">
                  <c:v>-19.85388722541966</c:v>
                </c:pt>
                <c:pt idx="26">
                  <c:v>545.2582307756596</c:v>
                </c:pt>
                <c:pt idx="27">
                  <c:v>406.1326500044842</c:v>
                </c:pt>
                <c:pt idx="28">
                  <c:v>292.4526992261462</c:v>
                </c:pt>
                <c:pt idx="29">
                  <c:v>102.7255081888003</c:v>
                </c:pt>
                <c:pt idx="30">
                  <c:v>-57.93643135294744</c:v>
                </c:pt>
                <c:pt idx="31">
                  <c:v>166.6891579183653</c:v>
                </c:pt>
                <c:pt idx="32">
                  <c:v>-6.053154189625693</c:v>
                </c:pt>
                <c:pt idx="33">
                  <c:v>253.3741163235151</c:v>
                </c:pt>
                <c:pt idx="34">
                  <c:v>163.6187883868297</c:v>
                </c:pt>
                <c:pt idx="35">
                  <c:v>-358.8592989324222</c:v>
                </c:pt>
                <c:pt idx="36">
                  <c:v>-215.6893877900057</c:v>
                </c:pt>
                <c:pt idx="37">
                  <c:v>-38.18701505783315</c:v>
                </c:pt>
                <c:pt idx="38">
                  <c:v>267.2229044684927</c:v>
                </c:pt>
                <c:pt idx="39">
                  <c:v>44.36128994797359</c:v>
                </c:pt>
                <c:pt idx="40">
                  <c:v>309.2926095954327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880488"/>
        <c:axId val="2141883480"/>
      </c:scatterChart>
      <c:valAx>
        <c:axId val="214188048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1883480"/>
        <c:crosses val="autoZero"/>
        <c:crossBetween val="midCat"/>
      </c:valAx>
      <c:valAx>
        <c:axId val="2141883480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18804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Strain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Stress_a1_Xray!$Q$7:$Q$39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Stress_a1_Xray!$G$7:$G$39</c:f>
              <c:numCache>
                <c:formatCode>0</c:formatCode>
                <c:ptCount val="33"/>
                <c:pt idx="0">
                  <c:v>281.0160871831169</c:v>
                </c:pt>
                <c:pt idx="1">
                  <c:v>113.2959814145185</c:v>
                </c:pt>
                <c:pt idx="2">
                  <c:v>-28.63508226791378</c:v>
                </c:pt>
                <c:pt idx="3">
                  <c:v>-100.0695024823139</c:v>
                </c:pt>
                <c:pt idx="4">
                  <c:v>-551.3323636876511</c:v>
                </c:pt>
                <c:pt idx="5">
                  <c:v>-634.5974131116704</c:v>
                </c:pt>
                <c:pt idx="6">
                  <c:v>-4.409309725561527</c:v>
                </c:pt>
                <c:pt idx="7">
                  <c:v>-585.3553438383008</c:v>
                </c:pt>
                <c:pt idx="8">
                  <c:v>-172.9588692079842</c:v>
                </c:pt>
                <c:pt idx="9">
                  <c:v>-399.1053917125065</c:v>
                </c:pt>
                <c:pt idx="10">
                  <c:v>-709.5552320107723</c:v>
                </c:pt>
                <c:pt idx="11">
                  <c:v>-1017.996103660157</c:v>
                </c:pt>
                <c:pt idx="12">
                  <c:v>-874.153783646525</c:v>
                </c:pt>
                <c:pt idx="13">
                  <c:v>-1293.20410409961</c:v>
                </c:pt>
                <c:pt idx="14">
                  <c:v>-1306.429902043438</c:v>
                </c:pt>
                <c:pt idx="15">
                  <c:v>-1197.450283577428</c:v>
                </c:pt>
                <c:pt idx="16">
                  <c:v>-1624.479609704355</c:v>
                </c:pt>
                <c:pt idx="17">
                  <c:v>-1071.397295537846</c:v>
                </c:pt>
                <c:pt idx="18">
                  <c:v>-1138.492082377596</c:v>
                </c:pt>
                <c:pt idx="19">
                  <c:v>-817.7694816124958</c:v>
                </c:pt>
                <c:pt idx="20">
                  <c:v>-616.7101139289421</c:v>
                </c:pt>
                <c:pt idx="21">
                  <c:v>-373.1317601618489</c:v>
                </c:pt>
                <c:pt idx="22">
                  <c:v>-411.0168699480443</c:v>
                </c:pt>
                <c:pt idx="23">
                  <c:v>137.6601714266901</c:v>
                </c:pt>
                <c:pt idx="24">
                  <c:v>454.5778505280484</c:v>
                </c:pt>
                <c:pt idx="25">
                  <c:v>359.9305057235824</c:v>
                </c:pt>
                <c:pt idx="26">
                  <c:v>206.9465373497614</c:v>
                </c:pt>
                <c:pt idx="27">
                  <c:v>-710.9973095215104</c:v>
                </c:pt>
                <c:pt idx="28">
                  <c:v>-543.0048542416354</c:v>
                </c:pt>
                <c:pt idx="29">
                  <c:v>-128.0987629309616</c:v>
                </c:pt>
                <c:pt idx="30">
                  <c:v>-51.29829696881582</c:v>
                </c:pt>
                <c:pt idx="31">
                  <c:v>283.5269455467859</c:v>
                </c:pt>
                <c:pt idx="32">
                  <c:v>314.9386705225687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Stress_a1_Xray!$J$7:$J$47</c:f>
                <c:numCache>
                  <c:formatCode>General</c:formatCode>
                  <c:ptCount val="41"/>
                  <c:pt idx="0">
                    <c:v>196.2652741029914</c:v>
                  </c:pt>
                  <c:pt idx="1">
                    <c:v>182.2384263469034</c:v>
                  </c:pt>
                  <c:pt idx="2">
                    <c:v>134.3658005800163</c:v>
                  </c:pt>
                  <c:pt idx="3">
                    <c:v>164.6005553384011</c:v>
                  </c:pt>
                  <c:pt idx="4">
                    <c:v>214.1309175479611</c:v>
                  </c:pt>
                  <c:pt idx="5">
                    <c:v>134.4155394721324</c:v>
                  </c:pt>
                  <c:pt idx="6">
                    <c:v>207.2135110394723</c:v>
                  </c:pt>
                  <c:pt idx="7">
                    <c:v>174.0288111552468</c:v>
                  </c:pt>
                  <c:pt idx="8">
                    <c:v>316.8523499557097</c:v>
                  </c:pt>
                  <c:pt idx="9">
                    <c:v>335.3771911238645</c:v>
                  </c:pt>
                  <c:pt idx="10">
                    <c:v>287.736487897705</c:v>
                  </c:pt>
                  <c:pt idx="11">
                    <c:v>273.9239254341273</c:v>
                  </c:pt>
                  <c:pt idx="12">
                    <c:v>394.4603584948859</c:v>
                  </c:pt>
                  <c:pt idx="13">
                    <c:v>301.2939308244531</c:v>
                  </c:pt>
                  <c:pt idx="14">
                    <c:v>379.7505302070012</c:v>
                  </c:pt>
                  <c:pt idx="15">
                    <c:v>367.8115534246908</c:v>
                  </c:pt>
                  <c:pt idx="16">
                    <c:v>410.9024929970233</c:v>
                  </c:pt>
                  <c:pt idx="17">
                    <c:v>533.0560440095501</c:v>
                  </c:pt>
                  <c:pt idx="18">
                    <c:v>376.9836610423292</c:v>
                  </c:pt>
                  <c:pt idx="19">
                    <c:v>304.4734837258645</c:v>
                  </c:pt>
                  <c:pt idx="20">
                    <c:v>350.5538459753764</c:v>
                  </c:pt>
                  <c:pt idx="21">
                    <c:v>310.5068524098531</c:v>
                  </c:pt>
                  <c:pt idx="22">
                    <c:v>481.7292237173642</c:v>
                  </c:pt>
                  <c:pt idx="23">
                    <c:v>457.0585721602738</c:v>
                  </c:pt>
                  <c:pt idx="24">
                    <c:v>281.131726918904</c:v>
                  </c:pt>
                  <c:pt idx="25">
                    <c:v>447.5417329486977</c:v>
                  </c:pt>
                  <c:pt idx="26">
                    <c:v>183.7167779498161</c:v>
                  </c:pt>
                  <c:pt idx="27">
                    <c:v>204.2314205196183</c:v>
                  </c:pt>
                  <c:pt idx="28">
                    <c:v>177.4527186323427</c:v>
                  </c:pt>
                  <c:pt idx="29">
                    <c:v>204.2453691031287</c:v>
                  </c:pt>
                  <c:pt idx="30">
                    <c:v>149.865053728826</c:v>
                  </c:pt>
                  <c:pt idx="31">
                    <c:v>154.887295090278</c:v>
                  </c:pt>
                  <c:pt idx="32">
                    <c:v>265.9279583635544</c:v>
                  </c:pt>
                  <c:pt idx="33">
                    <c:v>133.3516142192348</c:v>
                  </c:pt>
                  <c:pt idx="34">
                    <c:v>159.1249068839672</c:v>
                  </c:pt>
                  <c:pt idx="35">
                    <c:v>189.6986494450689</c:v>
                  </c:pt>
                  <c:pt idx="36">
                    <c:v>262.0086030808986</c:v>
                  </c:pt>
                  <c:pt idx="37">
                    <c:v>333.2091120094026</c:v>
                  </c:pt>
                  <c:pt idx="38">
                    <c:v>329.0880299925414</c:v>
                  </c:pt>
                  <c:pt idx="39">
                    <c:v>213.6498880912495</c:v>
                  </c:pt>
                  <c:pt idx="40">
                    <c:v>186.3752571651389</c:v>
                  </c:pt>
                </c:numCache>
              </c:numRef>
            </c:plus>
            <c:minus>
              <c:numRef>
                <c:f>Stress_a1_Xray!$J$7:$J$47</c:f>
                <c:numCache>
                  <c:formatCode>General</c:formatCode>
                  <c:ptCount val="41"/>
                  <c:pt idx="0">
                    <c:v>196.2652741029914</c:v>
                  </c:pt>
                  <c:pt idx="1">
                    <c:v>182.2384263469034</c:v>
                  </c:pt>
                  <c:pt idx="2">
                    <c:v>134.3658005800163</c:v>
                  </c:pt>
                  <c:pt idx="3">
                    <c:v>164.6005553384011</c:v>
                  </c:pt>
                  <c:pt idx="4">
                    <c:v>214.1309175479611</c:v>
                  </c:pt>
                  <c:pt idx="5">
                    <c:v>134.4155394721324</c:v>
                  </c:pt>
                  <c:pt idx="6">
                    <c:v>207.2135110394723</c:v>
                  </c:pt>
                  <c:pt idx="7">
                    <c:v>174.0288111552468</c:v>
                  </c:pt>
                  <c:pt idx="8">
                    <c:v>316.8523499557097</c:v>
                  </c:pt>
                  <c:pt idx="9">
                    <c:v>335.3771911238645</c:v>
                  </c:pt>
                  <c:pt idx="10">
                    <c:v>287.736487897705</c:v>
                  </c:pt>
                  <c:pt idx="11">
                    <c:v>273.9239254341273</c:v>
                  </c:pt>
                  <c:pt idx="12">
                    <c:v>394.4603584948859</c:v>
                  </c:pt>
                  <c:pt idx="13">
                    <c:v>301.2939308244531</c:v>
                  </c:pt>
                  <c:pt idx="14">
                    <c:v>379.7505302070012</c:v>
                  </c:pt>
                  <c:pt idx="15">
                    <c:v>367.8115534246908</c:v>
                  </c:pt>
                  <c:pt idx="16">
                    <c:v>410.9024929970233</c:v>
                  </c:pt>
                  <c:pt idx="17">
                    <c:v>533.0560440095501</c:v>
                  </c:pt>
                  <c:pt idx="18">
                    <c:v>376.9836610423292</c:v>
                  </c:pt>
                  <c:pt idx="19">
                    <c:v>304.4734837258645</c:v>
                  </c:pt>
                  <c:pt idx="20">
                    <c:v>350.5538459753764</c:v>
                  </c:pt>
                  <c:pt idx="21">
                    <c:v>310.5068524098531</c:v>
                  </c:pt>
                  <c:pt idx="22">
                    <c:v>481.7292237173642</c:v>
                  </c:pt>
                  <c:pt idx="23">
                    <c:v>457.0585721602738</c:v>
                  </c:pt>
                  <c:pt idx="24">
                    <c:v>281.131726918904</c:v>
                  </c:pt>
                  <c:pt idx="25">
                    <c:v>447.5417329486977</c:v>
                  </c:pt>
                  <c:pt idx="26">
                    <c:v>183.7167779498161</c:v>
                  </c:pt>
                  <c:pt idx="27">
                    <c:v>204.2314205196183</c:v>
                  </c:pt>
                  <c:pt idx="28">
                    <c:v>177.4527186323427</c:v>
                  </c:pt>
                  <c:pt idx="29">
                    <c:v>204.2453691031287</c:v>
                  </c:pt>
                  <c:pt idx="30">
                    <c:v>149.865053728826</c:v>
                  </c:pt>
                  <c:pt idx="31">
                    <c:v>154.887295090278</c:v>
                  </c:pt>
                  <c:pt idx="32">
                    <c:v>265.9279583635544</c:v>
                  </c:pt>
                  <c:pt idx="33">
                    <c:v>133.3516142192348</c:v>
                  </c:pt>
                  <c:pt idx="34">
                    <c:v>159.1249068839672</c:v>
                  </c:pt>
                  <c:pt idx="35">
                    <c:v>189.6986494450689</c:v>
                  </c:pt>
                  <c:pt idx="36">
                    <c:v>262.0086030808986</c:v>
                  </c:pt>
                  <c:pt idx="37">
                    <c:v>333.2091120094026</c:v>
                  </c:pt>
                  <c:pt idx="38">
                    <c:v>329.0880299925414</c:v>
                  </c:pt>
                  <c:pt idx="39">
                    <c:v>213.6498880912495</c:v>
                  </c:pt>
                  <c:pt idx="40">
                    <c:v>186.3752571651389</c:v>
                  </c:pt>
                </c:numCache>
              </c:numRef>
            </c:minus>
          </c:errBars>
          <c:xVal>
            <c:numRef>
              <c:f>Stress_a1_Xray!$Q$7:$Q$39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Stress_a1_Xray!$I$7:$I$39</c:f>
              <c:numCache>
                <c:formatCode>0</c:formatCode>
                <c:ptCount val="33"/>
                <c:pt idx="0">
                  <c:v>-807.9493971686613</c:v>
                </c:pt>
                <c:pt idx="1">
                  <c:v>-1020.551033759753</c:v>
                </c:pt>
                <c:pt idx="2">
                  <c:v>-676.3163183208798</c:v>
                </c:pt>
                <c:pt idx="3">
                  <c:v>-773.2039802349488</c:v>
                </c:pt>
                <c:pt idx="4">
                  <c:v>-871.9809683533918</c:v>
                </c:pt>
                <c:pt idx="5">
                  <c:v>-1303.864477020355</c:v>
                </c:pt>
                <c:pt idx="6">
                  <c:v>-1197.541423410775</c:v>
                </c:pt>
                <c:pt idx="7">
                  <c:v>-2149.553179146113</c:v>
                </c:pt>
                <c:pt idx="8">
                  <c:v>-139.6150180901223</c:v>
                </c:pt>
                <c:pt idx="9">
                  <c:v>232.4390759231854</c:v>
                </c:pt>
                <c:pt idx="10">
                  <c:v>1368.751857211636</c:v>
                </c:pt>
                <c:pt idx="11">
                  <c:v>1272.08595238737</c:v>
                </c:pt>
                <c:pt idx="12">
                  <c:v>1484.386441734875</c:v>
                </c:pt>
                <c:pt idx="13">
                  <c:v>2049.987340795534</c:v>
                </c:pt>
                <c:pt idx="14">
                  <c:v>2060.318306563946</c:v>
                </c:pt>
                <c:pt idx="15">
                  <c:v>2322.758137530245</c:v>
                </c:pt>
                <c:pt idx="16">
                  <c:v>1802.392005091247</c:v>
                </c:pt>
                <c:pt idx="17">
                  <c:v>1904.969952871927</c:v>
                </c:pt>
                <c:pt idx="18">
                  <c:v>2047.147061694954</c:v>
                </c:pt>
                <c:pt idx="19">
                  <c:v>1379.27504557056</c:v>
                </c:pt>
                <c:pt idx="20">
                  <c:v>1772.157638017413</c:v>
                </c:pt>
                <c:pt idx="21">
                  <c:v>1650.199237511085</c:v>
                </c:pt>
                <c:pt idx="22">
                  <c:v>949.1292369523396</c:v>
                </c:pt>
                <c:pt idx="23">
                  <c:v>-430.9238141136929</c:v>
                </c:pt>
                <c:pt idx="24">
                  <c:v>-361.214668874621</c:v>
                </c:pt>
                <c:pt idx="25">
                  <c:v>-2565.82618596668</c:v>
                </c:pt>
                <c:pt idx="26">
                  <c:v>-1708.355258361105</c:v>
                </c:pt>
                <c:pt idx="27">
                  <c:v>-1488.968959781456</c:v>
                </c:pt>
                <c:pt idx="28">
                  <c:v>-854.4889837843739</c:v>
                </c:pt>
                <c:pt idx="29">
                  <c:v>-610.9027298288883</c:v>
                </c:pt>
                <c:pt idx="30">
                  <c:v>-749.833501548558</c:v>
                </c:pt>
                <c:pt idx="31">
                  <c:v>-553.2141849629024</c:v>
                </c:pt>
                <c:pt idx="32">
                  <c:v>-791.6403867086474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Stress_a1_Xray!$Q$7:$Q$39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Stress_a1_Xray!$K$7:$K$39</c:f>
              <c:numCache>
                <c:formatCode>0</c:formatCode>
                <c:ptCount val="33"/>
                <c:pt idx="0">
                  <c:v>238.5470339985041</c:v>
                </c:pt>
                <c:pt idx="1">
                  <c:v>110.4478077027515</c:v>
                </c:pt>
                <c:pt idx="2">
                  <c:v>885.9513032952738</c:v>
                </c:pt>
                <c:pt idx="3">
                  <c:v>2197.078251407358</c:v>
                </c:pt>
                <c:pt idx="4">
                  <c:v>1830.99732698322</c:v>
                </c:pt>
                <c:pt idx="5">
                  <c:v>1776.869252384739</c:v>
                </c:pt>
                <c:pt idx="6">
                  <c:v>965.9588077226554</c:v>
                </c:pt>
                <c:pt idx="7">
                  <c:v>673.5521909100318</c:v>
                </c:pt>
                <c:pt idx="8">
                  <c:v>-2032.56449728384</c:v>
                </c:pt>
                <c:pt idx="9">
                  <c:v>-1608.77279707039</c:v>
                </c:pt>
                <c:pt idx="10">
                  <c:v>-1631.559328481469</c:v>
                </c:pt>
                <c:pt idx="11">
                  <c:v>-1042.850471458245</c:v>
                </c:pt>
                <c:pt idx="12">
                  <c:v>-1266.797400420017</c:v>
                </c:pt>
                <c:pt idx="13">
                  <c:v>-1158.645698783101</c:v>
                </c:pt>
                <c:pt idx="14">
                  <c:v>-1285.03789576484</c:v>
                </c:pt>
                <c:pt idx="15">
                  <c:v>-1190.227186807391</c:v>
                </c:pt>
                <c:pt idx="16">
                  <c:v>-981.3920712399282</c:v>
                </c:pt>
                <c:pt idx="17">
                  <c:v>-1069.273647340108</c:v>
                </c:pt>
                <c:pt idx="18">
                  <c:v>-1056.48559487348</c:v>
                </c:pt>
                <c:pt idx="19">
                  <c:v>-1815.597641804945</c:v>
                </c:pt>
                <c:pt idx="20">
                  <c:v>-1241.216140470347</c:v>
                </c:pt>
                <c:pt idx="21">
                  <c:v>-1302.903865938676</c:v>
                </c:pt>
                <c:pt idx="22">
                  <c:v>-1225.091497230046</c:v>
                </c:pt>
                <c:pt idx="23">
                  <c:v>-790.0818520608643</c:v>
                </c:pt>
                <c:pt idx="24">
                  <c:v>-1712.009563024752</c:v>
                </c:pt>
                <c:pt idx="25">
                  <c:v>875.152425157122</c:v>
                </c:pt>
                <c:pt idx="26">
                  <c:v>2572.265506306515</c:v>
                </c:pt>
                <c:pt idx="27">
                  <c:v>2379.502401145705</c:v>
                </c:pt>
                <c:pt idx="28">
                  <c:v>1633.452485668263</c:v>
                </c:pt>
                <c:pt idx="29">
                  <c:v>680.0976755241272</c:v>
                </c:pt>
                <c:pt idx="30">
                  <c:v>138.397000020829</c:v>
                </c:pt>
                <c:pt idx="31">
                  <c:v>705.228967352145</c:v>
                </c:pt>
                <c:pt idx="32">
                  <c:v>182.8882172865143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920776"/>
        <c:axId val="2141923768"/>
      </c:scatterChart>
      <c:valAx>
        <c:axId val="214192077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1923768"/>
        <c:crosses val="autoZero"/>
        <c:crossBetween val="midCat"/>
      </c:valAx>
      <c:valAx>
        <c:axId val="214192376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19207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'980011'!$E$469:$E$500</c:f>
              <c:numCache>
                <c:formatCode>General</c:formatCode>
                <c:ptCount val="32"/>
                <c:pt idx="0">
                  <c:v>129.0</c:v>
                </c:pt>
                <c:pt idx="1">
                  <c:v>118.0</c:v>
                </c:pt>
                <c:pt idx="2">
                  <c:v>125.0</c:v>
                </c:pt>
                <c:pt idx="3">
                  <c:v>91.0</c:v>
                </c:pt>
                <c:pt idx="4">
                  <c:v>113.0</c:v>
                </c:pt>
                <c:pt idx="5">
                  <c:v>141.0</c:v>
                </c:pt>
                <c:pt idx="6">
                  <c:v>147.0</c:v>
                </c:pt>
                <c:pt idx="7">
                  <c:v>161.0</c:v>
                </c:pt>
                <c:pt idx="8">
                  <c:v>141.0</c:v>
                </c:pt>
                <c:pt idx="9">
                  <c:v>168.0</c:v>
                </c:pt>
                <c:pt idx="10">
                  <c:v>169.0</c:v>
                </c:pt>
                <c:pt idx="11">
                  <c:v>168.0</c:v>
                </c:pt>
                <c:pt idx="12">
                  <c:v>216.0</c:v>
                </c:pt>
                <c:pt idx="13">
                  <c:v>212.0</c:v>
                </c:pt>
                <c:pt idx="14">
                  <c:v>212.0</c:v>
                </c:pt>
                <c:pt idx="15">
                  <c:v>254.0</c:v>
                </c:pt>
                <c:pt idx="16">
                  <c:v>265.0</c:v>
                </c:pt>
                <c:pt idx="17">
                  <c:v>257.0</c:v>
                </c:pt>
                <c:pt idx="18">
                  <c:v>260.0</c:v>
                </c:pt>
                <c:pt idx="19">
                  <c:v>268.0</c:v>
                </c:pt>
                <c:pt idx="20">
                  <c:v>248.0</c:v>
                </c:pt>
                <c:pt idx="21">
                  <c:v>240.0</c:v>
                </c:pt>
                <c:pt idx="22">
                  <c:v>200.0</c:v>
                </c:pt>
                <c:pt idx="23">
                  <c:v>190.0</c:v>
                </c:pt>
                <c:pt idx="24">
                  <c:v>173.0</c:v>
                </c:pt>
                <c:pt idx="25">
                  <c:v>164.0</c:v>
                </c:pt>
                <c:pt idx="26">
                  <c:v>166.0</c:v>
                </c:pt>
                <c:pt idx="27">
                  <c:v>159.0</c:v>
                </c:pt>
                <c:pt idx="28">
                  <c:v>154.0</c:v>
                </c:pt>
                <c:pt idx="29">
                  <c:v>159.0</c:v>
                </c:pt>
                <c:pt idx="30">
                  <c:v>149.0</c:v>
                </c:pt>
                <c:pt idx="31">
                  <c:v>156.0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'980011'!$F$469:$F$500</c:f>
              <c:numCache>
                <c:formatCode>0</c:formatCode>
                <c:ptCount val="32"/>
                <c:pt idx="3">
                  <c:v>115.6325631671449</c:v>
                </c:pt>
                <c:pt idx="4">
                  <c:v>118.5960807773548</c:v>
                </c:pt>
                <c:pt idx="5">
                  <c:v>122.2979103686323</c:v>
                </c:pt>
                <c:pt idx="6">
                  <c:v>127.5704478823108</c:v>
                </c:pt>
                <c:pt idx="7">
                  <c:v>134.8324232289367</c:v>
                </c:pt>
                <c:pt idx="8">
                  <c:v>144.3675416864098</c:v>
                </c:pt>
                <c:pt idx="9">
                  <c:v>156.307232692444</c:v>
                </c:pt>
                <c:pt idx="10">
                  <c:v>170.0135582402507</c:v>
                </c:pt>
                <c:pt idx="11">
                  <c:v>186.3306261063268</c:v>
                </c:pt>
                <c:pt idx="12">
                  <c:v>203.6812536980774</c:v>
                </c:pt>
                <c:pt idx="13">
                  <c:v>220.0821073124489</c:v>
                </c:pt>
                <c:pt idx="14">
                  <c:v>236.0482418280774</c:v>
                </c:pt>
                <c:pt idx="15">
                  <c:v>248.9995097835565</c:v>
                </c:pt>
                <c:pt idx="16">
                  <c:v>257.3768277857824</c:v>
                </c:pt>
                <c:pt idx="17">
                  <c:v>260.2763007688277</c:v>
                </c:pt>
                <c:pt idx="18">
                  <c:v>257.9925539125973</c:v>
                </c:pt>
                <c:pt idx="19">
                  <c:v>250.7622562347686</c:v>
                </c:pt>
                <c:pt idx="20">
                  <c:v>239.3698952462695</c:v>
                </c:pt>
                <c:pt idx="21">
                  <c:v>225.5100839427403</c:v>
                </c:pt>
                <c:pt idx="22">
                  <c:v>210.0130131128549</c:v>
                </c:pt>
                <c:pt idx="23">
                  <c:v>195.4102030343529</c:v>
                </c:pt>
                <c:pt idx="24">
                  <c:v>183.3743268648593</c:v>
                </c:pt>
                <c:pt idx="25">
                  <c:v>173.448378470963</c:v>
                </c:pt>
                <c:pt idx="26">
                  <c:v>165.0249941863373</c:v>
                </c:pt>
                <c:pt idx="27">
                  <c:v>158.7294676629936</c:v>
                </c:pt>
                <c:pt idx="28">
                  <c:v>155.1204370800296</c:v>
                </c:pt>
                <c:pt idx="29">
                  <c:v>152.7553055164136</c:v>
                </c:pt>
                <c:pt idx="30">
                  <c:v>151.7908776873021</c:v>
                </c:pt>
                <c:pt idx="31">
                  <c:v>151.6769776169681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989048"/>
        <c:axId val="2134992216"/>
      </c:scatterChart>
      <c:valAx>
        <c:axId val="2134989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4992216"/>
        <c:crosses val="autoZero"/>
        <c:crossBetween val="midCat"/>
      </c:valAx>
      <c:valAx>
        <c:axId val="2134992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49890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Stress_a1_Xray!$S$80</c:f>
              <c:strCache>
                <c:ptCount val="1"/>
                <c:pt idx="0">
                  <c:v>X-ray tran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</c:spPr>
          </c:marker>
          <c:xVal>
            <c:numRef>
              <c:f>Stress_a1_Xray!$R$82:$R$90</c:f>
              <c:numCache>
                <c:formatCode>General</c:formatCode>
                <c:ptCount val="9"/>
                <c:pt idx="0">
                  <c:v>-25.0</c:v>
                </c:pt>
                <c:pt idx="1">
                  <c:v>-12.0</c:v>
                </c:pt>
                <c:pt idx="2">
                  <c:v>-8.0</c:v>
                </c:pt>
                <c:pt idx="3">
                  <c:v>-5.0</c:v>
                </c:pt>
                <c:pt idx="4">
                  <c:v>0.0</c:v>
                </c:pt>
                <c:pt idx="5">
                  <c:v>5.0</c:v>
                </c:pt>
                <c:pt idx="6">
                  <c:v>8.0</c:v>
                </c:pt>
                <c:pt idx="7">
                  <c:v>12.0</c:v>
                </c:pt>
                <c:pt idx="8">
                  <c:v>25.0</c:v>
                </c:pt>
              </c:numCache>
            </c:numRef>
          </c:xVal>
          <c:yVal>
            <c:numRef>
              <c:f>Stress_a1_Xray!$S$82:$S$90</c:f>
              <c:numCache>
                <c:formatCode>General</c:formatCode>
                <c:ptCount val="9"/>
                <c:pt idx="0">
                  <c:v>-256.0</c:v>
                </c:pt>
                <c:pt idx="1">
                  <c:v>-272.0</c:v>
                </c:pt>
                <c:pt idx="2">
                  <c:v>-205.0</c:v>
                </c:pt>
                <c:pt idx="3">
                  <c:v>13.0</c:v>
                </c:pt>
                <c:pt idx="4">
                  <c:v>140.0</c:v>
                </c:pt>
                <c:pt idx="6">
                  <c:v>-236.0</c:v>
                </c:pt>
                <c:pt idx="7">
                  <c:v>-260.0</c:v>
                </c:pt>
                <c:pt idx="8">
                  <c:v>-220.0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Stress_a1_Xray!$U$7:$U$47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94.93208776395801</c:v>
                  </c:pt>
                  <c:pt idx="8">
                    <c:v>146.1974222004883</c:v>
                  </c:pt>
                  <c:pt idx="9">
                    <c:v>147.3127725010395</c:v>
                  </c:pt>
                  <c:pt idx="10">
                    <c:v>126.9194577912949</c:v>
                  </c:pt>
                  <c:pt idx="11">
                    <c:v>155.1344248369881</c:v>
                  </c:pt>
                  <c:pt idx="12">
                    <c:v>159.0816482442337</c:v>
                  </c:pt>
                  <c:pt idx="13">
                    <c:v>180.6222835864613</c:v>
                  </c:pt>
                  <c:pt idx="14">
                    <c:v>202.8444288875154</c:v>
                  </c:pt>
                  <c:pt idx="15">
                    <c:v>173.5116800988616</c:v>
                  </c:pt>
                  <c:pt idx="16">
                    <c:v>203.9670794932881</c:v>
                  </c:pt>
                  <c:pt idx="17">
                    <c:v>273.3010797660539</c:v>
                  </c:pt>
                  <c:pt idx="18">
                    <c:v>193.0370341727944</c:v>
                  </c:pt>
                  <c:pt idx="19">
                    <c:v>138.2024246722643</c:v>
                  </c:pt>
                  <c:pt idx="20">
                    <c:v>156.5154459615165</c:v>
                  </c:pt>
                  <c:pt idx="21">
                    <c:v>153.0695425518632</c:v>
                  </c:pt>
                  <c:pt idx="22">
                    <c:v>223.6553110488678</c:v>
                  </c:pt>
                  <c:pt idx="23">
                    <c:v>188.598900070824</c:v>
                  </c:pt>
                  <c:pt idx="24">
                    <c:v>164.182457635398</c:v>
                  </c:pt>
                  <c:pt idx="25">
                    <c:v>167.9778610612328</c:v>
                  </c:pt>
                  <c:pt idx="26">
                    <c:v>90.60891551651761</c:v>
                  </c:pt>
                  <c:pt idx="27">
                    <c:v>100.3951693782122</c:v>
                  </c:pt>
                  <c:pt idx="28">
                    <c:v>98.17885228729011</c:v>
                  </c:pt>
                  <c:pt idx="29">
                    <c:v>106.4429385544251</c:v>
                  </c:pt>
                  <c:pt idx="30">
                    <c:v>81.63201568513143</c:v>
                  </c:pt>
                  <c:pt idx="31">
                    <c:v>86.37772043934012</c:v>
                  </c:pt>
                  <c:pt idx="32">
                    <c:v>115.3611163179428</c:v>
                  </c:pt>
                  <c:pt idx="33">
                    <c:v>86.9407536356379</c:v>
                  </c:pt>
                  <c:pt idx="34">
                    <c:v>88.08269323669026</c:v>
                  </c:pt>
                  <c:pt idx="35">
                    <c:v>121.3470876290869</c:v>
                  </c:pt>
                  <c:pt idx="36">
                    <c:v>157.0159644893559</c:v>
                  </c:pt>
                  <c:pt idx="37">
                    <c:v>157.123269827954</c:v>
                  </c:pt>
                  <c:pt idx="38">
                    <c:v>132.5217799796071</c:v>
                  </c:pt>
                  <c:pt idx="39">
                    <c:v>98.08133379104526</c:v>
                  </c:pt>
                  <c:pt idx="40">
                    <c:v>105.5376119548295</c:v>
                  </c:pt>
                </c:numCache>
              </c:numRef>
            </c:plus>
            <c:minus>
              <c:numRef>
                <c:f>Stress_a1_Xray!$U$7:$U$47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94.93208776395801</c:v>
                  </c:pt>
                  <c:pt idx="8">
                    <c:v>146.1974222004883</c:v>
                  </c:pt>
                  <c:pt idx="9">
                    <c:v>147.3127725010395</c:v>
                  </c:pt>
                  <c:pt idx="10">
                    <c:v>126.9194577912949</c:v>
                  </c:pt>
                  <c:pt idx="11">
                    <c:v>155.1344248369881</c:v>
                  </c:pt>
                  <c:pt idx="12">
                    <c:v>159.0816482442337</c:v>
                  </c:pt>
                  <c:pt idx="13">
                    <c:v>180.6222835864613</c:v>
                  </c:pt>
                  <c:pt idx="14">
                    <c:v>202.8444288875154</c:v>
                  </c:pt>
                  <c:pt idx="15">
                    <c:v>173.5116800988616</c:v>
                  </c:pt>
                  <c:pt idx="16">
                    <c:v>203.9670794932881</c:v>
                  </c:pt>
                  <c:pt idx="17">
                    <c:v>273.3010797660539</c:v>
                  </c:pt>
                  <c:pt idx="18">
                    <c:v>193.0370341727944</c:v>
                  </c:pt>
                  <c:pt idx="19">
                    <c:v>138.2024246722643</c:v>
                  </c:pt>
                  <c:pt idx="20">
                    <c:v>156.5154459615165</c:v>
                  </c:pt>
                  <c:pt idx="21">
                    <c:v>153.0695425518632</c:v>
                  </c:pt>
                  <c:pt idx="22">
                    <c:v>223.6553110488678</c:v>
                  </c:pt>
                  <c:pt idx="23">
                    <c:v>188.598900070824</c:v>
                  </c:pt>
                  <c:pt idx="24">
                    <c:v>164.182457635398</c:v>
                  </c:pt>
                  <c:pt idx="25">
                    <c:v>167.9778610612328</c:v>
                  </c:pt>
                  <c:pt idx="26">
                    <c:v>90.60891551651761</c:v>
                  </c:pt>
                  <c:pt idx="27">
                    <c:v>100.3951693782122</c:v>
                  </c:pt>
                  <c:pt idx="28">
                    <c:v>98.17885228729011</c:v>
                  </c:pt>
                  <c:pt idx="29">
                    <c:v>106.4429385544251</c:v>
                  </c:pt>
                  <c:pt idx="30">
                    <c:v>81.63201568513143</c:v>
                  </c:pt>
                  <c:pt idx="31">
                    <c:v>86.37772043934012</c:v>
                  </c:pt>
                  <c:pt idx="32">
                    <c:v>115.3611163179428</c:v>
                  </c:pt>
                  <c:pt idx="33">
                    <c:v>86.9407536356379</c:v>
                  </c:pt>
                  <c:pt idx="34">
                    <c:v>88.08269323669026</c:v>
                  </c:pt>
                  <c:pt idx="35">
                    <c:v>121.3470876290869</c:v>
                  </c:pt>
                  <c:pt idx="36">
                    <c:v>157.0159644893559</c:v>
                  </c:pt>
                  <c:pt idx="37">
                    <c:v>157.123269827954</c:v>
                  </c:pt>
                  <c:pt idx="38">
                    <c:v>132.5217799796071</c:v>
                  </c:pt>
                  <c:pt idx="39">
                    <c:v>98.08133379104526</c:v>
                  </c:pt>
                  <c:pt idx="40">
                    <c:v>105.5376119548295</c:v>
                  </c:pt>
                </c:numCache>
              </c:numRef>
            </c:minus>
          </c:errBars>
          <c:xVal>
            <c:numRef>
              <c:f>Stress_a1_Xray!$Q$7:$Q$39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Stress_a1_Xray!$T$7:$T$39</c:f>
              <c:numCache>
                <c:formatCode>0</c:formatCode>
                <c:ptCount val="33"/>
                <c:pt idx="0">
                  <c:v>-165.4540091333674</c:v>
                </c:pt>
                <c:pt idx="1">
                  <c:v>-261.3945062467225</c:v>
                </c:pt>
                <c:pt idx="2">
                  <c:v>-87.32226320854931</c:v>
                </c:pt>
                <c:pt idx="3">
                  <c:v>35.48185786103905</c:v>
                </c:pt>
                <c:pt idx="4">
                  <c:v>-91.46598011601502</c:v>
                </c:pt>
                <c:pt idx="5">
                  <c:v>-230.201831245748</c:v>
                </c:pt>
                <c:pt idx="6">
                  <c:v>-222.040328591475</c:v>
                </c:pt>
                <c:pt idx="7">
                  <c:v>-596.9767614787683</c:v>
                </c:pt>
                <c:pt idx="8">
                  <c:v>-306.6757302850632</c:v>
                </c:pt>
                <c:pt idx="9">
                  <c:v>-177.5534264088735</c:v>
                </c:pt>
                <c:pt idx="10">
                  <c:v>103.3005878828834</c:v>
                </c:pt>
                <c:pt idx="11">
                  <c:v>109.9294245547769</c:v>
                </c:pt>
                <c:pt idx="12">
                  <c:v>160.2401583439125</c:v>
                </c:pt>
                <c:pt idx="13">
                  <c:v>282.4646182987167</c:v>
                </c:pt>
                <c:pt idx="14">
                  <c:v>268.4698457749587</c:v>
                </c:pt>
                <c:pt idx="15">
                  <c:v>367.3495491975046</c:v>
                </c:pt>
                <c:pt idx="16">
                  <c:v>193.810978555622</c:v>
                </c:pt>
                <c:pt idx="17">
                  <c:v>279.1698339824272</c:v>
                </c:pt>
                <c:pt idx="18">
                  <c:v>312.7827392352701</c:v>
                </c:pt>
                <c:pt idx="19">
                  <c:v>70.86789023764162</c:v>
                </c:pt>
                <c:pt idx="20">
                  <c:v>275.8804206950086</c:v>
                </c:pt>
                <c:pt idx="21">
                  <c:v>263.440468211147</c:v>
                </c:pt>
                <c:pt idx="22">
                  <c:v>70.09071288418117</c:v>
                </c:pt>
                <c:pt idx="23">
                  <c:v>-200.8622433743573</c:v>
                </c:pt>
                <c:pt idx="24">
                  <c:v>-254.4552965612723</c:v>
                </c:pt>
                <c:pt idx="25">
                  <c:v>-575.7042782531107</c:v>
                </c:pt>
                <c:pt idx="26">
                  <c:v>-146.2266619783404</c:v>
                </c:pt>
                <c:pt idx="27">
                  <c:v>-218.7742621452879</c:v>
                </c:pt>
                <c:pt idx="28">
                  <c:v>-109.445538146972</c:v>
                </c:pt>
                <c:pt idx="29">
                  <c:v>-105.820711137456</c:v>
                </c:pt>
                <c:pt idx="30">
                  <c:v>-201.4198200680022</c:v>
                </c:pt>
                <c:pt idx="31">
                  <c:v>-36.59781284021925</c:v>
                </c:pt>
                <c:pt idx="32">
                  <c:v>-163.4770056042287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Stress_a1_Xray!$Q$7:$Q$39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Stress_a1_Xray!$V$7:$V$39</c:f>
              <c:numCache>
                <c:formatCode>0</c:formatCode>
                <c:ptCount val="33"/>
                <c:pt idx="0">
                  <c:v>3.59541436286693</c:v>
                </c:pt>
                <c:pt idx="1">
                  <c:v>-78.69469339508712</c:v>
                </c:pt>
                <c:pt idx="2">
                  <c:v>165.0440448986755</c:v>
                </c:pt>
                <c:pt idx="3">
                  <c:v>515.2966798955656</c:v>
                </c:pt>
                <c:pt idx="4">
                  <c:v>345.1689752845144</c:v>
                </c:pt>
                <c:pt idx="5">
                  <c:v>267.4551558119979</c:v>
                </c:pt>
                <c:pt idx="6">
                  <c:v>127.4481702839253</c:v>
                </c:pt>
                <c:pt idx="7">
                  <c:v>-140.9366632389296</c:v>
                </c:pt>
                <c:pt idx="8">
                  <c:v>-612.4598769240483</c:v>
                </c:pt>
                <c:pt idx="9">
                  <c:v>-474.9799597386049</c:v>
                </c:pt>
                <c:pt idx="10">
                  <c:v>-381.3650651906181</c:v>
                </c:pt>
                <c:pt idx="11">
                  <c:v>-264.0218439125917</c:v>
                </c:pt>
                <c:pt idx="12">
                  <c:v>-284.1818469272623</c:v>
                </c:pt>
                <c:pt idx="13">
                  <c:v>-235.8530265562934</c:v>
                </c:pt>
                <c:pt idx="14">
                  <c:v>-271.9338484473835</c:v>
                </c:pt>
                <c:pt idx="15">
                  <c:v>-200.1326955031903</c:v>
                </c:pt>
                <c:pt idx="16">
                  <c:v>-255.8772183901831</c:v>
                </c:pt>
                <c:pt idx="17">
                  <c:v>-201.2849014364398</c:v>
                </c:pt>
                <c:pt idx="18">
                  <c:v>-188.5733052873229</c:v>
                </c:pt>
                <c:pt idx="19">
                  <c:v>-445.2269284922476</c:v>
                </c:pt>
                <c:pt idx="20">
                  <c:v>-210.8953435222449</c:v>
                </c:pt>
                <c:pt idx="21">
                  <c:v>-213.5992638845836</c:v>
                </c:pt>
                <c:pt idx="22">
                  <c:v>-281.1295595606658</c:v>
                </c:pt>
                <c:pt idx="23">
                  <c:v>-258.8800802735158</c:v>
                </c:pt>
                <c:pt idx="24">
                  <c:v>-472.6606256162934</c:v>
                </c:pt>
                <c:pt idx="25">
                  <c:v>-19.85388722541966</c:v>
                </c:pt>
                <c:pt idx="26">
                  <c:v>545.2582307756596</c:v>
                </c:pt>
                <c:pt idx="27">
                  <c:v>406.1326500044842</c:v>
                </c:pt>
                <c:pt idx="28">
                  <c:v>292.4526992261462</c:v>
                </c:pt>
                <c:pt idx="29">
                  <c:v>102.7255081888003</c:v>
                </c:pt>
                <c:pt idx="30">
                  <c:v>-57.93643135294744</c:v>
                </c:pt>
                <c:pt idx="31">
                  <c:v>166.6891579183653</c:v>
                </c:pt>
                <c:pt idx="32">
                  <c:v>-6.053154189625693</c:v>
                </c:pt>
              </c:numCache>
            </c:numRef>
          </c:yVal>
          <c:smooth val="0"/>
        </c:ser>
        <c:ser>
          <c:idx val="3"/>
          <c:order val="3"/>
          <c:spPr>
            <a:ln>
              <a:solidFill>
                <a:schemeClr val="accent3"/>
              </a:solidFill>
              <a:prstDash val="sysDash"/>
            </a:ln>
          </c:spPr>
          <c:marker>
            <c:symbol val="circle"/>
            <c:size val="7"/>
            <c:spPr>
              <a:ln>
                <a:solidFill>
                  <a:schemeClr val="accent3"/>
                </a:solidFill>
              </a:ln>
            </c:spPr>
          </c:marker>
          <c:xVal>
            <c:numRef>
              <c:f>Stress_a1_Xray!$R$82:$R$90</c:f>
              <c:numCache>
                <c:formatCode>General</c:formatCode>
                <c:ptCount val="9"/>
                <c:pt idx="0">
                  <c:v>-25.0</c:v>
                </c:pt>
                <c:pt idx="1">
                  <c:v>-12.0</c:v>
                </c:pt>
                <c:pt idx="2">
                  <c:v>-8.0</c:v>
                </c:pt>
                <c:pt idx="3">
                  <c:v>-5.0</c:v>
                </c:pt>
                <c:pt idx="4">
                  <c:v>0.0</c:v>
                </c:pt>
                <c:pt idx="5">
                  <c:v>5.0</c:v>
                </c:pt>
                <c:pt idx="6">
                  <c:v>8.0</c:v>
                </c:pt>
                <c:pt idx="7">
                  <c:v>12.0</c:v>
                </c:pt>
                <c:pt idx="8">
                  <c:v>25.0</c:v>
                </c:pt>
              </c:numCache>
            </c:numRef>
          </c:xVal>
          <c:yVal>
            <c:numRef>
              <c:f>Stress_a1_Xray!$U$82:$U$90</c:f>
              <c:numCache>
                <c:formatCode>General</c:formatCode>
                <c:ptCount val="9"/>
                <c:pt idx="0">
                  <c:v>-78.0</c:v>
                </c:pt>
                <c:pt idx="1">
                  <c:v>66.0</c:v>
                </c:pt>
                <c:pt idx="2">
                  <c:v>-273.0</c:v>
                </c:pt>
                <c:pt idx="3">
                  <c:v>-94.0</c:v>
                </c:pt>
                <c:pt idx="4">
                  <c:v>-91.0</c:v>
                </c:pt>
                <c:pt idx="5">
                  <c:v>-118.0</c:v>
                </c:pt>
                <c:pt idx="6">
                  <c:v>-244.0</c:v>
                </c:pt>
                <c:pt idx="7">
                  <c:v>57.0</c:v>
                </c:pt>
                <c:pt idx="8">
                  <c:v>-60.0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968248"/>
        <c:axId val="2141973144"/>
      </c:scatterChart>
      <c:valAx>
        <c:axId val="2141968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973144"/>
        <c:crosses val="autoZero"/>
        <c:crossBetween val="midCat"/>
      </c:valAx>
      <c:valAx>
        <c:axId val="2141973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9682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Stress_a1_Xray!$S$80</c:f>
              <c:strCache>
                <c:ptCount val="1"/>
                <c:pt idx="0">
                  <c:v>X-ray tran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</c:spPr>
          </c:marker>
          <c:xVal>
            <c:numRef>
              <c:f>Stress_a1_Xray!$R$82:$R$90</c:f>
              <c:numCache>
                <c:formatCode>General</c:formatCode>
                <c:ptCount val="9"/>
                <c:pt idx="0">
                  <c:v>-25.0</c:v>
                </c:pt>
                <c:pt idx="1">
                  <c:v>-12.0</c:v>
                </c:pt>
                <c:pt idx="2">
                  <c:v>-8.0</c:v>
                </c:pt>
                <c:pt idx="3">
                  <c:v>-5.0</c:v>
                </c:pt>
                <c:pt idx="4">
                  <c:v>0.0</c:v>
                </c:pt>
                <c:pt idx="5">
                  <c:v>5.0</c:v>
                </c:pt>
                <c:pt idx="6">
                  <c:v>8.0</c:v>
                </c:pt>
                <c:pt idx="7">
                  <c:v>12.0</c:v>
                </c:pt>
                <c:pt idx="8">
                  <c:v>25.0</c:v>
                </c:pt>
              </c:numCache>
            </c:numRef>
          </c:xVal>
          <c:yVal>
            <c:numRef>
              <c:f>Stress_a1_Xray!$S$82:$S$90</c:f>
              <c:numCache>
                <c:formatCode>General</c:formatCode>
                <c:ptCount val="9"/>
                <c:pt idx="0">
                  <c:v>-256.0</c:v>
                </c:pt>
                <c:pt idx="1">
                  <c:v>-272.0</c:v>
                </c:pt>
                <c:pt idx="2">
                  <c:v>-205.0</c:v>
                </c:pt>
                <c:pt idx="3">
                  <c:v>13.0</c:v>
                </c:pt>
                <c:pt idx="4">
                  <c:v>140.0</c:v>
                </c:pt>
                <c:pt idx="6">
                  <c:v>-236.0</c:v>
                </c:pt>
                <c:pt idx="7">
                  <c:v>-260.0</c:v>
                </c:pt>
                <c:pt idx="8">
                  <c:v>-220.0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Stress_a1_Xray!$U$7:$U$47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94.93208776395801</c:v>
                  </c:pt>
                  <c:pt idx="8">
                    <c:v>146.1974222004883</c:v>
                  </c:pt>
                  <c:pt idx="9">
                    <c:v>147.3127725010395</c:v>
                  </c:pt>
                  <c:pt idx="10">
                    <c:v>126.9194577912949</c:v>
                  </c:pt>
                  <c:pt idx="11">
                    <c:v>155.1344248369881</c:v>
                  </c:pt>
                  <c:pt idx="12">
                    <c:v>159.0816482442337</c:v>
                  </c:pt>
                  <c:pt idx="13">
                    <c:v>180.6222835864613</c:v>
                  </c:pt>
                  <c:pt idx="14">
                    <c:v>202.8444288875154</c:v>
                  </c:pt>
                  <c:pt idx="15">
                    <c:v>173.5116800988616</c:v>
                  </c:pt>
                  <c:pt idx="16">
                    <c:v>203.9670794932881</c:v>
                  </c:pt>
                  <c:pt idx="17">
                    <c:v>273.3010797660539</c:v>
                  </c:pt>
                  <c:pt idx="18">
                    <c:v>193.0370341727944</c:v>
                  </c:pt>
                  <c:pt idx="19">
                    <c:v>138.2024246722643</c:v>
                  </c:pt>
                  <c:pt idx="20">
                    <c:v>156.5154459615165</c:v>
                  </c:pt>
                  <c:pt idx="21">
                    <c:v>153.0695425518632</c:v>
                  </c:pt>
                  <c:pt idx="22">
                    <c:v>223.6553110488678</c:v>
                  </c:pt>
                  <c:pt idx="23">
                    <c:v>188.598900070824</c:v>
                  </c:pt>
                  <c:pt idx="24">
                    <c:v>164.182457635398</c:v>
                  </c:pt>
                  <c:pt idx="25">
                    <c:v>167.9778610612328</c:v>
                  </c:pt>
                  <c:pt idx="26">
                    <c:v>90.60891551651761</c:v>
                  </c:pt>
                  <c:pt idx="27">
                    <c:v>100.3951693782122</c:v>
                  </c:pt>
                  <c:pt idx="28">
                    <c:v>98.17885228729011</c:v>
                  </c:pt>
                  <c:pt idx="29">
                    <c:v>106.4429385544251</c:v>
                  </c:pt>
                  <c:pt idx="30">
                    <c:v>81.63201568513143</c:v>
                  </c:pt>
                  <c:pt idx="31">
                    <c:v>86.37772043934012</c:v>
                  </c:pt>
                  <c:pt idx="32">
                    <c:v>115.3611163179428</c:v>
                  </c:pt>
                  <c:pt idx="33">
                    <c:v>86.9407536356379</c:v>
                  </c:pt>
                  <c:pt idx="34">
                    <c:v>88.08269323669026</c:v>
                  </c:pt>
                  <c:pt idx="35">
                    <c:v>121.3470876290869</c:v>
                  </c:pt>
                  <c:pt idx="36">
                    <c:v>157.0159644893559</c:v>
                  </c:pt>
                  <c:pt idx="37">
                    <c:v>157.123269827954</c:v>
                  </c:pt>
                  <c:pt idx="38">
                    <c:v>132.5217799796071</c:v>
                  </c:pt>
                  <c:pt idx="39">
                    <c:v>98.08133379104526</c:v>
                  </c:pt>
                  <c:pt idx="40">
                    <c:v>105.5376119548295</c:v>
                  </c:pt>
                </c:numCache>
              </c:numRef>
            </c:plus>
            <c:minus>
              <c:numRef>
                <c:f>Stress_a1_Xray!$U$7:$U$47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94.93208776395801</c:v>
                  </c:pt>
                  <c:pt idx="8">
                    <c:v>146.1974222004883</c:v>
                  </c:pt>
                  <c:pt idx="9">
                    <c:v>147.3127725010395</c:v>
                  </c:pt>
                  <c:pt idx="10">
                    <c:v>126.9194577912949</c:v>
                  </c:pt>
                  <c:pt idx="11">
                    <c:v>155.1344248369881</c:v>
                  </c:pt>
                  <c:pt idx="12">
                    <c:v>159.0816482442337</c:v>
                  </c:pt>
                  <c:pt idx="13">
                    <c:v>180.6222835864613</c:v>
                  </c:pt>
                  <c:pt idx="14">
                    <c:v>202.8444288875154</c:v>
                  </c:pt>
                  <c:pt idx="15">
                    <c:v>173.5116800988616</c:v>
                  </c:pt>
                  <c:pt idx="16">
                    <c:v>203.9670794932881</c:v>
                  </c:pt>
                  <c:pt idx="17">
                    <c:v>273.3010797660539</c:v>
                  </c:pt>
                  <c:pt idx="18">
                    <c:v>193.0370341727944</c:v>
                  </c:pt>
                  <c:pt idx="19">
                    <c:v>138.2024246722643</c:v>
                  </c:pt>
                  <c:pt idx="20">
                    <c:v>156.5154459615165</c:v>
                  </c:pt>
                  <c:pt idx="21">
                    <c:v>153.0695425518632</c:v>
                  </c:pt>
                  <c:pt idx="22">
                    <c:v>223.6553110488678</c:v>
                  </c:pt>
                  <c:pt idx="23">
                    <c:v>188.598900070824</c:v>
                  </c:pt>
                  <c:pt idx="24">
                    <c:v>164.182457635398</c:v>
                  </c:pt>
                  <c:pt idx="25">
                    <c:v>167.9778610612328</c:v>
                  </c:pt>
                  <c:pt idx="26">
                    <c:v>90.60891551651761</c:v>
                  </c:pt>
                  <c:pt idx="27">
                    <c:v>100.3951693782122</c:v>
                  </c:pt>
                  <c:pt idx="28">
                    <c:v>98.17885228729011</c:v>
                  </c:pt>
                  <c:pt idx="29">
                    <c:v>106.4429385544251</c:v>
                  </c:pt>
                  <c:pt idx="30">
                    <c:v>81.63201568513143</c:v>
                  </c:pt>
                  <c:pt idx="31">
                    <c:v>86.37772043934012</c:v>
                  </c:pt>
                  <c:pt idx="32">
                    <c:v>115.3611163179428</c:v>
                  </c:pt>
                  <c:pt idx="33">
                    <c:v>86.9407536356379</c:v>
                  </c:pt>
                  <c:pt idx="34">
                    <c:v>88.08269323669026</c:v>
                  </c:pt>
                  <c:pt idx="35">
                    <c:v>121.3470876290869</c:v>
                  </c:pt>
                  <c:pt idx="36">
                    <c:v>157.0159644893559</c:v>
                  </c:pt>
                  <c:pt idx="37">
                    <c:v>157.123269827954</c:v>
                  </c:pt>
                  <c:pt idx="38">
                    <c:v>132.5217799796071</c:v>
                  </c:pt>
                  <c:pt idx="39">
                    <c:v>98.08133379104526</c:v>
                  </c:pt>
                  <c:pt idx="40">
                    <c:v>105.5376119548295</c:v>
                  </c:pt>
                </c:numCache>
              </c:numRef>
            </c:minus>
          </c:errBars>
          <c:xVal>
            <c:numRef>
              <c:f>Stress_a1_Xray!$Q$7:$Q$39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Stress_a1_Xray!$T$7:$T$39</c:f>
              <c:numCache>
                <c:formatCode>0</c:formatCode>
                <c:ptCount val="33"/>
                <c:pt idx="0">
                  <c:v>-165.4540091333674</c:v>
                </c:pt>
                <c:pt idx="1">
                  <c:v>-261.3945062467225</c:v>
                </c:pt>
                <c:pt idx="2">
                  <c:v>-87.32226320854931</c:v>
                </c:pt>
                <c:pt idx="3">
                  <c:v>35.48185786103905</c:v>
                </c:pt>
                <c:pt idx="4">
                  <c:v>-91.46598011601502</c:v>
                </c:pt>
                <c:pt idx="5">
                  <c:v>-230.201831245748</c:v>
                </c:pt>
                <c:pt idx="6">
                  <c:v>-222.040328591475</c:v>
                </c:pt>
                <c:pt idx="7">
                  <c:v>-596.9767614787683</c:v>
                </c:pt>
                <c:pt idx="8">
                  <c:v>-306.6757302850632</c:v>
                </c:pt>
                <c:pt idx="9">
                  <c:v>-177.5534264088735</c:v>
                </c:pt>
                <c:pt idx="10">
                  <c:v>103.3005878828834</c:v>
                </c:pt>
                <c:pt idx="11">
                  <c:v>109.9294245547769</c:v>
                </c:pt>
                <c:pt idx="12">
                  <c:v>160.2401583439125</c:v>
                </c:pt>
                <c:pt idx="13">
                  <c:v>282.4646182987167</c:v>
                </c:pt>
                <c:pt idx="14">
                  <c:v>268.4698457749587</c:v>
                </c:pt>
                <c:pt idx="15">
                  <c:v>367.3495491975046</c:v>
                </c:pt>
                <c:pt idx="16">
                  <c:v>193.810978555622</c:v>
                </c:pt>
                <c:pt idx="17">
                  <c:v>279.1698339824272</c:v>
                </c:pt>
                <c:pt idx="18">
                  <c:v>312.7827392352701</c:v>
                </c:pt>
                <c:pt idx="19">
                  <c:v>70.86789023764162</c:v>
                </c:pt>
                <c:pt idx="20">
                  <c:v>275.8804206950086</c:v>
                </c:pt>
                <c:pt idx="21">
                  <c:v>263.440468211147</c:v>
                </c:pt>
                <c:pt idx="22">
                  <c:v>70.09071288418117</c:v>
                </c:pt>
                <c:pt idx="23">
                  <c:v>-200.8622433743573</c:v>
                </c:pt>
                <c:pt idx="24">
                  <c:v>-254.4552965612723</c:v>
                </c:pt>
                <c:pt idx="25">
                  <c:v>-575.7042782531107</c:v>
                </c:pt>
                <c:pt idx="26">
                  <c:v>-146.2266619783404</c:v>
                </c:pt>
                <c:pt idx="27">
                  <c:v>-218.7742621452879</c:v>
                </c:pt>
                <c:pt idx="28">
                  <c:v>-109.445538146972</c:v>
                </c:pt>
                <c:pt idx="29">
                  <c:v>-105.820711137456</c:v>
                </c:pt>
                <c:pt idx="30">
                  <c:v>-201.4198200680022</c:v>
                </c:pt>
                <c:pt idx="31">
                  <c:v>-36.59781284021925</c:v>
                </c:pt>
                <c:pt idx="32">
                  <c:v>-163.4770056042287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006280"/>
        <c:axId val="2142009208"/>
      </c:scatterChart>
      <c:valAx>
        <c:axId val="2142006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2009208"/>
        <c:crosses val="autoZero"/>
        <c:crossBetween val="midCat"/>
      </c:valAx>
      <c:valAx>
        <c:axId val="2142009208"/>
        <c:scaling>
          <c:orientation val="minMax"/>
          <c:min val="-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20062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Long</c:v>
          </c:tx>
          <c:xVal>
            <c:numRef>
              <c:f>Stress_a1_Xray!$Q$7:$Q$39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Stress_a1_Xray!$V$7:$V$39</c:f>
              <c:numCache>
                <c:formatCode>0</c:formatCode>
                <c:ptCount val="33"/>
                <c:pt idx="0">
                  <c:v>3.59541436286693</c:v>
                </c:pt>
                <c:pt idx="1">
                  <c:v>-78.69469339508712</c:v>
                </c:pt>
                <c:pt idx="2">
                  <c:v>165.0440448986755</c:v>
                </c:pt>
                <c:pt idx="3">
                  <c:v>515.2966798955656</c:v>
                </c:pt>
                <c:pt idx="4">
                  <c:v>345.1689752845144</c:v>
                </c:pt>
                <c:pt idx="5">
                  <c:v>267.4551558119979</c:v>
                </c:pt>
                <c:pt idx="6">
                  <c:v>127.4481702839253</c:v>
                </c:pt>
                <c:pt idx="7">
                  <c:v>-140.9366632389296</c:v>
                </c:pt>
                <c:pt idx="8">
                  <c:v>-612.4598769240483</c:v>
                </c:pt>
                <c:pt idx="9">
                  <c:v>-474.9799597386049</c:v>
                </c:pt>
                <c:pt idx="10">
                  <c:v>-381.3650651906181</c:v>
                </c:pt>
                <c:pt idx="11">
                  <c:v>-264.0218439125917</c:v>
                </c:pt>
                <c:pt idx="12">
                  <c:v>-284.1818469272623</c:v>
                </c:pt>
                <c:pt idx="13">
                  <c:v>-235.8530265562934</c:v>
                </c:pt>
                <c:pt idx="14">
                  <c:v>-271.9338484473835</c:v>
                </c:pt>
                <c:pt idx="15">
                  <c:v>-200.1326955031903</c:v>
                </c:pt>
                <c:pt idx="16">
                  <c:v>-255.8772183901831</c:v>
                </c:pt>
                <c:pt idx="17">
                  <c:v>-201.2849014364398</c:v>
                </c:pt>
                <c:pt idx="18">
                  <c:v>-188.5733052873229</c:v>
                </c:pt>
                <c:pt idx="19">
                  <c:v>-445.2269284922476</c:v>
                </c:pt>
                <c:pt idx="20">
                  <c:v>-210.8953435222449</c:v>
                </c:pt>
                <c:pt idx="21">
                  <c:v>-213.5992638845836</c:v>
                </c:pt>
                <c:pt idx="22">
                  <c:v>-281.1295595606658</c:v>
                </c:pt>
                <c:pt idx="23">
                  <c:v>-258.8800802735158</c:v>
                </c:pt>
                <c:pt idx="24">
                  <c:v>-472.6606256162934</c:v>
                </c:pt>
                <c:pt idx="25">
                  <c:v>-19.85388722541966</c:v>
                </c:pt>
                <c:pt idx="26">
                  <c:v>545.2582307756596</c:v>
                </c:pt>
                <c:pt idx="27">
                  <c:v>406.1326500044842</c:v>
                </c:pt>
                <c:pt idx="28">
                  <c:v>292.4526992261462</c:v>
                </c:pt>
                <c:pt idx="29">
                  <c:v>102.7255081888003</c:v>
                </c:pt>
                <c:pt idx="30">
                  <c:v>-57.93643135294744</c:v>
                </c:pt>
                <c:pt idx="31">
                  <c:v>166.6891579183653</c:v>
                </c:pt>
                <c:pt idx="32">
                  <c:v>-6.053154189625693</c:v>
                </c:pt>
              </c:numCache>
            </c:numRef>
          </c:yVal>
          <c:smooth val="0"/>
        </c:ser>
        <c:ser>
          <c:idx val="3"/>
          <c:order val="1"/>
          <c:spPr>
            <a:ln>
              <a:solidFill>
                <a:schemeClr val="accent3"/>
              </a:solidFill>
              <a:prstDash val="sysDash"/>
            </a:ln>
          </c:spPr>
          <c:marker>
            <c:symbol val="circle"/>
            <c:size val="7"/>
            <c:spPr>
              <a:ln>
                <a:solidFill>
                  <a:schemeClr val="accent3"/>
                </a:solidFill>
              </a:ln>
            </c:spPr>
          </c:marker>
          <c:xVal>
            <c:numRef>
              <c:f>Stress_a1_Xray!$R$82:$R$90</c:f>
              <c:numCache>
                <c:formatCode>General</c:formatCode>
                <c:ptCount val="9"/>
                <c:pt idx="0">
                  <c:v>-25.0</c:v>
                </c:pt>
                <c:pt idx="1">
                  <c:v>-12.0</c:v>
                </c:pt>
                <c:pt idx="2">
                  <c:v>-8.0</c:v>
                </c:pt>
                <c:pt idx="3">
                  <c:v>-5.0</c:v>
                </c:pt>
                <c:pt idx="4">
                  <c:v>0.0</c:v>
                </c:pt>
                <c:pt idx="5">
                  <c:v>5.0</c:v>
                </c:pt>
                <c:pt idx="6">
                  <c:v>8.0</c:v>
                </c:pt>
                <c:pt idx="7">
                  <c:v>12.0</c:v>
                </c:pt>
                <c:pt idx="8">
                  <c:v>25.0</c:v>
                </c:pt>
              </c:numCache>
            </c:numRef>
          </c:xVal>
          <c:yVal>
            <c:numRef>
              <c:f>Stress_a1_Xray!$U$82:$U$90</c:f>
              <c:numCache>
                <c:formatCode>General</c:formatCode>
                <c:ptCount val="9"/>
                <c:pt idx="0">
                  <c:v>-78.0</c:v>
                </c:pt>
                <c:pt idx="1">
                  <c:v>66.0</c:v>
                </c:pt>
                <c:pt idx="2">
                  <c:v>-273.0</c:v>
                </c:pt>
                <c:pt idx="3">
                  <c:v>-94.0</c:v>
                </c:pt>
                <c:pt idx="4">
                  <c:v>-91.0</c:v>
                </c:pt>
                <c:pt idx="5">
                  <c:v>-118.0</c:v>
                </c:pt>
                <c:pt idx="6">
                  <c:v>-244.0</c:v>
                </c:pt>
                <c:pt idx="7">
                  <c:v>57.0</c:v>
                </c:pt>
                <c:pt idx="8">
                  <c:v>-60.0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037912"/>
        <c:axId val="2142042712"/>
      </c:scatterChart>
      <c:valAx>
        <c:axId val="214203791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2042712"/>
        <c:crosses val="autoZero"/>
        <c:crossBetween val="midCat"/>
      </c:valAx>
      <c:valAx>
        <c:axId val="214204271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20379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'980011'!$E$519:$E$550</c:f>
              <c:numCache>
                <c:formatCode>General</c:formatCode>
                <c:ptCount val="32"/>
                <c:pt idx="0">
                  <c:v>103.0</c:v>
                </c:pt>
                <c:pt idx="1">
                  <c:v>111.0</c:v>
                </c:pt>
                <c:pt idx="2">
                  <c:v>111.0</c:v>
                </c:pt>
                <c:pt idx="3">
                  <c:v>133.0</c:v>
                </c:pt>
                <c:pt idx="4">
                  <c:v>146.0</c:v>
                </c:pt>
                <c:pt idx="5">
                  <c:v>140.0</c:v>
                </c:pt>
                <c:pt idx="6">
                  <c:v>149.0</c:v>
                </c:pt>
                <c:pt idx="7">
                  <c:v>127.0</c:v>
                </c:pt>
                <c:pt idx="8">
                  <c:v>149.0</c:v>
                </c:pt>
                <c:pt idx="9">
                  <c:v>162.0</c:v>
                </c:pt>
                <c:pt idx="10">
                  <c:v>153.0</c:v>
                </c:pt>
                <c:pt idx="11">
                  <c:v>180.0</c:v>
                </c:pt>
                <c:pt idx="12">
                  <c:v>169.0</c:v>
                </c:pt>
                <c:pt idx="13">
                  <c:v>198.0</c:v>
                </c:pt>
                <c:pt idx="14">
                  <c:v>207.0</c:v>
                </c:pt>
                <c:pt idx="15">
                  <c:v>233.0</c:v>
                </c:pt>
                <c:pt idx="16">
                  <c:v>280.0</c:v>
                </c:pt>
                <c:pt idx="17">
                  <c:v>245.0</c:v>
                </c:pt>
                <c:pt idx="18">
                  <c:v>268.0</c:v>
                </c:pt>
                <c:pt idx="19">
                  <c:v>246.0</c:v>
                </c:pt>
                <c:pt idx="20">
                  <c:v>245.0</c:v>
                </c:pt>
                <c:pt idx="21">
                  <c:v>219.0</c:v>
                </c:pt>
                <c:pt idx="22">
                  <c:v>231.0</c:v>
                </c:pt>
                <c:pt idx="23">
                  <c:v>211.0</c:v>
                </c:pt>
                <c:pt idx="24">
                  <c:v>187.0</c:v>
                </c:pt>
                <c:pt idx="25">
                  <c:v>158.0</c:v>
                </c:pt>
                <c:pt idx="26">
                  <c:v>168.0</c:v>
                </c:pt>
                <c:pt idx="27">
                  <c:v>150.0</c:v>
                </c:pt>
                <c:pt idx="28">
                  <c:v>165.0</c:v>
                </c:pt>
                <c:pt idx="29">
                  <c:v>147.0</c:v>
                </c:pt>
                <c:pt idx="30">
                  <c:v>171.0</c:v>
                </c:pt>
                <c:pt idx="31">
                  <c:v>129.0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'980011'!$F$519:$F$550</c:f>
              <c:numCache>
                <c:formatCode>0</c:formatCode>
                <c:ptCount val="32"/>
                <c:pt idx="3">
                  <c:v>138.2919670048649</c:v>
                </c:pt>
                <c:pt idx="4">
                  <c:v>138.8145053262404</c:v>
                </c:pt>
                <c:pt idx="5">
                  <c:v>139.5293900340702</c:v>
                </c:pt>
                <c:pt idx="6">
                  <c:v>140.7223244820835</c:v>
                </c:pt>
                <c:pt idx="7">
                  <c:v>142.7393349575361</c:v>
                </c:pt>
                <c:pt idx="8">
                  <c:v>146.0451291412522</c:v>
                </c:pt>
                <c:pt idx="9">
                  <c:v>151.1983317456512</c:v>
                </c:pt>
                <c:pt idx="10">
                  <c:v>158.4574483495334</c:v>
                </c:pt>
                <c:pt idx="11">
                  <c:v>168.9583844491739</c:v>
                </c:pt>
                <c:pt idx="12">
                  <c:v>182.4312528214732</c:v>
                </c:pt>
                <c:pt idx="13">
                  <c:v>197.6046346241613</c:v>
                </c:pt>
                <c:pt idx="14">
                  <c:v>215.2128595568069</c:v>
                </c:pt>
                <c:pt idx="15">
                  <c:v>232.61824280265</c:v>
                </c:pt>
                <c:pt idx="16">
                  <c:v>247.3187234628264</c:v>
                </c:pt>
                <c:pt idx="17">
                  <c:v>256.9791549090036</c:v>
                </c:pt>
                <c:pt idx="18">
                  <c:v>260.1658112169277</c:v>
                </c:pt>
                <c:pt idx="19">
                  <c:v>257.0178836315023</c:v>
                </c:pt>
                <c:pt idx="20">
                  <c:v>247.4917494008982</c:v>
                </c:pt>
                <c:pt idx="21">
                  <c:v>233.37244868238</c:v>
                </c:pt>
                <c:pt idx="22">
                  <c:v>216.0442056480226</c:v>
                </c:pt>
                <c:pt idx="23">
                  <c:v>198.9775482594838</c:v>
                </c:pt>
                <c:pt idx="24">
                  <c:v>184.715244756263</c:v>
                </c:pt>
                <c:pt idx="25">
                  <c:v>173.006295868068</c:v>
                </c:pt>
                <c:pt idx="26">
                  <c:v>163.2314201029593</c:v>
                </c:pt>
                <c:pt idx="27">
                  <c:v>156.0858218608072</c:v>
                </c:pt>
                <c:pt idx="28">
                  <c:v>152.0393667856375</c:v>
                </c:pt>
                <c:pt idx="29">
                  <c:v>149.3085618298394</c:v>
                </c:pt>
                <c:pt idx="30">
                  <c:v>147.9717322645375</c:v>
                </c:pt>
                <c:pt idx="31">
                  <c:v>147.3931322001025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035336"/>
        <c:axId val="2135038504"/>
      </c:scatterChart>
      <c:valAx>
        <c:axId val="2135035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5038504"/>
        <c:crosses val="autoZero"/>
        <c:crossBetween val="midCat"/>
      </c:valAx>
      <c:valAx>
        <c:axId val="2135038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5035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'980011'!$E$569:$E$600</c:f>
              <c:numCache>
                <c:formatCode>General</c:formatCode>
                <c:ptCount val="32"/>
                <c:pt idx="0">
                  <c:v>93.0</c:v>
                </c:pt>
                <c:pt idx="1">
                  <c:v>106.0</c:v>
                </c:pt>
                <c:pt idx="2">
                  <c:v>121.0</c:v>
                </c:pt>
                <c:pt idx="3">
                  <c:v>115.0</c:v>
                </c:pt>
                <c:pt idx="4">
                  <c:v>125.0</c:v>
                </c:pt>
                <c:pt idx="5">
                  <c:v>131.0</c:v>
                </c:pt>
                <c:pt idx="6">
                  <c:v>152.0</c:v>
                </c:pt>
                <c:pt idx="7">
                  <c:v>141.0</c:v>
                </c:pt>
                <c:pt idx="8">
                  <c:v>131.0</c:v>
                </c:pt>
                <c:pt idx="9">
                  <c:v>164.0</c:v>
                </c:pt>
                <c:pt idx="10">
                  <c:v>149.0</c:v>
                </c:pt>
                <c:pt idx="11">
                  <c:v>146.0</c:v>
                </c:pt>
                <c:pt idx="12">
                  <c:v>186.0</c:v>
                </c:pt>
                <c:pt idx="13">
                  <c:v>186.0</c:v>
                </c:pt>
                <c:pt idx="14">
                  <c:v>222.0</c:v>
                </c:pt>
                <c:pt idx="15">
                  <c:v>225.0</c:v>
                </c:pt>
                <c:pt idx="16">
                  <c:v>256.0</c:v>
                </c:pt>
                <c:pt idx="17">
                  <c:v>251.0</c:v>
                </c:pt>
                <c:pt idx="18">
                  <c:v>252.0</c:v>
                </c:pt>
                <c:pt idx="19">
                  <c:v>272.0</c:v>
                </c:pt>
                <c:pt idx="20">
                  <c:v>239.0</c:v>
                </c:pt>
                <c:pt idx="21">
                  <c:v>245.0</c:v>
                </c:pt>
                <c:pt idx="22">
                  <c:v>215.0</c:v>
                </c:pt>
                <c:pt idx="23">
                  <c:v>178.0</c:v>
                </c:pt>
                <c:pt idx="24">
                  <c:v>214.0</c:v>
                </c:pt>
                <c:pt idx="25">
                  <c:v>169.0</c:v>
                </c:pt>
                <c:pt idx="26">
                  <c:v>175.0</c:v>
                </c:pt>
                <c:pt idx="27">
                  <c:v>151.0</c:v>
                </c:pt>
                <c:pt idx="28">
                  <c:v>169.0</c:v>
                </c:pt>
                <c:pt idx="29">
                  <c:v>152.0</c:v>
                </c:pt>
                <c:pt idx="30">
                  <c:v>164.0</c:v>
                </c:pt>
                <c:pt idx="31">
                  <c:v>159.0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'980011'!$F$569:$F$600</c:f>
              <c:numCache>
                <c:formatCode>0</c:formatCode>
                <c:ptCount val="32"/>
                <c:pt idx="3">
                  <c:v>127.8942342904516</c:v>
                </c:pt>
                <c:pt idx="4">
                  <c:v>129.1609395180545</c:v>
                </c:pt>
                <c:pt idx="5">
                  <c:v>130.5229652742673</c:v>
                </c:pt>
                <c:pt idx="6">
                  <c:v>132.3168216454128</c:v>
                </c:pt>
                <c:pt idx="7">
                  <c:v>134.8292299882071</c:v>
                </c:pt>
                <c:pt idx="8">
                  <c:v>138.5012212651216</c:v>
                </c:pt>
                <c:pt idx="9">
                  <c:v>143.9256780798928</c:v>
                </c:pt>
                <c:pt idx="10">
                  <c:v>151.4425170251974</c:v>
                </c:pt>
                <c:pt idx="11">
                  <c:v>162.3450187608901</c:v>
                </c:pt>
                <c:pt idx="12">
                  <c:v>176.4937540256204</c:v>
                </c:pt>
                <c:pt idx="13">
                  <c:v>192.6469509485913</c:v>
                </c:pt>
                <c:pt idx="14">
                  <c:v>211.6369735728993</c:v>
                </c:pt>
                <c:pt idx="15">
                  <c:v>230.6108035410383</c:v>
                </c:pt>
                <c:pt idx="16">
                  <c:v>246.7504947238309</c:v>
                </c:pt>
                <c:pt idx="17">
                  <c:v>257.3980408727013</c:v>
                </c:pt>
                <c:pt idx="18">
                  <c:v>260.9459645096384</c:v>
                </c:pt>
                <c:pt idx="19">
                  <c:v>257.6328331284092</c:v>
                </c:pt>
                <c:pt idx="20">
                  <c:v>247.6003476215753</c:v>
                </c:pt>
                <c:pt idx="21">
                  <c:v>233.0193686202597</c:v>
                </c:pt>
                <c:pt idx="22">
                  <c:v>215.6419943480741</c:v>
                </c:pt>
                <c:pt idx="23">
                  <c:v>199.1792371684015</c:v>
                </c:pt>
                <c:pt idx="24">
                  <c:v>186.0548642484098</c:v>
                </c:pt>
                <c:pt idx="25">
                  <c:v>175.8765123615357</c:v>
                </c:pt>
                <c:pt idx="26">
                  <c:v>168.0085986850232</c:v>
                </c:pt>
                <c:pt idx="27">
                  <c:v>162.8961742251672</c:v>
                </c:pt>
                <c:pt idx="28">
                  <c:v>160.4995841194259</c:v>
                </c:pt>
                <c:pt idx="29">
                  <c:v>159.411313987815</c:v>
                </c:pt>
                <c:pt idx="30">
                  <c:v>159.3947556862295</c:v>
                </c:pt>
                <c:pt idx="31">
                  <c:v>159.9163172092828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081208"/>
        <c:axId val="2135084376"/>
      </c:scatterChart>
      <c:valAx>
        <c:axId val="2135081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5084376"/>
        <c:crosses val="autoZero"/>
        <c:crossBetween val="midCat"/>
      </c:valAx>
      <c:valAx>
        <c:axId val="2135084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5081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'980011'!$E$619:$E$650</c:f>
              <c:numCache>
                <c:formatCode>General</c:formatCode>
                <c:ptCount val="32"/>
                <c:pt idx="0">
                  <c:v>83.0</c:v>
                </c:pt>
                <c:pt idx="1">
                  <c:v>104.0</c:v>
                </c:pt>
                <c:pt idx="2">
                  <c:v>119.0</c:v>
                </c:pt>
                <c:pt idx="3">
                  <c:v>130.0</c:v>
                </c:pt>
                <c:pt idx="4">
                  <c:v>109.0</c:v>
                </c:pt>
                <c:pt idx="5">
                  <c:v>135.0</c:v>
                </c:pt>
                <c:pt idx="6">
                  <c:v>142.0</c:v>
                </c:pt>
                <c:pt idx="7">
                  <c:v>132.0</c:v>
                </c:pt>
                <c:pt idx="8">
                  <c:v>169.0</c:v>
                </c:pt>
                <c:pt idx="9">
                  <c:v>144.0</c:v>
                </c:pt>
                <c:pt idx="10">
                  <c:v>150.0</c:v>
                </c:pt>
                <c:pt idx="11">
                  <c:v>205.0</c:v>
                </c:pt>
                <c:pt idx="12">
                  <c:v>170.0</c:v>
                </c:pt>
                <c:pt idx="13">
                  <c:v>203.0</c:v>
                </c:pt>
                <c:pt idx="14">
                  <c:v>234.0</c:v>
                </c:pt>
                <c:pt idx="15">
                  <c:v>216.0</c:v>
                </c:pt>
                <c:pt idx="16">
                  <c:v>282.0</c:v>
                </c:pt>
                <c:pt idx="17">
                  <c:v>266.0</c:v>
                </c:pt>
                <c:pt idx="18">
                  <c:v>296.0</c:v>
                </c:pt>
                <c:pt idx="19">
                  <c:v>242.0</c:v>
                </c:pt>
                <c:pt idx="20">
                  <c:v>254.0</c:v>
                </c:pt>
                <c:pt idx="21">
                  <c:v>240.0</c:v>
                </c:pt>
                <c:pt idx="22">
                  <c:v>223.0</c:v>
                </c:pt>
                <c:pt idx="23">
                  <c:v>212.0</c:v>
                </c:pt>
                <c:pt idx="24">
                  <c:v>210.0</c:v>
                </c:pt>
                <c:pt idx="25">
                  <c:v>185.0</c:v>
                </c:pt>
                <c:pt idx="26">
                  <c:v>183.0</c:v>
                </c:pt>
                <c:pt idx="27">
                  <c:v>163.0</c:v>
                </c:pt>
                <c:pt idx="28">
                  <c:v>171.0</c:v>
                </c:pt>
                <c:pt idx="29">
                  <c:v>162.0</c:v>
                </c:pt>
                <c:pt idx="30">
                  <c:v>159.0</c:v>
                </c:pt>
                <c:pt idx="31">
                  <c:v>128.0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'980011'!$F$619:$F$650</c:f>
              <c:numCache>
                <c:formatCode>0</c:formatCode>
                <c:ptCount val="32"/>
                <c:pt idx="3">
                  <c:v>124.6372936780754</c:v>
                </c:pt>
                <c:pt idx="4">
                  <c:v>126.4189938684552</c:v>
                </c:pt>
                <c:pt idx="5">
                  <c:v>128.7323180022651</c:v>
                </c:pt>
                <c:pt idx="6">
                  <c:v>132.159521891495</c:v>
                </c:pt>
                <c:pt idx="7">
                  <c:v>137.0797868913135</c:v>
                </c:pt>
                <c:pt idx="8">
                  <c:v>143.8263217599873</c:v>
                </c:pt>
                <c:pt idx="9">
                  <c:v>152.6709123727833</c:v>
                </c:pt>
                <c:pt idx="10">
                  <c:v>163.3319319214792</c:v>
                </c:pt>
                <c:pt idx="11">
                  <c:v>176.740065779319</c:v>
                </c:pt>
                <c:pt idx="12">
                  <c:v>191.946873033906</c:v>
                </c:pt>
                <c:pt idx="13">
                  <c:v>207.4382937504166</c:v>
                </c:pt>
                <c:pt idx="14">
                  <c:v>224.0259300983803</c:v>
                </c:pt>
                <c:pt idx="15">
                  <c:v>239.4699784759278</c:v>
                </c:pt>
                <c:pt idx="16">
                  <c:v>252.1184136182806</c:v>
                </c:pt>
                <c:pt idx="17">
                  <c:v>260.576898626136</c:v>
                </c:pt>
                <c:pt idx="18">
                  <c:v>263.9785912467262</c:v>
                </c:pt>
                <c:pt idx="19">
                  <c:v>262.6329742843301</c:v>
                </c:pt>
                <c:pt idx="20">
                  <c:v>256.2463500790937</c:v>
                </c:pt>
                <c:pt idx="21">
                  <c:v>245.7364641132053</c:v>
                </c:pt>
                <c:pt idx="22">
                  <c:v>231.6628689852337</c:v>
                </c:pt>
                <c:pt idx="23">
                  <c:v>216.4155901386487</c:v>
                </c:pt>
                <c:pt idx="24">
                  <c:v>202.2782069655305</c:v>
                </c:pt>
                <c:pt idx="25">
                  <c:v>189.2805969414084</c:v>
                </c:pt>
                <c:pt idx="26">
                  <c:v>176.8925253799455</c:v>
                </c:pt>
                <c:pt idx="27">
                  <c:v>166.2580481673529</c:v>
                </c:pt>
                <c:pt idx="28">
                  <c:v>159.0669082628716</c:v>
                </c:pt>
                <c:pt idx="29">
                  <c:v>153.1345198216538</c:v>
                </c:pt>
                <c:pt idx="30">
                  <c:v>149.3889194715734</c:v>
                </c:pt>
                <c:pt idx="31">
                  <c:v>147.1161786587048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127032"/>
        <c:axId val="2135130200"/>
      </c:scatterChart>
      <c:valAx>
        <c:axId val="2135127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5130200"/>
        <c:crosses val="autoZero"/>
        <c:crossBetween val="midCat"/>
      </c:valAx>
      <c:valAx>
        <c:axId val="2135130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5127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'980011'!$E$669:$E$700</c:f>
              <c:numCache>
                <c:formatCode>General</c:formatCode>
                <c:ptCount val="32"/>
                <c:pt idx="0">
                  <c:v>107.0</c:v>
                </c:pt>
                <c:pt idx="1">
                  <c:v>92.0</c:v>
                </c:pt>
                <c:pt idx="2">
                  <c:v>130.0</c:v>
                </c:pt>
                <c:pt idx="3">
                  <c:v>117.0</c:v>
                </c:pt>
                <c:pt idx="4">
                  <c:v>112.0</c:v>
                </c:pt>
                <c:pt idx="5">
                  <c:v>136.0</c:v>
                </c:pt>
                <c:pt idx="6">
                  <c:v>142.0</c:v>
                </c:pt>
                <c:pt idx="7">
                  <c:v>158.0</c:v>
                </c:pt>
                <c:pt idx="8">
                  <c:v>127.0</c:v>
                </c:pt>
                <c:pt idx="9">
                  <c:v>153.0</c:v>
                </c:pt>
                <c:pt idx="10">
                  <c:v>139.0</c:v>
                </c:pt>
                <c:pt idx="11">
                  <c:v>153.0</c:v>
                </c:pt>
                <c:pt idx="12">
                  <c:v>168.0</c:v>
                </c:pt>
                <c:pt idx="13">
                  <c:v>173.0</c:v>
                </c:pt>
                <c:pt idx="14">
                  <c:v>210.0</c:v>
                </c:pt>
                <c:pt idx="15">
                  <c:v>203.0</c:v>
                </c:pt>
                <c:pt idx="16">
                  <c:v>233.0</c:v>
                </c:pt>
                <c:pt idx="17">
                  <c:v>224.0</c:v>
                </c:pt>
                <c:pt idx="18">
                  <c:v>232.0</c:v>
                </c:pt>
                <c:pt idx="19">
                  <c:v>238.0</c:v>
                </c:pt>
                <c:pt idx="20">
                  <c:v>256.0</c:v>
                </c:pt>
                <c:pt idx="21">
                  <c:v>231.0</c:v>
                </c:pt>
                <c:pt idx="22">
                  <c:v>215.0</c:v>
                </c:pt>
                <c:pt idx="23">
                  <c:v>210.0</c:v>
                </c:pt>
                <c:pt idx="24">
                  <c:v>178.0</c:v>
                </c:pt>
                <c:pt idx="25">
                  <c:v>161.0</c:v>
                </c:pt>
                <c:pt idx="26">
                  <c:v>168.0</c:v>
                </c:pt>
                <c:pt idx="27">
                  <c:v>156.0</c:v>
                </c:pt>
                <c:pt idx="28">
                  <c:v>149.0</c:v>
                </c:pt>
                <c:pt idx="29">
                  <c:v>135.0</c:v>
                </c:pt>
                <c:pt idx="30">
                  <c:v>127.0</c:v>
                </c:pt>
                <c:pt idx="31">
                  <c:v>144.0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'980011'!$F$669:$F$700</c:f>
              <c:numCache>
                <c:formatCode>0</c:formatCode>
                <c:ptCount val="32"/>
                <c:pt idx="3">
                  <c:v>127.3515959708947</c:v>
                </c:pt>
                <c:pt idx="4">
                  <c:v>127.8489681009413</c:v>
                </c:pt>
                <c:pt idx="5">
                  <c:v>128.583733427073</c:v>
                </c:pt>
                <c:pt idx="6">
                  <c:v>129.8357736870632</c:v>
                </c:pt>
                <c:pt idx="7">
                  <c:v>131.911283497674</c:v>
                </c:pt>
                <c:pt idx="8">
                  <c:v>135.1765877723137</c:v>
                </c:pt>
                <c:pt idx="9">
                  <c:v>140.0372876452581</c:v>
                </c:pt>
                <c:pt idx="10">
                  <c:v>146.6053228512816</c:v>
                </c:pt>
                <c:pt idx="11">
                  <c:v>155.7896525921561</c:v>
                </c:pt>
                <c:pt idx="12">
                  <c:v>167.3000631503891</c:v>
                </c:pt>
                <c:pt idx="13">
                  <c:v>180.1372298156073</c:v>
                </c:pt>
                <c:pt idx="14">
                  <c:v>195.1292512089025</c:v>
                </c:pt>
                <c:pt idx="15">
                  <c:v>210.388753870997</c:v>
                </c:pt>
                <c:pt idx="16">
                  <c:v>224.1679748637409</c:v>
                </c:pt>
                <c:pt idx="17">
                  <c:v>234.6944305901706</c:v>
                </c:pt>
                <c:pt idx="18">
                  <c:v>240.4147675765298</c:v>
                </c:pt>
                <c:pt idx="19">
                  <c:v>241.5247467988324</c:v>
                </c:pt>
                <c:pt idx="20">
                  <c:v>237.250255023787</c:v>
                </c:pt>
                <c:pt idx="21">
                  <c:v>228.2584445632371</c:v>
                </c:pt>
                <c:pt idx="22">
                  <c:v>215.1694979070437</c:v>
                </c:pt>
                <c:pt idx="23">
                  <c:v>200.4599714296889</c:v>
                </c:pt>
                <c:pt idx="24">
                  <c:v>186.6447364810149</c:v>
                </c:pt>
                <c:pt idx="25">
                  <c:v>173.9541226732744</c:v>
                </c:pt>
                <c:pt idx="26">
                  <c:v>161.9885240376689</c:v>
                </c:pt>
                <c:pt idx="27">
                  <c:v>151.9185297535578</c:v>
                </c:pt>
                <c:pt idx="28">
                  <c:v>145.2756240444165</c:v>
                </c:pt>
                <c:pt idx="29">
                  <c:v>139.9374221542898</c:v>
                </c:pt>
                <c:pt idx="30">
                  <c:v>136.6438500863202</c:v>
                </c:pt>
                <c:pt idx="31">
                  <c:v>134.6574441833775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172344"/>
        <c:axId val="2135175512"/>
      </c:scatterChart>
      <c:valAx>
        <c:axId val="2135172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5175512"/>
        <c:crosses val="autoZero"/>
        <c:crossBetween val="midCat"/>
      </c:valAx>
      <c:valAx>
        <c:axId val="2135175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5172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'980011'!$E$719:$E$750</c:f>
              <c:numCache>
                <c:formatCode>General</c:formatCode>
                <c:ptCount val="32"/>
                <c:pt idx="0">
                  <c:v>79.0</c:v>
                </c:pt>
                <c:pt idx="1">
                  <c:v>98.0</c:v>
                </c:pt>
                <c:pt idx="2">
                  <c:v>116.0</c:v>
                </c:pt>
                <c:pt idx="3">
                  <c:v>107.0</c:v>
                </c:pt>
                <c:pt idx="4">
                  <c:v>117.0</c:v>
                </c:pt>
                <c:pt idx="5">
                  <c:v>118.0</c:v>
                </c:pt>
                <c:pt idx="6">
                  <c:v>138.0</c:v>
                </c:pt>
                <c:pt idx="7">
                  <c:v>126.0</c:v>
                </c:pt>
                <c:pt idx="8">
                  <c:v>143.0</c:v>
                </c:pt>
                <c:pt idx="9">
                  <c:v>140.0</c:v>
                </c:pt>
                <c:pt idx="10">
                  <c:v>152.0</c:v>
                </c:pt>
                <c:pt idx="11">
                  <c:v>156.0</c:v>
                </c:pt>
                <c:pt idx="12">
                  <c:v>150.0</c:v>
                </c:pt>
                <c:pt idx="13">
                  <c:v>175.0</c:v>
                </c:pt>
                <c:pt idx="14">
                  <c:v>210.0</c:v>
                </c:pt>
                <c:pt idx="15">
                  <c:v>202.0</c:v>
                </c:pt>
                <c:pt idx="16">
                  <c:v>193.0</c:v>
                </c:pt>
                <c:pt idx="17">
                  <c:v>232.0</c:v>
                </c:pt>
                <c:pt idx="18">
                  <c:v>258.0</c:v>
                </c:pt>
                <c:pt idx="19">
                  <c:v>230.0</c:v>
                </c:pt>
                <c:pt idx="20">
                  <c:v>208.0</c:v>
                </c:pt>
                <c:pt idx="21">
                  <c:v>220.0</c:v>
                </c:pt>
                <c:pt idx="22">
                  <c:v>203.0</c:v>
                </c:pt>
                <c:pt idx="23">
                  <c:v>199.0</c:v>
                </c:pt>
                <c:pt idx="24">
                  <c:v>203.0</c:v>
                </c:pt>
                <c:pt idx="25">
                  <c:v>170.0</c:v>
                </c:pt>
                <c:pt idx="26">
                  <c:v>181.0</c:v>
                </c:pt>
                <c:pt idx="27">
                  <c:v>142.0</c:v>
                </c:pt>
                <c:pt idx="28">
                  <c:v>148.0</c:v>
                </c:pt>
                <c:pt idx="29">
                  <c:v>156.0</c:v>
                </c:pt>
                <c:pt idx="30">
                  <c:v>133.0</c:v>
                </c:pt>
                <c:pt idx="31">
                  <c:v>152.0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'980011'!$F$719:$F$750</c:f>
              <c:numCache>
                <c:formatCode>0</c:formatCode>
                <c:ptCount val="32"/>
                <c:pt idx="3">
                  <c:v>117.4539943482783</c:v>
                </c:pt>
                <c:pt idx="4">
                  <c:v>118.9017559123429</c:v>
                </c:pt>
                <c:pt idx="5">
                  <c:v>120.689831189673</c:v>
                </c:pt>
                <c:pt idx="6">
                  <c:v>123.2471150174651</c:v>
                </c:pt>
                <c:pt idx="7">
                  <c:v>126.8399430818026</c:v>
                </c:pt>
                <c:pt idx="8">
                  <c:v>131.7206567873398</c:v>
                </c:pt>
                <c:pt idx="9">
                  <c:v>138.1190700909528</c:v>
                </c:pt>
                <c:pt idx="10">
                  <c:v>145.8816059172535</c:v>
                </c:pt>
                <c:pt idx="11">
                  <c:v>155.7577408455492</c:v>
                </c:pt>
                <c:pt idx="12">
                  <c:v>167.1418578180383</c:v>
                </c:pt>
                <c:pt idx="13">
                  <c:v>178.9755037552009</c:v>
                </c:pt>
                <c:pt idx="14">
                  <c:v>191.9793412832275</c:v>
                </c:pt>
                <c:pt idx="15">
                  <c:v>204.5279620937243</c:v>
                </c:pt>
                <c:pt idx="16">
                  <c:v>215.3685916107696</c:v>
                </c:pt>
                <c:pt idx="17">
                  <c:v>223.358228040676</c:v>
                </c:pt>
                <c:pt idx="18">
                  <c:v>227.5712481039572</c:v>
                </c:pt>
                <c:pt idx="19">
                  <c:v>228.3222881806398</c:v>
                </c:pt>
                <c:pt idx="20">
                  <c:v>225.1315940717619</c:v>
                </c:pt>
                <c:pt idx="21">
                  <c:v>218.4878775452634</c:v>
                </c:pt>
                <c:pt idx="22">
                  <c:v>208.752655982752</c:v>
                </c:pt>
                <c:pt idx="23">
                  <c:v>197.6267282324751</c:v>
                </c:pt>
                <c:pt idx="24">
                  <c:v>186.9233839560638</c:v>
                </c:pt>
                <c:pt idx="25">
                  <c:v>176.7977359758823</c:v>
                </c:pt>
                <c:pt idx="26">
                  <c:v>166.898569005874</c:v>
                </c:pt>
                <c:pt idx="27">
                  <c:v>158.194696702761</c:v>
                </c:pt>
                <c:pt idx="28">
                  <c:v>152.1868720114672</c:v>
                </c:pt>
                <c:pt idx="29">
                  <c:v>147.1440414036021</c:v>
                </c:pt>
                <c:pt idx="30">
                  <c:v>143.9153909085225</c:v>
                </c:pt>
                <c:pt idx="31">
                  <c:v>141.9438784003231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370104"/>
        <c:axId val="2137373272"/>
      </c:scatterChart>
      <c:valAx>
        <c:axId val="2137370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373272"/>
        <c:crosses val="autoZero"/>
        <c:crossBetween val="midCat"/>
      </c:valAx>
      <c:valAx>
        <c:axId val="2137373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3701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'980011'!$E$769:$E$800</c:f>
              <c:numCache>
                <c:formatCode>General</c:formatCode>
                <c:ptCount val="32"/>
                <c:pt idx="0">
                  <c:v>90.0</c:v>
                </c:pt>
                <c:pt idx="1">
                  <c:v>99.0</c:v>
                </c:pt>
                <c:pt idx="2">
                  <c:v>103.0</c:v>
                </c:pt>
                <c:pt idx="3">
                  <c:v>119.0</c:v>
                </c:pt>
                <c:pt idx="4">
                  <c:v>133.0</c:v>
                </c:pt>
                <c:pt idx="5">
                  <c:v>118.0</c:v>
                </c:pt>
                <c:pt idx="6">
                  <c:v>155.0</c:v>
                </c:pt>
                <c:pt idx="7">
                  <c:v>147.0</c:v>
                </c:pt>
                <c:pt idx="8">
                  <c:v>134.0</c:v>
                </c:pt>
                <c:pt idx="9">
                  <c:v>132.0</c:v>
                </c:pt>
                <c:pt idx="10">
                  <c:v>152.0</c:v>
                </c:pt>
                <c:pt idx="11">
                  <c:v>150.0</c:v>
                </c:pt>
                <c:pt idx="12">
                  <c:v>190.0</c:v>
                </c:pt>
                <c:pt idx="13">
                  <c:v>191.0</c:v>
                </c:pt>
                <c:pt idx="14">
                  <c:v>178.0</c:v>
                </c:pt>
                <c:pt idx="15">
                  <c:v>199.0</c:v>
                </c:pt>
                <c:pt idx="16">
                  <c:v>222.0</c:v>
                </c:pt>
                <c:pt idx="17">
                  <c:v>227.0</c:v>
                </c:pt>
                <c:pt idx="18">
                  <c:v>237.0</c:v>
                </c:pt>
                <c:pt idx="19">
                  <c:v>224.0</c:v>
                </c:pt>
                <c:pt idx="20">
                  <c:v>243.0</c:v>
                </c:pt>
                <c:pt idx="21">
                  <c:v>255.0</c:v>
                </c:pt>
                <c:pt idx="22">
                  <c:v>219.0</c:v>
                </c:pt>
                <c:pt idx="23">
                  <c:v>220.0</c:v>
                </c:pt>
                <c:pt idx="24">
                  <c:v>186.0</c:v>
                </c:pt>
                <c:pt idx="25">
                  <c:v>184.0</c:v>
                </c:pt>
                <c:pt idx="26">
                  <c:v>179.0</c:v>
                </c:pt>
                <c:pt idx="27">
                  <c:v>157.0</c:v>
                </c:pt>
                <c:pt idx="28">
                  <c:v>187.0</c:v>
                </c:pt>
                <c:pt idx="29">
                  <c:v>146.0</c:v>
                </c:pt>
                <c:pt idx="30">
                  <c:v>153.0</c:v>
                </c:pt>
                <c:pt idx="31">
                  <c:v>160.0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'980011'!$F$769:$F$800</c:f>
              <c:numCache>
                <c:formatCode>0</c:formatCode>
                <c:ptCount val="32"/>
                <c:pt idx="3">
                  <c:v>128.2542669709117</c:v>
                </c:pt>
                <c:pt idx="4">
                  <c:v>129.3309729264436</c:v>
                </c:pt>
                <c:pt idx="5">
                  <c:v>130.572218929936</c:v>
                </c:pt>
                <c:pt idx="6">
                  <c:v>132.2864520910661</c:v>
                </c:pt>
                <c:pt idx="7">
                  <c:v>134.7010021079141</c:v>
                </c:pt>
                <c:pt idx="8">
                  <c:v>138.0974035372651</c:v>
                </c:pt>
                <c:pt idx="9">
                  <c:v>142.8030297305413</c:v>
                </c:pt>
                <c:pt idx="10">
                  <c:v>148.8903227461478</c:v>
                </c:pt>
                <c:pt idx="11">
                  <c:v>157.1856089234232</c:v>
                </c:pt>
                <c:pt idx="12">
                  <c:v>167.4453363339728</c:v>
                </c:pt>
                <c:pt idx="13">
                  <c:v>178.8528116157506</c:v>
                </c:pt>
                <c:pt idx="14">
                  <c:v>192.2522933578132</c:v>
                </c:pt>
                <c:pt idx="15">
                  <c:v>206.112418620741</c:v>
                </c:pt>
                <c:pt idx="16">
                  <c:v>219.0217670630442</c:v>
                </c:pt>
                <c:pt idx="17">
                  <c:v>229.488567033112</c:v>
                </c:pt>
                <c:pt idx="18">
                  <c:v>236.0080929392852</c:v>
                </c:pt>
                <c:pt idx="19">
                  <c:v>238.8821574179501</c:v>
                </c:pt>
                <c:pt idx="20">
                  <c:v>237.2171357141789</c:v>
                </c:pt>
                <c:pt idx="21">
                  <c:v>231.3351391937784</c:v>
                </c:pt>
                <c:pt idx="22">
                  <c:v>221.6654535828779</c:v>
                </c:pt>
                <c:pt idx="23">
                  <c:v>210.100979650788</c:v>
                </c:pt>
                <c:pt idx="24">
                  <c:v>198.7939512509494</c:v>
                </c:pt>
                <c:pt idx="25">
                  <c:v>188.0923662111655</c:v>
                </c:pt>
                <c:pt idx="26">
                  <c:v>177.7468820187007</c:v>
                </c:pt>
                <c:pt idx="27">
                  <c:v>168.8611635019998</c:v>
                </c:pt>
                <c:pt idx="28">
                  <c:v>162.9320669848913</c:v>
                </c:pt>
                <c:pt idx="29">
                  <c:v>158.180653282843</c:v>
                </c:pt>
                <c:pt idx="30">
                  <c:v>155.3369714120559</c:v>
                </c:pt>
                <c:pt idx="31">
                  <c:v>153.7642049220206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415880"/>
        <c:axId val="2137419048"/>
      </c:scatterChart>
      <c:valAx>
        <c:axId val="2137415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419048"/>
        <c:crosses val="autoZero"/>
        <c:crossBetween val="midCat"/>
      </c:valAx>
      <c:valAx>
        <c:axId val="2137419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415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'980011'!$E$819:$E$850</c:f>
              <c:numCache>
                <c:formatCode>General</c:formatCode>
                <c:ptCount val="32"/>
                <c:pt idx="0">
                  <c:v>115.0</c:v>
                </c:pt>
                <c:pt idx="1">
                  <c:v>102.0</c:v>
                </c:pt>
                <c:pt idx="2">
                  <c:v>121.0</c:v>
                </c:pt>
                <c:pt idx="3">
                  <c:v>117.0</c:v>
                </c:pt>
                <c:pt idx="4">
                  <c:v>117.0</c:v>
                </c:pt>
                <c:pt idx="5">
                  <c:v>129.0</c:v>
                </c:pt>
                <c:pt idx="6">
                  <c:v>132.0</c:v>
                </c:pt>
                <c:pt idx="7">
                  <c:v>141.0</c:v>
                </c:pt>
                <c:pt idx="8">
                  <c:v>128.0</c:v>
                </c:pt>
                <c:pt idx="9">
                  <c:v>159.0</c:v>
                </c:pt>
                <c:pt idx="10">
                  <c:v>159.0</c:v>
                </c:pt>
                <c:pt idx="11">
                  <c:v>146.0</c:v>
                </c:pt>
                <c:pt idx="12">
                  <c:v>195.0</c:v>
                </c:pt>
                <c:pt idx="13">
                  <c:v>189.0</c:v>
                </c:pt>
                <c:pt idx="14">
                  <c:v>164.0</c:v>
                </c:pt>
                <c:pt idx="15">
                  <c:v>210.0</c:v>
                </c:pt>
                <c:pt idx="16">
                  <c:v>234.0</c:v>
                </c:pt>
                <c:pt idx="17">
                  <c:v>228.0</c:v>
                </c:pt>
                <c:pt idx="18">
                  <c:v>226.0</c:v>
                </c:pt>
                <c:pt idx="19">
                  <c:v>221.0</c:v>
                </c:pt>
                <c:pt idx="20">
                  <c:v>229.0</c:v>
                </c:pt>
                <c:pt idx="21">
                  <c:v>232.0</c:v>
                </c:pt>
                <c:pt idx="22">
                  <c:v>214.0</c:v>
                </c:pt>
                <c:pt idx="23">
                  <c:v>196.0</c:v>
                </c:pt>
                <c:pt idx="24">
                  <c:v>172.0</c:v>
                </c:pt>
                <c:pt idx="25">
                  <c:v>157.0</c:v>
                </c:pt>
                <c:pt idx="26">
                  <c:v>173.0</c:v>
                </c:pt>
                <c:pt idx="27">
                  <c:v>183.0</c:v>
                </c:pt>
                <c:pt idx="28">
                  <c:v>166.0</c:v>
                </c:pt>
                <c:pt idx="29">
                  <c:v>174.0</c:v>
                </c:pt>
                <c:pt idx="30">
                  <c:v>143.0</c:v>
                </c:pt>
                <c:pt idx="31">
                  <c:v>167.0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'980011'!$F$819:$F$850</c:f>
              <c:numCache>
                <c:formatCode>0</c:formatCode>
                <c:ptCount val="32"/>
                <c:pt idx="3">
                  <c:v>122.8113919865247</c:v>
                </c:pt>
                <c:pt idx="4">
                  <c:v>124.5077600834345</c:v>
                </c:pt>
                <c:pt idx="5">
                  <c:v>126.3947786042707</c:v>
                </c:pt>
                <c:pt idx="6">
                  <c:v>128.8923055007795</c:v>
                </c:pt>
                <c:pt idx="7">
                  <c:v>132.24942142535</c:v>
                </c:pt>
                <c:pt idx="8">
                  <c:v>136.7572320846334</c:v>
                </c:pt>
                <c:pt idx="9">
                  <c:v>142.7294261761457</c:v>
                </c:pt>
                <c:pt idx="10">
                  <c:v>150.1289399705558</c:v>
                </c:pt>
                <c:pt idx="11">
                  <c:v>159.7713174540031</c:v>
                </c:pt>
                <c:pt idx="12">
                  <c:v>171.1276133385214</c:v>
                </c:pt>
                <c:pt idx="13">
                  <c:v>183.1012785774884</c:v>
                </c:pt>
                <c:pt idx="14">
                  <c:v>196.3137590682463</c:v>
                </c:pt>
                <c:pt idx="15">
                  <c:v>208.9284447313582</c:v>
                </c:pt>
                <c:pt idx="16">
                  <c:v>219.4556511796384</c:v>
                </c:pt>
                <c:pt idx="17">
                  <c:v>226.5969124680974</c:v>
                </c:pt>
                <c:pt idx="18">
                  <c:v>229.5433453768318</c:v>
                </c:pt>
                <c:pt idx="19">
                  <c:v>228.5940637199341</c:v>
                </c:pt>
                <c:pt idx="20">
                  <c:v>223.6366391778444</c:v>
                </c:pt>
                <c:pt idx="21">
                  <c:v>215.6329287563846</c:v>
                </c:pt>
                <c:pt idx="22">
                  <c:v>205.3249650800212</c:v>
                </c:pt>
                <c:pt idx="23">
                  <c:v>194.7473866031434</c:v>
                </c:pt>
                <c:pt idx="24">
                  <c:v>185.5664477962246</c:v>
                </c:pt>
                <c:pt idx="25">
                  <c:v>177.7601358827682</c:v>
                </c:pt>
                <c:pt idx="26">
                  <c:v>171.0325377055025</c:v>
                </c:pt>
                <c:pt idx="27">
                  <c:v>166.0136980059649</c:v>
                </c:pt>
                <c:pt idx="28">
                  <c:v>163.210764583287</c:v>
                </c:pt>
                <c:pt idx="29">
                  <c:v>161.505824605531</c:v>
                </c:pt>
                <c:pt idx="30">
                  <c:v>160.9821061768607</c:v>
                </c:pt>
                <c:pt idx="31">
                  <c:v>161.1711245443992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461512"/>
        <c:axId val="2137464680"/>
      </c:scatterChart>
      <c:valAx>
        <c:axId val="2137461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464680"/>
        <c:crosses val="autoZero"/>
        <c:crossBetween val="midCat"/>
      </c:valAx>
      <c:valAx>
        <c:axId val="2137464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461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'980011'!$B$869:$B$900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'980011'!$E$869:$E$900</c:f>
              <c:numCache>
                <c:formatCode>General</c:formatCode>
                <c:ptCount val="32"/>
                <c:pt idx="0">
                  <c:v>106.0</c:v>
                </c:pt>
                <c:pt idx="1">
                  <c:v>110.0</c:v>
                </c:pt>
                <c:pt idx="2">
                  <c:v>131.0</c:v>
                </c:pt>
                <c:pt idx="3">
                  <c:v>110.0</c:v>
                </c:pt>
                <c:pt idx="4">
                  <c:v>139.0</c:v>
                </c:pt>
                <c:pt idx="5">
                  <c:v>140.0</c:v>
                </c:pt>
                <c:pt idx="6">
                  <c:v>153.0</c:v>
                </c:pt>
                <c:pt idx="7">
                  <c:v>164.0</c:v>
                </c:pt>
                <c:pt idx="8">
                  <c:v>142.0</c:v>
                </c:pt>
                <c:pt idx="9">
                  <c:v>188.0</c:v>
                </c:pt>
                <c:pt idx="10">
                  <c:v>179.0</c:v>
                </c:pt>
                <c:pt idx="11">
                  <c:v>192.0</c:v>
                </c:pt>
                <c:pt idx="12">
                  <c:v>190.0</c:v>
                </c:pt>
                <c:pt idx="13">
                  <c:v>203.0</c:v>
                </c:pt>
                <c:pt idx="14">
                  <c:v>248.0</c:v>
                </c:pt>
                <c:pt idx="15">
                  <c:v>203.0</c:v>
                </c:pt>
                <c:pt idx="16">
                  <c:v>234.0</c:v>
                </c:pt>
                <c:pt idx="17">
                  <c:v>205.0</c:v>
                </c:pt>
                <c:pt idx="18">
                  <c:v>227.0</c:v>
                </c:pt>
                <c:pt idx="19">
                  <c:v>203.0</c:v>
                </c:pt>
                <c:pt idx="20">
                  <c:v>184.0</c:v>
                </c:pt>
                <c:pt idx="21">
                  <c:v>185.0</c:v>
                </c:pt>
                <c:pt idx="22">
                  <c:v>170.0</c:v>
                </c:pt>
                <c:pt idx="23">
                  <c:v>151.0</c:v>
                </c:pt>
                <c:pt idx="24">
                  <c:v>163.0</c:v>
                </c:pt>
                <c:pt idx="25">
                  <c:v>170.0</c:v>
                </c:pt>
                <c:pt idx="26">
                  <c:v>152.0</c:v>
                </c:pt>
                <c:pt idx="27">
                  <c:v>138.0</c:v>
                </c:pt>
                <c:pt idx="28">
                  <c:v>146.0</c:v>
                </c:pt>
                <c:pt idx="29">
                  <c:v>150.0</c:v>
                </c:pt>
                <c:pt idx="30">
                  <c:v>141.0</c:v>
                </c:pt>
                <c:pt idx="31">
                  <c:v>137.0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'980011'!$B$869:$B$900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'980011'!$F$869:$F$900</c:f>
              <c:numCache>
                <c:formatCode>0</c:formatCode>
                <c:ptCount val="32"/>
                <c:pt idx="3">
                  <c:v>124.1403053226716</c:v>
                </c:pt>
                <c:pt idx="4">
                  <c:v>129.2264692873484</c:v>
                </c:pt>
                <c:pt idx="5">
                  <c:v>135.1485608609219</c:v>
                </c:pt>
                <c:pt idx="6">
                  <c:v>142.7250601206132</c:v>
                </c:pt>
                <c:pt idx="7">
                  <c:v>151.8265898946789</c:v>
                </c:pt>
                <c:pt idx="8">
                  <c:v>162.0776878906794</c:v>
                </c:pt>
                <c:pt idx="9">
                  <c:v>173.0036303701893</c:v>
                </c:pt>
                <c:pt idx="10">
                  <c:v>183.6647128250198</c:v>
                </c:pt>
                <c:pt idx="11">
                  <c:v>194.3756535149223</c:v>
                </c:pt>
                <c:pt idx="12">
                  <c:v>203.8288761905972</c:v>
                </c:pt>
                <c:pt idx="13">
                  <c:v>211.068919153328</c:v>
                </c:pt>
                <c:pt idx="14">
                  <c:v>216.3621734038244</c:v>
                </c:pt>
                <c:pt idx="15">
                  <c:v>218.7708942385711</c:v>
                </c:pt>
                <c:pt idx="16">
                  <c:v>218.0936258696607</c:v>
                </c:pt>
                <c:pt idx="17">
                  <c:v>214.5323089222453</c:v>
                </c:pt>
                <c:pt idx="18">
                  <c:v>209.0645137333464</c:v>
                </c:pt>
                <c:pt idx="19">
                  <c:v>201.4893209041837</c:v>
                </c:pt>
                <c:pt idx="20">
                  <c:v>192.6325331379095</c:v>
                </c:pt>
                <c:pt idx="21">
                  <c:v>183.4413525073883</c:v>
                </c:pt>
                <c:pt idx="22">
                  <c:v>174.121284706862</c:v>
                </c:pt>
                <c:pt idx="23">
                  <c:v>165.8582359067243</c:v>
                </c:pt>
                <c:pt idx="24">
                  <c:v>159.2736453836026</c:v>
                </c:pt>
                <c:pt idx="25">
                  <c:v>153.924892656039</c:v>
                </c:pt>
                <c:pt idx="26">
                  <c:v>149.3923711016428</c:v>
                </c:pt>
                <c:pt idx="27">
                  <c:v>145.9647519071737</c:v>
                </c:pt>
                <c:pt idx="28">
                  <c:v>143.954058804134</c:v>
                </c:pt>
                <c:pt idx="29">
                  <c:v>142.5909224388716</c:v>
                </c:pt>
                <c:pt idx="30">
                  <c:v>142.0034563530282</c:v>
                </c:pt>
                <c:pt idx="31">
                  <c:v>141.9120585810257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507464"/>
        <c:axId val="2137510632"/>
      </c:scatterChart>
      <c:valAx>
        <c:axId val="2137507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510632"/>
        <c:crosses val="autoZero"/>
        <c:crossBetween val="midCat"/>
      </c:valAx>
      <c:valAx>
        <c:axId val="2137510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5074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'980011'!$E$19:$E$50</c:f>
              <c:numCache>
                <c:formatCode>General</c:formatCode>
                <c:ptCount val="32"/>
                <c:pt idx="0">
                  <c:v>66.0</c:v>
                </c:pt>
                <c:pt idx="1">
                  <c:v>110.0</c:v>
                </c:pt>
                <c:pt idx="2">
                  <c:v>86.0</c:v>
                </c:pt>
                <c:pt idx="3">
                  <c:v>101.0</c:v>
                </c:pt>
                <c:pt idx="4">
                  <c:v>108.0</c:v>
                </c:pt>
                <c:pt idx="5">
                  <c:v>120.0</c:v>
                </c:pt>
                <c:pt idx="6">
                  <c:v>120.0</c:v>
                </c:pt>
                <c:pt idx="7">
                  <c:v>105.0</c:v>
                </c:pt>
                <c:pt idx="8">
                  <c:v>115.0</c:v>
                </c:pt>
                <c:pt idx="9">
                  <c:v>133.0</c:v>
                </c:pt>
                <c:pt idx="10">
                  <c:v>149.0</c:v>
                </c:pt>
                <c:pt idx="11">
                  <c:v>195.0</c:v>
                </c:pt>
                <c:pt idx="12">
                  <c:v>227.0</c:v>
                </c:pt>
                <c:pt idx="13">
                  <c:v>261.0</c:v>
                </c:pt>
                <c:pt idx="14">
                  <c:v>255.0</c:v>
                </c:pt>
                <c:pt idx="15">
                  <c:v>222.0</c:v>
                </c:pt>
                <c:pt idx="16">
                  <c:v>229.0</c:v>
                </c:pt>
                <c:pt idx="17">
                  <c:v>185.0</c:v>
                </c:pt>
                <c:pt idx="18">
                  <c:v>152.0</c:v>
                </c:pt>
                <c:pt idx="19">
                  <c:v>165.0</c:v>
                </c:pt>
                <c:pt idx="20">
                  <c:v>132.0</c:v>
                </c:pt>
                <c:pt idx="21">
                  <c:v>93.0</c:v>
                </c:pt>
                <c:pt idx="22">
                  <c:v>131.0</c:v>
                </c:pt>
                <c:pt idx="23">
                  <c:v>99.0</c:v>
                </c:pt>
                <c:pt idx="24">
                  <c:v>94.0</c:v>
                </c:pt>
                <c:pt idx="25">
                  <c:v>127.0</c:v>
                </c:pt>
                <c:pt idx="26">
                  <c:v>114.0</c:v>
                </c:pt>
                <c:pt idx="27">
                  <c:v>98.0</c:v>
                </c:pt>
                <c:pt idx="28">
                  <c:v>120.0</c:v>
                </c:pt>
                <c:pt idx="29">
                  <c:v>102.0</c:v>
                </c:pt>
                <c:pt idx="30">
                  <c:v>97.0</c:v>
                </c:pt>
                <c:pt idx="31">
                  <c:v>123.0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'980011'!$F$19:$F$50</c:f>
              <c:numCache>
                <c:formatCode>0</c:formatCode>
                <c:ptCount val="32"/>
                <c:pt idx="3">
                  <c:v>106.9583797366697</c:v>
                </c:pt>
                <c:pt idx="4">
                  <c:v>107.1633251295157</c:v>
                </c:pt>
                <c:pt idx="5">
                  <c:v>107.6850744187187</c:v>
                </c:pt>
                <c:pt idx="6">
                  <c:v>109.1603735382695</c:v>
                </c:pt>
                <c:pt idx="7">
                  <c:v>112.9152454975526</c:v>
                </c:pt>
                <c:pt idx="8">
                  <c:v>121.079177806673</c:v>
                </c:pt>
                <c:pt idx="9">
                  <c:v>136.0933920700423</c:v>
                </c:pt>
                <c:pt idx="10">
                  <c:v>158.4214451595243</c:v>
                </c:pt>
                <c:pt idx="11">
                  <c:v>188.8362250225127</c:v>
                </c:pt>
                <c:pt idx="12">
                  <c:v>220.6518890277652</c:v>
                </c:pt>
                <c:pt idx="13">
                  <c:v>244.3774793723181</c:v>
                </c:pt>
                <c:pt idx="14">
                  <c:v>254.6100931513457</c:v>
                </c:pt>
                <c:pt idx="15">
                  <c:v>245.5494792129072</c:v>
                </c:pt>
                <c:pt idx="16">
                  <c:v>220.4878936767284</c:v>
                </c:pt>
                <c:pt idx="17">
                  <c:v>188.4499051849283</c:v>
                </c:pt>
                <c:pt idx="18">
                  <c:v>160.3708407598367</c:v>
                </c:pt>
                <c:pt idx="19">
                  <c:v>137.1437197138659</c:v>
                </c:pt>
                <c:pt idx="20">
                  <c:v>121.9566330214058</c:v>
                </c:pt>
                <c:pt idx="21">
                  <c:v>113.7931594585394</c:v>
                </c:pt>
                <c:pt idx="22">
                  <c:v>109.905923864738</c:v>
                </c:pt>
                <c:pt idx="23">
                  <c:v>108.4610544216863</c:v>
                </c:pt>
                <c:pt idx="24">
                  <c:v>108.0189345353464</c:v>
                </c:pt>
                <c:pt idx="25">
                  <c:v>107.9037269359278</c:v>
                </c:pt>
                <c:pt idx="26">
                  <c:v>107.8996046010325</c:v>
                </c:pt>
                <c:pt idx="27">
                  <c:v>107.9339439404744</c:v>
                </c:pt>
                <c:pt idx="28">
                  <c:v>107.9718063225079</c:v>
                </c:pt>
                <c:pt idx="29">
                  <c:v>108.0165167926808</c:v>
                </c:pt>
                <c:pt idx="30">
                  <c:v>108.0589273326021</c:v>
                </c:pt>
                <c:pt idx="31">
                  <c:v>108.0998703175526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550968"/>
        <c:axId val="2129539032"/>
      </c:scatterChart>
      <c:valAx>
        <c:axId val="2129550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539032"/>
        <c:crosses val="autoZero"/>
        <c:crossBetween val="midCat"/>
      </c:valAx>
      <c:valAx>
        <c:axId val="2129539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550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'980011'!$B$919:$B$950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'980011'!$E$919:$E$950</c:f>
              <c:numCache>
                <c:formatCode>General</c:formatCode>
                <c:ptCount val="32"/>
                <c:pt idx="0">
                  <c:v>123.0</c:v>
                </c:pt>
                <c:pt idx="1">
                  <c:v>136.0</c:v>
                </c:pt>
                <c:pt idx="2">
                  <c:v>152.0</c:v>
                </c:pt>
                <c:pt idx="3">
                  <c:v>144.0</c:v>
                </c:pt>
                <c:pt idx="4">
                  <c:v>143.0</c:v>
                </c:pt>
                <c:pt idx="5">
                  <c:v>140.0</c:v>
                </c:pt>
                <c:pt idx="6">
                  <c:v>149.0</c:v>
                </c:pt>
                <c:pt idx="7">
                  <c:v>152.0</c:v>
                </c:pt>
                <c:pt idx="8">
                  <c:v>170.0</c:v>
                </c:pt>
                <c:pt idx="9">
                  <c:v>177.0</c:v>
                </c:pt>
                <c:pt idx="10">
                  <c:v>187.0</c:v>
                </c:pt>
                <c:pt idx="11">
                  <c:v>181.0</c:v>
                </c:pt>
                <c:pt idx="12">
                  <c:v>219.0</c:v>
                </c:pt>
                <c:pt idx="13">
                  <c:v>234.0</c:v>
                </c:pt>
                <c:pt idx="14">
                  <c:v>223.0</c:v>
                </c:pt>
                <c:pt idx="15">
                  <c:v>243.0</c:v>
                </c:pt>
                <c:pt idx="16">
                  <c:v>253.0</c:v>
                </c:pt>
                <c:pt idx="17">
                  <c:v>211.0</c:v>
                </c:pt>
                <c:pt idx="18">
                  <c:v>223.0</c:v>
                </c:pt>
                <c:pt idx="19">
                  <c:v>197.0</c:v>
                </c:pt>
                <c:pt idx="20">
                  <c:v>180.0</c:v>
                </c:pt>
                <c:pt idx="21">
                  <c:v>169.0</c:v>
                </c:pt>
                <c:pt idx="22">
                  <c:v>185.0</c:v>
                </c:pt>
                <c:pt idx="23">
                  <c:v>170.0</c:v>
                </c:pt>
                <c:pt idx="24">
                  <c:v>168.0</c:v>
                </c:pt>
                <c:pt idx="25">
                  <c:v>168.0</c:v>
                </c:pt>
                <c:pt idx="26">
                  <c:v>134.0</c:v>
                </c:pt>
                <c:pt idx="27">
                  <c:v>120.0</c:v>
                </c:pt>
                <c:pt idx="28">
                  <c:v>134.0</c:v>
                </c:pt>
                <c:pt idx="29">
                  <c:v>148.0</c:v>
                </c:pt>
                <c:pt idx="30">
                  <c:v>145.0</c:v>
                </c:pt>
                <c:pt idx="31">
                  <c:v>164.0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'980011'!$B$919:$B$950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'980011'!$F$919:$F$950</c:f>
              <c:numCache>
                <c:formatCode>0</c:formatCode>
                <c:ptCount val="32"/>
                <c:pt idx="3">
                  <c:v>140.153255956117</c:v>
                </c:pt>
                <c:pt idx="4">
                  <c:v>141.9300801841023</c:v>
                </c:pt>
                <c:pt idx="5">
                  <c:v>144.546016268803</c:v>
                </c:pt>
                <c:pt idx="6">
                  <c:v>148.7295516682908</c:v>
                </c:pt>
                <c:pt idx="7">
                  <c:v>154.9478208912529</c:v>
                </c:pt>
                <c:pt idx="8">
                  <c:v>163.4377174588755</c:v>
                </c:pt>
                <c:pt idx="9">
                  <c:v>174.1371779260824</c:v>
                </c:pt>
                <c:pt idx="10">
                  <c:v>186.1430678216615</c:v>
                </c:pt>
                <c:pt idx="11">
                  <c:v>199.6883969226895</c:v>
                </c:pt>
                <c:pt idx="12">
                  <c:v>212.8051563096396</c:v>
                </c:pt>
                <c:pt idx="13">
                  <c:v>223.505888266769</c:v>
                </c:pt>
                <c:pt idx="14">
                  <c:v>231.5460037288319</c:v>
                </c:pt>
                <c:pt idx="15">
                  <c:v>234.9571582453817</c:v>
                </c:pt>
                <c:pt idx="16">
                  <c:v>233.1280894829358</c:v>
                </c:pt>
                <c:pt idx="17">
                  <c:v>226.4686920448639</c:v>
                </c:pt>
                <c:pt idx="18">
                  <c:v>216.9732597318417</c:v>
                </c:pt>
                <c:pt idx="19">
                  <c:v>204.690474649556</c:v>
                </c:pt>
                <c:pt idx="20">
                  <c:v>191.4862539671183</c:v>
                </c:pt>
                <c:pt idx="21">
                  <c:v>179.1097498281542</c:v>
                </c:pt>
                <c:pt idx="22">
                  <c:v>168.0121096637344</c:v>
                </c:pt>
                <c:pt idx="23">
                  <c:v>159.4951896986979</c:v>
                </c:pt>
                <c:pt idx="24">
                  <c:v>153.6885348933992</c:v>
                </c:pt>
                <c:pt idx="25">
                  <c:v>149.6885495240654</c:v>
                </c:pt>
                <c:pt idx="26">
                  <c:v>146.8757711498372</c:v>
                </c:pt>
                <c:pt idx="27">
                  <c:v>145.1694450256096</c:v>
                </c:pt>
                <c:pt idx="28">
                  <c:v>144.3854609916572</c:v>
                </c:pt>
                <c:pt idx="29">
                  <c:v>143.9921059769935</c:v>
                </c:pt>
                <c:pt idx="30">
                  <c:v>143.9028118281862</c:v>
                </c:pt>
                <c:pt idx="31">
                  <c:v>143.9565502052172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553528"/>
        <c:axId val="2137556696"/>
      </c:scatterChart>
      <c:valAx>
        <c:axId val="2137553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556696"/>
        <c:crosses val="autoZero"/>
        <c:crossBetween val="midCat"/>
      </c:valAx>
      <c:valAx>
        <c:axId val="2137556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553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'980011'!$B$969:$B$1000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'980011'!$E$969:$E$1000</c:f>
              <c:numCache>
                <c:formatCode>General</c:formatCode>
                <c:ptCount val="32"/>
                <c:pt idx="0">
                  <c:v>92.0</c:v>
                </c:pt>
                <c:pt idx="1">
                  <c:v>99.0</c:v>
                </c:pt>
                <c:pt idx="2">
                  <c:v>112.0</c:v>
                </c:pt>
                <c:pt idx="3">
                  <c:v>161.0</c:v>
                </c:pt>
                <c:pt idx="4">
                  <c:v>127.0</c:v>
                </c:pt>
                <c:pt idx="5">
                  <c:v>140.0</c:v>
                </c:pt>
                <c:pt idx="6">
                  <c:v>146.0</c:v>
                </c:pt>
                <c:pt idx="7">
                  <c:v>165.0</c:v>
                </c:pt>
                <c:pt idx="8">
                  <c:v>182.0</c:v>
                </c:pt>
                <c:pt idx="9">
                  <c:v>186.0</c:v>
                </c:pt>
                <c:pt idx="10">
                  <c:v>184.0</c:v>
                </c:pt>
                <c:pt idx="11">
                  <c:v>215.0</c:v>
                </c:pt>
                <c:pt idx="12">
                  <c:v>253.0</c:v>
                </c:pt>
                <c:pt idx="13">
                  <c:v>244.0</c:v>
                </c:pt>
                <c:pt idx="14">
                  <c:v>253.0</c:v>
                </c:pt>
                <c:pt idx="15">
                  <c:v>249.0</c:v>
                </c:pt>
                <c:pt idx="16">
                  <c:v>232.0</c:v>
                </c:pt>
                <c:pt idx="17">
                  <c:v>287.0</c:v>
                </c:pt>
                <c:pt idx="18">
                  <c:v>209.0</c:v>
                </c:pt>
                <c:pt idx="19">
                  <c:v>216.0</c:v>
                </c:pt>
                <c:pt idx="20">
                  <c:v>186.0</c:v>
                </c:pt>
                <c:pt idx="21">
                  <c:v>162.0</c:v>
                </c:pt>
                <c:pt idx="22">
                  <c:v>163.0</c:v>
                </c:pt>
                <c:pt idx="23">
                  <c:v>174.0</c:v>
                </c:pt>
                <c:pt idx="24">
                  <c:v>154.0</c:v>
                </c:pt>
                <c:pt idx="25">
                  <c:v>152.0</c:v>
                </c:pt>
                <c:pt idx="26">
                  <c:v>171.0</c:v>
                </c:pt>
                <c:pt idx="27">
                  <c:v>154.0</c:v>
                </c:pt>
                <c:pt idx="28">
                  <c:v>161.0</c:v>
                </c:pt>
                <c:pt idx="29">
                  <c:v>156.0</c:v>
                </c:pt>
                <c:pt idx="30">
                  <c:v>164.0</c:v>
                </c:pt>
                <c:pt idx="31">
                  <c:v>164.0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'980011'!$B$969:$B$1000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'980011'!$F$969:$F$1000</c:f>
              <c:numCache>
                <c:formatCode>0</c:formatCode>
                <c:ptCount val="32"/>
                <c:pt idx="3">
                  <c:v>140.8339860820296</c:v>
                </c:pt>
                <c:pt idx="4">
                  <c:v>142.7819731462873</c:v>
                </c:pt>
                <c:pt idx="5">
                  <c:v>145.604801946146</c:v>
                </c:pt>
                <c:pt idx="6">
                  <c:v>150.2745757088373</c:v>
                </c:pt>
                <c:pt idx="7">
                  <c:v>157.625091411974</c:v>
                </c:pt>
                <c:pt idx="8">
                  <c:v>168.2856473289087</c:v>
                </c:pt>
                <c:pt idx="9">
                  <c:v>182.4161887805565</c:v>
                </c:pt>
                <c:pt idx="10">
                  <c:v>198.7995700778168</c:v>
                </c:pt>
                <c:pt idx="11">
                  <c:v>217.4724482563603</c:v>
                </c:pt>
                <c:pt idx="12">
                  <c:v>235.1646682305813</c:v>
                </c:pt>
                <c:pt idx="13">
                  <c:v>248.5851950307303</c:v>
                </c:pt>
                <c:pt idx="14">
                  <c:v>256.805830259543</c:v>
                </c:pt>
                <c:pt idx="15">
                  <c:v>257.2275548584497</c:v>
                </c:pt>
                <c:pt idx="16">
                  <c:v>249.8258028698205</c:v>
                </c:pt>
                <c:pt idx="17">
                  <c:v>236.4669751016717</c:v>
                </c:pt>
                <c:pt idx="18">
                  <c:v>221.1870565472848</c:v>
                </c:pt>
                <c:pt idx="19">
                  <c:v>204.3989282887147</c:v>
                </c:pt>
                <c:pt idx="20">
                  <c:v>189.0550468128947</c:v>
                </c:pt>
                <c:pt idx="21">
                  <c:v>176.9546709341682</c:v>
                </c:pt>
                <c:pt idx="22">
                  <c:v>168.0402671210298</c:v>
                </c:pt>
                <c:pt idx="23">
                  <c:v>162.6282066219946</c:v>
                </c:pt>
                <c:pt idx="24">
                  <c:v>159.8504455584286</c:v>
                </c:pt>
                <c:pt idx="25">
                  <c:v>158.5582839306869</c:v>
                </c:pt>
                <c:pt idx="26">
                  <c:v>158.1696385374715</c:v>
                </c:pt>
                <c:pt idx="27">
                  <c:v>158.4044826245648</c:v>
                </c:pt>
                <c:pt idx="28">
                  <c:v>158.8877887565498</c:v>
                </c:pt>
                <c:pt idx="29">
                  <c:v>159.5812582415892</c:v>
                </c:pt>
                <c:pt idx="30">
                  <c:v>160.295759532035</c:v>
                </c:pt>
                <c:pt idx="31">
                  <c:v>161.0072168638857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599304"/>
        <c:axId val="2137602472"/>
      </c:scatterChart>
      <c:valAx>
        <c:axId val="2137599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602472"/>
        <c:crosses val="autoZero"/>
        <c:crossBetween val="midCat"/>
      </c:valAx>
      <c:valAx>
        <c:axId val="2137602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599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'980011'!$B$1019:$B$1050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'980011'!$E$1019:$E$1050</c:f>
              <c:numCache>
                <c:formatCode>General</c:formatCode>
                <c:ptCount val="32"/>
                <c:pt idx="0">
                  <c:v>140.0</c:v>
                </c:pt>
                <c:pt idx="1">
                  <c:v>121.0</c:v>
                </c:pt>
                <c:pt idx="2">
                  <c:v>131.0</c:v>
                </c:pt>
                <c:pt idx="3">
                  <c:v>125.0</c:v>
                </c:pt>
                <c:pt idx="4">
                  <c:v>124.0</c:v>
                </c:pt>
                <c:pt idx="5">
                  <c:v>146.0</c:v>
                </c:pt>
                <c:pt idx="6">
                  <c:v>155.0</c:v>
                </c:pt>
                <c:pt idx="7">
                  <c:v>142.0</c:v>
                </c:pt>
                <c:pt idx="8">
                  <c:v>152.0</c:v>
                </c:pt>
                <c:pt idx="9">
                  <c:v>176.0</c:v>
                </c:pt>
                <c:pt idx="10">
                  <c:v>207.0</c:v>
                </c:pt>
                <c:pt idx="11">
                  <c:v>208.0</c:v>
                </c:pt>
                <c:pt idx="12">
                  <c:v>229.0</c:v>
                </c:pt>
                <c:pt idx="13">
                  <c:v>200.0</c:v>
                </c:pt>
                <c:pt idx="14">
                  <c:v>231.0</c:v>
                </c:pt>
                <c:pt idx="15">
                  <c:v>263.0</c:v>
                </c:pt>
                <c:pt idx="16">
                  <c:v>263.0</c:v>
                </c:pt>
                <c:pt idx="17">
                  <c:v>233.0</c:v>
                </c:pt>
                <c:pt idx="18">
                  <c:v>236.0</c:v>
                </c:pt>
                <c:pt idx="19">
                  <c:v>213.0</c:v>
                </c:pt>
                <c:pt idx="20">
                  <c:v>198.0</c:v>
                </c:pt>
                <c:pt idx="21">
                  <c:v>153.0</c:v>
                </c:pt>
                <c:pt idx="22">
                  <c:v>175.0</c:v>
                </c:pt>
                <c:pt idx="23">
                  <c:v>170.0</c:v>
                </c:pt>
                <c:pt idx="24">
                  <c:v>180.0</c:v>
                </c:pt>
                <c:pt idx="25">
                  <c:v>164.0</c:v>
                </c:pt>
                <c:pt idx="26">
                  <c:v>145.0</c:v>
                </c:pt>
                <c:pt idx="27">
                  <c:v>146.0</c:v>
                </c:pt>
                <c:pt idx="28">
                  <c:v>149.0</c:v>
                </c:pt>
                <c:pt idx="29">
                  <c:v>165.0</c:v>
                </c:pt>
                <c:pt idx="30">
                  <c:v>160.0</c:v>
                </c:pt>
                <c:pt idx="31">
                  <c:v>174.0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'980011'!$B$1019:$B$1050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'980011'!$F$1019:$F$1050</c:f>
              <c:numCache>
                <c:formatCode>0</c:formatCode>
                <c:ptCount val="32"/>
                <c:pt idx="3">
                  <c:v>129.0073766318442</c:v>
                </c:pt>
                <c:pt idx="4">
                  <c:v>131.7730307796029</c:v>
                </c:pt>
                <c:pt idx="5">
                  <c:v>135.430748640612</c:v>
                </c:pt>
                <c:pt idx="6">
                  <c:v>140.9389352939871</c:v>
                </c:pt>
                <c:pt idx="7">
                  <c:v>148.8788451840211</c:v>
                </c:pt>
                <c:pt idx="8">
                  <c:v>159.5805180487391</c:v>
                </c:pt>
                <c:pt idx="9">
                  <c:v>173.0040966499107</c:v>
                </c:pt>
                <c:pt idx="10">
                  <c:v>188.0263444775137</c:v>
                </c:pt>
                <c:pt idx="11">
                  <c:v>204.8966183289127</c:v>
                </c:pt>
                <c:pt idx="12">
                  <c:v>221.0729604006207</c:v>
                </c:pt>
                <c:pt idx="13">
                  <c:v>234.0256824289935</c:v>
                </c:pt>
                <c:pt idx="14">
                  <c:v>243.387011741796</c:v>
                </c:pt>
                <c:pt idx="15">
                  <c:v>246.8224482284529</c:v>
                </c:pt>
                <c:pt idx="16">
                  <c:v>243.8279022029548</c:v>
                </c:pt>
                <c:pt idx="17">
                  <c:v>235.2518898582146</c:v>
                </c:pt>
                <c:pt idx="18">
                  <c:v>223.811717300382</c:v>
                </c:pt>
                <c:pt idx="19">
                  <c:v>209.7747200399224</c:v>
                </c:pt>
                <c:pt idx="20">
                  <c:v>195.5063711651518</c:v>
                </c:pt>
                <c:pt idx="21">
                  <c:v>182.951478080807</c:v>
                </c:pt>
                <c:pt idx="22">
                  <c:v>172.524349102408</c:v>
                </c:pt>
                <c:pt idx="23">
                  <c:v>165.2716730017787</c:v>
                </c:pt>
                <c:pt idx="24">
                  <c:v>160.924522046151</c:v>
                </c:pt>
                <c:pt idx="25">
                  <c:v>158.4418405028967</c:v>
                </c:pt>
                <c:pt idx="26">
                  <c:v>157.2290022166943</c:v>
                </c:pt>
                <c:pt idx="27">
                  <c:v>157.0708963753319</c:v>
                </c:pt>
                <c:pt idx="28">
                  <c:v>157.5124635425391</c:v>
                </c:pt>
                <c:pt idx="29">
                  <c:v>158.3827883837392</c:v>
                </c:pt>
                <c:pt idx="30">
                  <c:v>159.3934017498887</c:v>
                </c:pt>
                <c:pt idx="31">
                  <c:v>160.4543211676292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643976"/>
        <c:axId val="2137647144"/>
      </c:scatterChart>
      <c:valAx>
        <c:axId val="2137643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647144"/>
        <c:crosses val="autoZero"/>
        <c:crossBetween val="midCat"/>
      </c:valAx>
      <c:valAx>
        <c:axId val="2137647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643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'980011'!$B$1069:$B$1100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'980011'!$E$1069:$E$1100</c:f>
              <c:numCache>
                <c:formatCode>General</c:formatCode>
                <c:ptCount val="32"/>
                <c:pt idx="0">
                  <c:v>89.0</c:v>
                </c:pt>
                <c:pt idx="1">
                  <c:v>111.0</c:v>
                </c:pt>
                <c:pt idx="2">
                  <c:v>130.0</c:v>
                </c:pt>
                <c:pt idx="3">
                  <c:v>134.0</c:v>
                </c:pt>
                <c:pt idx="4">
                  <c:v>133.0</c:v>
                </c:pt>
                <c:pt idx="5">
                  <c:v>167.0</c:v>
                </c:pt>
                <c:pt idx="6">
                  <c:v>161.0</c:v>
                </c:pt>
                <c:pt idx="7">
                  <c:v>166.0</c:v>
                </c:pt>
                <c:pt idx="8">
                  <c:v>184.0</c:v>
                </c:pt>
                <c:pt idx="9">
                  <c:v>169.0</c:v>
                </c:pt>
                <c:pt idx="10">
                  <c:v>196.0</c:v>
                </c:pt>
                <c:pt idx="11">
                  <c:v>241.0</c:v>
                </c:pt>
                <c:pt idx="12">
                  <c:v>214.0</c:v>
                </c:pt>
                <c:pt idx="13">
                  <c:v>246.0</c:v>
                </c:pt>
                <c:pt idx="14">
                  <c:v>265.0</c:v>
                </c:pt>
                <c:pt idx="15">
                  <c:v>246.0</c:v>
                </c:pt>
                <c:pt idx="16">
                  <c:v>235.0</c:v>
                </c:pt>
                <c:pt idx="17">
                  <c:v>263.0</c:v>
                </c:pt>
                <c:pt idx="18">
                  <c:v>221.0</c:v>
                </c:pt>
                <c:pt idx="19">
                  <c:v>205.0</c:v>
                </c:pt>
                <c:pt idx="20">
                  <c:v>192.0</c:v>
                </c:pt>
                <c:pt idx="21">
                  <c:v>195.0</c:v>
                </c:pt>
                <c:pt idx="22">
                  <c:v>172.0</c:v>
                </c:pt>
                <c:pt idx="23">
                  <c:v>154.0</c:v>
                </c:pt>
                <c:pt idx="24">
                  <c:v>157.0</c:v>
                </c:pt>
                <c:pt idx="25">
                  <c:v>154.0</c:v>
                </c:pt>
                <c:pt idx="26">
                  <c:v>145.0</c:v>
                </c:pt>
                <c:pt idx="27">
                  <c:v>128.0</c:v>
                </c:pt>
                <c:pt idx="28">
                  <c:v>141.0</c:v>
                </c:pt>
                <c:pt idx="29">
                  <c:v>145.0</c:v>
                </c:pt>
                <c:pt idx="30">
                  <c:v>145.0</c:v>
                </c:pt>
                <c:pt idx="31">
                  <c:v>155.0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'980011'!$B$1069:$B$1100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'980011'!$F$1069:$F$1100</c:f>
              <c:numCache>
                <c:formatCode>0</c:formatCode>
                <c:ptCount val="32"/>
                <c:pt idx="3">
                  <c:v>139.966426765698</c:v>
                </c:pt>
                <c:pt idx="4">
                  <c:v>143.0385311319038</c:v>
                </c:pt>
                <c:pt idx="5">
                  <c:v>147.3263125906068</c:v>
                </c:pt>
                <c:pt idx="6">
                  <c:v>153.7929466907314</c:v>
                </c:pt>
                <c:pt idx="7">
                  <c:v>162.8264605850226</c:v>
                </c:pt>
                <c:pt idx="8">
                  <c:v>174.420694351075</c:v>
                </c:pt>
                <c:pt idx="9">
                  <c:v>188.1805599601681</c:v>
                </c:pt>
                <c:pt idx="10">
                  <c:v>202.7565323204335</c:v>
                </c:pt>
                <c:pt idx="11">
                  <c:v>218.2670229364925</c:v>
                </c:pt>
                <c:pt idx="12">
                  <c:v>232.3462645114098</c:v>
                </c:pt>
                <c:pt idx="13">
                  <c:v>242.9616397267315</c:v>
                </c:pt>
                <c:pt idx="14">
                  <c:v>249.9226951574145</c:v>
                </c:pt>
                <c:pt idx="15">
                  <c:v>251.4507027712114</c:v>
                </c:pt>
                <c:pt idx="16">
                  <c:v>247.2697081701225</c:v>
                </c:pt>
                <c:pt idx="17">
                  <c:v>238.1370997366592</c:v>
                </c:pt>
                <c:pt idx="18">
                  <c:v>226.4505339138893</c:v>
                </c:pt>
                <c:pt idx="19">
                  <c:v>212.0581702995969</c:v>
                </c:pt>
                <c:pt idx="20">
                  <c:v>196.9999321182658</c:v>
                </c:pt>
                <c:pt idx="21">
                  <c:v>183.0731246747673</c:v>
                </c:pt>
                <c:pt idx="22">
                  <c:v>170.6313650064513</c:v>
                </c:pt>
                <c:pt idx="23">
                  <c:v>161.0422688896383</c:v>
                </c:pt>
                <c:pt idx="24">
                  <c:v>154.4351567765987</c:v>
                </c:pt>
                <c:pt idx="25">
                  <c:v>149.8121037938372</c:v>
                </c:pt>
                <c:pt idx="26">
                  <c:v>146.4893300988729</c:v>
                </c:pt>
                <c:pt idx="27">
                  <c:v>144.4098942405948</c:v>
                </c:pt>
                <c:pt idx="28">
                  <c:v>143.412926297452</c:v>
                </c:pt>
                <c:pt idx="29">
                  <c:v>142.8761164507706</c:v>
                </c:pt>
                <c:pt idx="30">
                  <c:v>142.719828717127</c:v>
                </c:pt>
                <c:pt idx="31">
                  <c:v>142.7503553535192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690264"/>
        <c:axId val="2137693432"/>
      </c:scatterChart>
      <c:valAx>
        <c:axId val="2137690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693432"/>
        <c:crosses val="autoZero"/>
        <c:crossBetween val="midCat"/>
      </c:valAx>
      <c:valAx>
        <c:axId val="2137693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6902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'980011'!$B$1119:$B$1150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'980011'!$E$1119:$E$1150</c:f>
              <c:numCache>
                <c:formatCode>General</c:formatCode>
                <c:ptCount val="32"/>
                <c:pt idx="0">
                  <c:v>92.0</c:v>
                </c:pt>
                <c:pt idx="1">
                  <c:v>121.0</c:v>
                </c:pt>
                <c:pt idx="2">
                  <c:v>117.0</c:v>
                </c:pt>
                <c:pt idx="3">
                  <c:v>153.0</c:v>
                </c:pt>
                <c:pt idx="4">
                  <c:v>123.0</c:v>
                </c:pt>
                <c:pt idx="5">
                  <c:v>146.0</c:v>
                </c:pt>
                <c:pt idx="6">
                  <c:v>156.0</c:v>
                </c:pt>
                <c:pt idx="7">
                  <c:v>185.0</c:v>
                </c:pt>
                <c:pt idx="8">
                  <c:v>176.0</c:v>
                </c:pt>
                <c:pt idx="9">
                  <c:v>185.0</c:v>
                </c:pt>
                <c:pt idx="10">
                  <c:v>205.0</c:v>
                </c:pt>
                <c:pt idx="11">
                  <c:v>219.0</c:v>
                </c:pt>
                <c:pt idx="12">
                  <c:v>233.0</c:v>
                </c:pt>
                <c:pt idx="13">
                  <c:v>220.0</c:v>
                </c:pt>
                <c:pt idx="14">
                  <c:v>248.0</c:v>
                </c:pt>
                <c:pt idx="15">
                  <c:v>224.0</c:v>
                </c:pt>
                <c:pt idx="16">
                  <c:v>257.0</c:v>
                </c:pt>
                <c:pt idx="17">
                  <c:v>217.0</c:v>
                </c:pt>
                <c:pt idx="18">
                  <c:v>239.0</c:v>
                </c:pt>
                <c:pt idx="19">
                  <c:v>179.0</c:v>
                </c:pt>
                <c:pt idx="20">
                  <c:v>154.0</c:v>
                </c:pt>
                <c:pt idx="21">
                  <c:v>198.0</c:v>
                </c:pt>
                <c:pt idx="22">
                  <c:v>162.0</c:v>
                </c:pt>
                <c:pt idx="23">
                  <c:v>158.0</c:v>
                </c:pt>
                <c:pt idx="24">
                  <c:v>154.0</c:v>
                </c:pt>
                <c:pt idx="25">
                  <c:v>159.0</c:v>
                </c:pt>
                <c:pt idx="26">
                  <c:v>173.0</c:v>
                </c:pt>
                <c:pt idx="27">
                  <c:v>163.0</c:v>
                </c:pt>
                <c:pt idx="28">
                  <c:v>144.0</c:v>
                </c:pt>
                <c:pt idx="29">
                  <c:v>134.0</c:v>
                </c:pt>
                <c:pt idx="30">
                  <c:v>154.0</c:v>
                </c:pt>
                <c:pt idx="31">
                  <c:v>136.0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'980011'!$B$1119:$B$1150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'980011'!$F$1119:$F$1150</c:f>
              <c:numCache>
                <c:formatCode>0</c:formatCode>
                <c:ptCount val="32"/>
                <c:pt idx="3">
                  <c:v>139.4071044015323</c:v>
                </c:pt>
                <c:pt idx="4">
                  <c:v>143.2350367645477</c:v>
                </c:pt>
                <c:pt idx="5">
                  <c:v>148.3145125568301</c:v>
                </c:pt>
                <c:pt idx="6">
                  <c:v>155.6274577915796</c:v>
                </c:pt>
                <c:pt idx="7">
                  <c:v>165.3782598734127</c:v>
                </c:pt>
                <c:pt idx="8">
                  <c:v>177.3098386439944</c:v>
                </c:pt>
                <c:pt idx="9">
                  <c:v>190.7714393285748</c:v>
                </c:pt>
                <c:pt idx="10">
                  <c:v>204.2646395750226</c:v>
                </c:pt>
                <c:pt idx="11">
                  <c:v>217.698707934964</c:v>
                </c:pt>
                <c:pt idx="12">
                  <c:v>228.8312968683301</c:v>
                </c:pt>
                <c:pt idx="13">
                  <c:v>236.0861735829403</c:v>
                </c:pt>
                <c:pt idx="14">
                  <c:v>239.3043235502794</c:v>
                </c:pt>
                <c:pt idx="15">
                  <c:v>237.4538659516504</c:v>
                </c:pt>
                <c:pt idx="16">
                  <c:v>230.8510239478232</c:v>
                </c:pt>
                <c:pt idx="17">
                  <c:v>220.6512242980032</c:v>
                </c:pt>
                <c:pt idx="18">
                  <c:v>209.278837639251</c:v>
                </c:pt>
                <c:pt idx="19">
                  <c:v>196.482228828954</c:v>
                </c:pt>
                <c:pt idx="20">
                  <c:v>184.065036299193</c:v>
                </c:pt>
                <c:pt idx="21">
                  <c:v>173.3339592967312</c:v>
                </c:pt>
                <c:pt idx="22">
                  <c:v>164.3684369783236</c:v>
                </c:pt>
                <c:pt idx="23">
                  <c:v>157.9318876028488</c:v>
                </c:pt>
                <c:pt idx="24">
                  <c:v>153.8248021889643</c:v>
                </c:pt>
                <c:pt idx="25">
                  <c:v>151.2013473228122</c:v>
                </c:pt>
                <c:pt idx="26">
                  <c:v>149.5527838310505</c:v>
                </c:pt>
                <c:pt idx="27">
                  <c:v>148.7590500061637</c:v>
                </c:pt>
                <c:pt idx="28">
                  <c:v>148.5787583193936</c:v>
                </c:pt>
                <c:pt idx="29">
                  <c:v>148.7241537275429</c:v>
                </c:pt>
                <c:pt idx="30">
                  <c:v>149.0557008160943</c:v>
                </c:pt>
                <c:pt idx="31">
                  <c:v>149.4710434217623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736040"/>
        <c:axId val="2137739208"/>
      </c:scatterChart>
      <c:valAx>
        <c:axId val="2137736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739208"/>
        <c:crosses val="autoZero"/>
        <c:crossBetween val="midCat"/>
      </c:valAx>
      <c:valAx>
        <c:axId val="2137739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736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'980011'!$B$1169:$B$1200</c:f>
              <c:numCache>
                <c:formatCode>General</c:formatCode>
                <c:ptCount val="32"/>
                <c:pt idx="0">
                  <c:v>-91.758</c:v>
                </c:pt>
                <c:pt idx="1">
                  <c:v>-91.649</c:v>
                </c:pt>
                <c:pt idx="2">
                  <c:v>-91.534</c:v>
                </c:pt>
                <c:pt idx="3">
                  <c:v>-91.422</c:v>
                </c:pt>
                <c:pt idx="4">
                  <c:v>-91.31</c:v>
                </c:pt>
                <c:pt idx="5">
                  <c:v>-91.204</c:v>
                </c:pt>
                <c:pt idx="6">
                  <c:v>-91.091</c:v>
                </c:pt>
                <c:pt idx="7">
                  <c:v>-90.975</c:v>
                </c:pt>
                <c:pt idx="8">
                  <c:v>-90.85899999999999</c:v>
                </c:pt>
                <c:pt idx="9">
                  <c:v>-90.744</c:v>
                </c:pt>
                <c:pt idx="10">
                  <c:v>-90.634</c:v>
                </c:pt>
                <c:pt idx="11">
                  <c:v>-90.519</c:v>
                </c:pt>
                <c:pt idx="12">
                  <c:v>-90.405</c:v>
                </c:pt>
                <c:pt idx="13">
                  <c:v>-90.297</c:v>
                </c:pt>
                <c:pt idx="14">
                  <c:v>-90.182</c:v>
                </c:pt>
                <c:pt idx="15">
                  <c:v>-90.066</c:v>
                </c:pt>
                <c:pt idx="16">
                  <c:v>-89.95</c:v>
                </c:pt>
                <c:pt idx="17">
                  <c:v>-89.835</c:v>
                </c:pt>
                <c:pt idx="18">
                  <c:v>-89.729</c:v>
                </c:pt>
                <c:pt idx="19">
                  <c:v>-89.616</c:v>
                </c:pt>
                <c:pt idx="20">
                  <c:v>-89.501</c:v>
                </c:pt>
                <c:pt idx="21">
                  <c:v>-89.387</c:v>
                </c:pt>
                <c:pt idx="22">
                  <c:v>-89.268</c:v>
                </c:pt>
                <c:pt idx="23">
                  <c:v>-89.152</c:v>
                </c:pt>
                <c:pt idx="24">
                  <c:v>-89.045</c:v>
                </c:pt>
                <c:pt idx="25">
                  <c:v>-88.94</c:v>
                </c:pt>
                <c:pt idx="26">
                  <c:v>-88.82599999999999</c:v>
                </c:pt>
                <c:pt idx="27">
                  <c:v>-88.706</c:v>
                </c:pt>
                <c:pt idx="28">
                  <c:v>-88.601</c:v>
                </c:pt>
                <c:pt idx="29">
                  <c:v>-88.482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'980011'!$E$1169:$E$1200</c:f>
              <c:numCache>
                <c:formatCode>General</c:formatCode>
                <c:ptCount val="32"/>
                <c:pt idx="0">
                  <c:v>99.0</c:v>
                </c:pt>
                <c:pt idx="1">
                  <c:v>143.0</c:v>
                </c:pt>
                <c:pt idx="2">
                  <c:v>104.0</c:v>
                </c:pt>
                <c:pt idx="3">
                  <c:v>118.0</c:v>
                </c:pt>
                <c:pt idx="4">
                  <c:v>124.0</c:v>
                </c:pt>
                <c:pt idx="5">
                  <c:v>149.0</c:v>
                </c:pt>
                <c:pt idx="6">
                  <c:v>176.0</c:v>
                </c:pt>
                <c:pt idx="7">
                  <c:v>160.0</c:v>
                </c:pt>
                <c:pt idx="8">
                  <c:v>174.0</c:v>
                </c:pt>
                <c:pt idx="9">
                  <c:v>169.0</c:v>
                </c:pt>
                <c:pt idx="10">
                  <c:v>193.0</c:v>
                </c:pt>
                <c:pt idx="11">
                  <c:v>214.0</c:v>
                </c:pt>
                <c:pt idx="12">
                  <c:v>232.0</c:v>
                </c:pt>
                <c:pt idx="13">
                  <c:v>239.0</c:v>
                </c:pt>
                <c:pt idx="14">
                  <c:v>242.0</c:v>
                </c:pt>
                <c:pt idx="15">
                  <c:v>277.0</c:v>
                </c:pt>
                <c:pt idx="16">
                  <c:v>245.0</c:v>
                </c:pt>
                <c:pt idx="17">
                  <c:v>233.0</c:v>
                </c:pt>
                <c:pt idx="18">
                  <c:v>222.0</c:v>
                </c:pt>
                <c:pt idx="19">
                  <c:v>192.0</c:v>
                </c:pt>
                <c:pt idx="20">
                  <c:v>168.0</c:v>
                </c:pt>
                <c:pt idx="21">
                  <c:v>204.0</c:v>
                </c:pt>
                <c:pt idx="22">
                  <c:v>181.0</c:v>
                </c:pt>
                <c:pt idx="23">
                  <c:v>177.0</c:v>
                </c:pt>
                <c:pt idx="24">
                  <c:v>171.0</c:v>
                </c:pt>
                <c:pt idx="25">
                  <c:v>175.0</c:v>
                </c:pt>
                <c:pt idx="26">
                  <c:v>144.0</c:v>
                </c:pt>
                <c:pt idx="27">
                  <c:v>144.0</c:v>
                </c:pt>
                <c:pt idx="28">
                  <c:v>131.0</c:v>
                </c:pt>
                <c:pt idx="29">
                  <c:v>137.0</c:v>
                </c:pt>
                <c:pt idx="30">
                  <c:v>147.0</c:v>
                </c:pt>
                <c:pt idx="31">
                  <c:v>151.0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'980011'!$B$1169:$B$1200</c:f>
              <c:numCache>
                <c:formatCode>General</c:formatCode>
                <c:ptCount val="32"/>
                <c:pt idx="0">
                  <c:v>-91.758</c:v>
                </c:pt>
                <c:pt idx="1">
                  <c:v>-91.649</c:v>
                </c:pt>
                <c:pt idx="2">
                  <c:v>-91.534</c:v>
                </c:pt>
                <c:pt idx="3">
                  <c:v>-91.422</c:v>
                </c:pt>
                <c:pt idx="4">
                  <c:v>-91.31</c:v>
                </c:pt>
                <c:pt idx="5">
                  <c:v>-91.204</c:v>
                </c:pt>
                <c:pt idx="6">
                  <c:v>-91.091</c:v>
                </c:pt>
                <c:pt idx="7">
                  <c:v>-90.975</c:v>
                </c:pt>
                <c:pt idx="8">
                  <c:v>-90.85899999999999</c:v>
                </c:pt>
                <c:pt idx="9">
                  <c:v>-90.744</c:v>
                </c:pt>
                <c:pt idx="10">
                  <c:v>-90.634</c:v>
                </c:pt>
                <c:pt idx="11">
                  <c:v>-90.519</c:v>
                </c:pt>
                <c:pt idx="12">
                  <c:v>-90.405</c:v>
                </c:pt>
                <c:pt idx="13">
                  <c:v>-90.297</c:v>
                </c:pt>
                <c:pt idx="14">
                  <c:v>-90.182</c:v>
                </c:pt>
                <c:pt idx="15">
                  <c:v>-90.066</c:v>
                </c:pt>
                <c:pt idx="16">
                  <c:v>-89.95</c:v>
                </c:pt>
                <c:pt idx="17">
                  <c:v>-89.835</c:v>
                </c:pt>
                <c:pt idx="18">
                  <c:v>-89.729</c:v>
                </c:pt>
                <c:pt idx="19">
                  <c:v>-89.616</c:v>
                </c:pt>
                <c:pt idx="20">
                  <c:v>-89.501</c:v>
                </c:pt>
                <c:pt idx="21">
                  <c:v>-89.387</c:v>
                </c:pt>
                <c:pt idx="22">
                  <c:v>-89.268</c:v>
                </c:pt>
                <c:pt idx="23">
                  <c:v>-89.152</c:v>
                </c:pt>
                <c:pt idx="24">
                  <c:v>-89.045</c:v>
                </c:pt>
                <c:pt idx="25">
                  <c:v>-88.94</c:v>
                </c:pt>
                <c:pt idx="26">
                  <c:v>-88.82599999999999</c:v>
                </c:pt>
                <c:pt idx="27">
                  <c:v>-88.706</c:v>
                </c:pt>
                <c:pt idx="28">
                  <c:v>-88.601</c:v>
                </c:pt>
                <c:pt idx="29">
                  <c:v>-88.482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'980011'!$F$1169:$F$1200</c:f>
              <c:numCache>
                <c:formatCode>0</c:formatCode>
                <c:ptCount val="32"/>
                <c:pt idx="3">
                  <c:v>125.0845985714831</c:v>
                </c:pt>
                <c:pt idx="4">
                  <c:v>131.390749345106</c:v>
                </c:pt>
                <c:pt idx="5">
                  <c:v>138.9002148875967</c:v>
                </c:pt>
                <c:pt idx="6">
                  <c:v>148.6886389738067</c:v>
                </c:pt>
                <c:pt idx="7">
                  <c:v>160.6171260003344</c:v>
                </c:pt>
                <c:pt idx="8">
                  <c:v>174.1639179199279</c:v>
                </c:pt>
                <c:pt idx="9">
                  <c:v>188.616214676474</c:v>
                </c:pt>
                <c:pt idx="10">
                  <c:v>202.6113899771969</c:v>
                </c:pt>
                <c:pt idx="11">
                  <c:v>216.408501744158</c:v>
                </c:pt>
                <c:pt idx="12">
                  <c:v>228.1446773890697</c:v>
                </c:pt>
                <c:pt idx="13">
                  <c:v>236.5424676823222</c:v>
                </c:pt>
                <c:pt idx="14">
                  <c:v>241.7972141452125</c:v>
                </c:pt>
                <c:pt idx="15">
                  <c:v>242.8027726363185</c:v>
                </c:pt>
                <c:pt idx="16">
                  <c:v>239.506332112313</c:v>
                </c:pt>
                <c:pt idx="17">
                  <c:v>232.4671237123561</c:v>
                </c:pt>
                <c:pt idx="18">
                  <c:v>223.3802037180691</c:v>
                </c:pt>
                <c:pt idx="19">
                  <c:v>211.9165239948796</c:v>
                </c:pt>
                <c:pt idx="20">
                  <c:v>199.4551969969649</c:v>
                </c:pt>
                <c:pt idx="21">
                  <c:v>187.3313101451252</c:v>
                </c:pt>
                <c:pt idx="22">
                  <c:v>175.7955186300584</c:v>
                </c:pt>
                <c:pt idx="23">
                  <c:v>166.222089119222</c:v>
                </c:pt>
                <c:pt idx="24">
                  <c:v>159.0898298879845</c:v>
                </c:pt>
                <c:pt idx="25">
                  <c:v>153.6924452782433</c:v>
                </c:pt>
                <c:pt idx="26">
                  <c:v>149.4903964956648</c:v>
                </c:pt>
                <c:pt idx="27">
                  <c:v>146.6588432843431</c:v>
                </c:pt>
                <c:pt idx="28">
                  <c:v>145.2526130216031</c:v>
                </c:pt>
                <c:pt idx="29">
                  <c:v>144.5670838437117</c:v>
                </c:pt>
                <c:pt idx="30">
                  <c:v>144.554327530816</c:v>
                </c:pt>
                <c:pt idx="31">
                  <c:v>144.9368632460173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781816"/>
        <c:axId val="2137784984"/>
      </c:scatterChart>
      <c:valAx>
        <c:axId val="2137781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784984"/>
        <c:crosses val="autoZero"/>
        <c:crossBetween val="midCat"/>
      </c:valAx>
      <c:valAx>
        <c:axId val="2137784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781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'980011'!$B$1219:$B$1250</c:f>
              <c:numCache>
                <c:formatCode>General</c:formatCode>
                <c:ptCount val="32"/>
                <c:pt idx="0">
                  <c:v>-91.758</c:v>
                </c:pt>
                <c:pt idx="1">
                  <c:v>-91.649</c:v>
                </c:pt>
                <c:pt idx="2">
                  <c:v>-91.534</c:v>
                </c:pt>
                <c:pt idx="3">
                  <c:v>-91.422</c:v>
                </c:pt>
                <c:pt idx="4">
                  <c:v>-91.31</c:v>
                </c:pt>
                <c:pt idx="5">
                  <c:v>-91.204</c:v>
                </c:pt>
                <c:pt idx="6">
                  <c:v>-91.091</c:v>
                </c:pt>
                <c:pt idx="7">
                  <c:v>-90.975</c:v>
                </c:pt>
                <c:pt idx="8">
                  <c:v>-90.85899999999999</c:v>
                </c:pt>
                <c:pt idx="9">
                  <c:v>-90.744</c:v>
                </c:pt>
                <c:pt idx="10">
                  <c:v>-90.634</c:v>
                </c:pt>
                <c:pt idx="11">
                  <c:v>-90.519</c:v>
                </c:pt>
                <c:pt idx="12">
                  <c:v>-90.405</c:v>
                </c:pt>
                <c:pt idx="13">
                  <c:v>-90.297</c:v>
                </c:pt>
                <c:pt idx="14">
                  <c:v>-90.182</c:v>
                </c:pt>
                <c:pt idx="15">
                  <c:v>-90.066</c:v>
                </c:pt>
                <c:pt idx="16">
                  <c:v>-89.95</c:v>
                </c:pt>
                <c:pt idx="17">
                  <c:v>-89.835</c:v>
                </c:pt>
                <c:pt idx="18">
                  <c:v>-89.729</c:v>
                </c:pt>
                <c:pt idx="19">
                  <c:v>-89.616</c:v>
                </c:pt>
                <c:pt idx="20">
                  <c:v>-89.501</c:v>
                </c:pt>
                <c:pt idx="21">
                  <c:v>-89.387</c:v>
                </c:pt>
                <c:pt idx="22">
                  <c:v>-89.268</c:v>
                </c:pt>
                <c:pt idx="23">
                  <c:v>-89.152</c:v>
                </c:pt>
                <c:pt idx="24">
                  <c:v>-89.045</c:v>
                </c:pt>
                <c:pt idx="25">
                  <c:v>-88.94</c:v>
                </c:pt>
                <c:pt idx="26">
                  <c:v>-88.82599999999999</c:v>
                </c:pt>
                <c:pt idx="27">
                  <c:v>-88.706</c:v>
                </c:pt>
                <c:pt idx="28">
                  <c:v>-88.601</c:v>
                </c:pt>
                <c:pt idx="29">
                  <c:v>-88.482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'980011'!$E$1219:$E$1250</c:f>
              <c:numCache>
                <c:formatCode>General</c:formatCode>
                <c:ptCount val="32"/>
                <c:pt idx="0">
                  <c:v>107.0</c:v>
                </c:pt>
                <c:pt idx="1">
                  <c:v>112.0</c:v>
                </c:pt>
                <c:pt idx="2">
                  <c:v>116.0</c:v>
                </c:pt>
                <c:pt idx="3">
                  <c:v>145.0</c:v>
                </c:pt>
                <c:pt idx="4">
                  <c:v>133.0</c:v>
                </c:pt>
                <c:pt idx="5">
                  <c:v>154.0</c:v>
                </c:pt>
                <c:pt idx="6">
                  <c:v>160.0</c:v>
                </c:pt>
                <c:pt idx="7">
                  <c:v>168.0</c:v>
                </c:pt>
                <c:pt idx="8">
                  <c:v>156.0</c:v>
                </c:pt>
                <c:pt idx="9">
                  <c:v>195.0</c:v>
                </c:pt>
                <c:pt idx="10">
                  <c:v>194.0</c:v>
                </c:pt>
                <c:pt idx="11">
                  <c:v>234.0</c:v>
                </c:pt>
                <c:pt idx="12">
                  <c:v>239.0</c:v>
                </c:pt>
                <c:pt idx="13">
                  <c:v>263.0</c:v>
                </c:pt>
                <c:pt idx="14">
                  <c:v>262.0</c:v>
                </c:pt>
                <c:pt idx="15">
                  <c:v>264.0</c:v>
                </c:pt>
                <c:pt idx="16">
                  <c:v>258.0</c:v>
                </c:pt>
                <c:pt idx="17">
                  <c:v>228.0</c:v>
                </c:pt>
                <c:pt idx="18">
                  <c:v>243.0</c:v>
                </c:pt>
                <c:pt idx="19">
                  <c:v>202.0</c:v>
                </c:pt>
                <c:pt idx="20">
                  <c:v>179.0</c:v>
                </c:pt>
                <c:pt idx="21">
                  <c:v>188.0</c:v>
                </c:pt>
                <c:pt idx="22">
                  <c:v>191.0</c:v>
                </c:pt>
                <c:pt idx="23">
                  <c:v>170.0</c:v>
                </c:pt>
                <c:pt idx="24">
                  <c:v>163.0</c:v>
                </c:pt>
                <c:pt idx="25">
                  <c:v>166.0</c:v>
                </c:pt>
                <c:pt idx="26">
                  <c:v>134.0</c:v>
                </c:pt>
                <c:pt idx="27">
                  <c:v>155.0</c:v>
                </c:pt>
                <c:pt idx="28">
                  <c:v>140.0</c:v>
                </c:pt>
                <c:pt idx="29">
                  <c:v>135.0</c:v>
                </c:pt>
                <c:pt idx="30">
                  <c:v>163.0</c:v>
                </c:pt>
                <c:pt idx="31">
                  <c:v>166.0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'980011'!$B$1219:$B$1250</c:f>
              <c:numCache>
                <c:formatCode>General</c:formatCode>
                <c:ptCount val="32"/>
                <c:pt idx="0">
                  <c:v>-91.758</c:v>
                </c:pt>
                <c:pt idx="1">
                  <c:v>-91.649</c:v>
                </c:pt>
                <c:pt idx="2">
                  <c:v>-91.534</c:v>
                </c:pt>
                <c:pt idx="3">
                  <c:v>-91.422</c:v>
                </c:pt>
                <c:pt idx="4">
                  <c:v>-91.31</c:v>
                </c:pt>
                <c:pt idx="5">
                  <c:v>-91.204</c:v>
                </c:pt>
                <c:pt idx="6">
                  <c:v>-91.091</c:v>
                </c:pt>
                <c:pt idx="7">
                  <c:v>-90.975</c:v>
                </c:pt>
                <c:pt idx="8">
                  <c:v>-90.85899999999999</c:v>
                </c:pt>
                <c:pt idx="9">
                  <c:v>-90.744</c:v>
                </c:pt>
                <c:pt idx="10">
                  <c:v>-90.634</c:v>
                </c:pt>
                <c:pt idx="11">
                  <c:v>-90.519</c:v>
                </c:pt>
                <c:pt idx="12">
                  <c:v>-90.405</c:v>
                </c:pt>
                <c:pt idx="13">
                  <c:v>-90.297</c:v>
                </c:pt>
                <c:pt idx="14">
                  <c:v>-90.182</c:v>
                </c:pt>
                <c:pt idx="15">
                  <c:v>-90.066</c:v>
                </c:pt>
                <c:pt idx="16">
                  <c:v>-89.95</c:v>
                </c:pt>
                <c:pt idx="17">
                  <c:v>-89.835</c:v>
                </c:pt>
                <c:pt idx="18">
                  <c:v>-89.729</c:v>
                </c:pt>
                <c:pt idx="19">
                  <c:v>-89.616</c:v>
                </c:pt>
                <c:pt idx="20">
                  <c:v>-89.501</c:v>
                </c:pt>
                <c:pt idx="21">
                  <c:v>-89.387</c:v>
                </c:pt>
                <c:pt idx="22">
                  <c:v>-89.268</c:v>
                </c:pt>
                <c:pt idx="23">
                  <c:v>-89.152</c:v>
                </c:pt>
                <c:pt idx="24">
                  <c:v>-89.045</c:v>
                </c:pt>
                <c:pt idx="25">
                  <c:v>-88.94</c:v>
                </c:pt>
                <c:pt idx="26">
                  <c:v>-88.82599999999999</c:v>
                </c:pt>
                <c:pt idx="27">
                  <c:v>-88.706</c:v>
                </c:pt>
                <c:pt idx="28">
                  <c:v>-88.601</c:v>
                </c:pt>
                <c:pt idx="29">
                  <c:v>-88.482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'980011'!$F$1219:$F$1250</c:f>
              <c:numCache>
                <c:formatCode>0</c:formatCode>
                <c:ptCount val="32"/>
                <c:pt idx="3">
                  <c:v>140.6164542167101</c:v>
                </c:pt>
                <c:pt idx="4">
                  <c:v>143.2293376801342</c:v>
                </c:pt>
                <c:pt idx="5">
                  <c:v>147.0164240534694</c:v>
                </c:pt>
                <c:pt idx="6">
                  <c:v>153.0342914309699</c:v>
                </c:pt>
                <c:pt idx="7">
                  <c:v>161.9421421713494</c:v>
                </c:pt>
                <c:pt idx="8">
                  <c:v>174.0265569129719</c:v>
                </c:pt>
                <c:pt idx="9">
                  <c:v>189.0755987467711</c:v>
                </c:pt>
                <c:pt idx="10">
                  <c:v>205.6329741764249</c:v>
                </c:pt>
                <c:pt idx="11">
                  <c:v>223.735295427484</c:v>
                </c:pt>
                <c:pt idx="12">
                  <c:v>240.3960716231761</c:v>
                </c:pt>
                <c:pt idx="13">
                  <c:v>252.885772337296</c:v>
                </c:pt>
                <c:pt idx="14">
                  <c:v>260.6815486805573</c:v>
                </c:pt>
                <c:pt idx="15">
                  <c:v>261.5511017507242</c:v>
                </c:pt>
                <c:pt idx="16">
                  <c:v>255.3365953402878</c:v>
                </c:pt>
                <c:pt idx="17">
                  <c:v>243.3585339158732</c:v>
                </c:pt>
                <c:pt idx="18">
                  <c:v>228.9551058642981</c:v>
                </c:pt>
                <c:pt idx="19">
                  <c:v>212.2107833694829</c:v>
                </c:pt>
                <c:pt idx="20">
                  <c:v>195.794914081805</c:v>
                </c:pt>
                <c:pt idx="21">
                  <c:v>181.698979132197</c:v>
                </c:pt>
                <c:pt idx="22">
                  <c:v>170.157949170229</c:v>
                </c:pt>
                <c:pt idx="23">
                  <c:v>162.1368843484596</c:v>
                </c:pt>
                <c:pt idx="24">
                  <c:v>157.2257959498965</c:v>
                </c:pt>
                <c:pt idx="25">
                  <c:v>154.23806633538</c:v>
                </c:pt>
                <c:pt idx="26">
                  <c:v>152.4744209024429</c:v>
                </c:pt>
                <c:pt idx="27">
                  <c:v>151.7052819058356</c:v>
                </c:pt>
                <c:pt idx="28">
                  <c:v>151.5819171962505</c:v>
                </c:pt>
                <c:pt idx="29">
                  <c:v>151.7842390582897</c:v>
                </c:pt>
                <c:pt idx="30">
                  <c:v>152.1477993688008</c:v>
                </c:pt>
                <c:pt idx="31">
                  <c:v>152.5747373940344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827448"/>
        <c:axId val="2137830616"/>
      </c:scatterChart>
      <c:valAx>
        <c:axId val="2137827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830616"/>
        <c:crosses val="autoZero"/>
        <c:crossBetween val="midCat"/>
      </c:valAx>
      <c:valAx>
        <c:axId val="2137830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827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'980011'!$E$1269:$E$1300</c:f>
              <c:numCache>
                <c:formatCode>General</c:formatCode>
                <c:ptCount val="32"/>
                <c:pt idx="0">
                  <c:v>95.0</c:v>
                </c:pt>
                <c:pt idx="1">
                  <c:v>103.0</c:v>
                </c:pt>
                <c:pt idx="2">
                  <c:v>82.0</c:v>
                </c:pt>
                <c:pt idx="3">
                  <c:v>86.0</c:v>
                </c:pt>
                <c:pt idx="4">
                  <c:v>116.0</c:v>
                </c:pt>
                <c:pt idx="5">
                  <c:v>115.0</c:v>
                </c:pt>
                <c:pt idx="6">
                  <c:v>126.0</c:v>
                </c:pt>
                <c:pt idx="7">
                  <c:v>121.0</c:v>
                </c:pt>
                <c:pt idx="8">
                  <c:v>137.0</c:v>
                </c:pt>
                <c:pt idx="9">
                  <c:v>172.0</c:v>
                </c:pt>
                <c:pt idx="10">
                  <c:v>182.0</c:v>
                </c:pt>
                <c:pt idx="11">
                  <c:v>197.0</c:v>
                </c:pt>
                <c:pt idx="12">
                  <c:v>202.0</c:v>
                </c:pt>
                <c:pt idx="13">
                  <c:v>210.0</c:v>
                </c:pt>
                <c:pt idx="14">
                  <c:v>238.0</c:v>
                </c:pt>
                <c:pt idx="15">
                  <c:v>191.0</c:v>
                </c:pt>
                <c:pt idx="16">
                  <c:v>202.0</c:v>
                </c:pt>
                <c:pt idx="17">
                  <c:v>145.0</c:v>
                </c:pt>
                <c:pt idx="18">
                  <c:v>179.0</c:v>
                </c:pt>
                <c:pt idx="19">
                  <c:v>154.0</c:v>
                </c:pt>
                <c:pt idx="20">
                  <c:v>144.0</c:v>
                </c:pt>
                <c:pt idx="21">
                  <c:v>137.0</c:v>
                </c:pt>
                <c:pt idx="22">
                  <c:v>125.0</c:v>
                </c:pt>
                <c:pt idx="23">
                  <c:v>105.0</c:v>
                </c:pt>
                <c:pt idx="24">
                  <c:v>126.0</c:v>
                </c:pt>
                <c:pt idx="25">
                  <c:v>133.0</c:v>
                </c:pt>
                <c:pt idx="26">
                  <c:v>105.0</c:v>
                </c:pt>
                <c:pt idx="27">
                  <c:v>120.0</c:v>
                </c:pt>
                <c:pt idx="28">
                  <c:v>98.0</c:v>
                </c:pt>
                <c:pt idx="29">
                  <c:v>84.0</c:v>
                </c:pt>
                <c:pt idx="30">
                  <c:v>97.0</c:v>
                </c:pt>
                <c:pt idx="31">
                  <c:v>113.0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'980011'!$F$1269:$F$1300</c:f>
              <c:numCache>
                <c:formatCode>0</c:formatCode>
                <c:ptCount val="32"/>
                <c:pt idx="3">
                  <c:v>95.73121627895288</c:v>
                </c:pt>
                <c:pt idx="4">
                  <c:v>102.479540919027</c:v>
                </c:pt>
                <c:pt idx="5">
                  <c:v>110.7202546564126</c:v>
                </c:pt>
                <c:pt idx="6">
                  <c:v>121.6050770286967</c:v>
                </c:pt>
                <c:pt idx="7">
                  <c:v>134.8798341465827</c:v>
                </c:pt>
                <c:pt idx="8">
                  <c:v>149.7481213154838</c:v>
                </c:pt>
                <c:pt idx="9">
                  <c:v>165.1266885594286</c:v>
                </c:pt>
                <c:pt idx="10">
                  <c:v>179.2676268555574</c:v>
                </c:pt>
                <c:pt idx="11">
                  <c:v>192.0753571060723</c:v>
                </c:pt>
                <c:pt idx="12">
                  <c:v>201.4429058559592</c:v>
                </c:pt>
                <c:pt idx="13">
                  <c:v>206.3069032542386</c:v>
                </c:pt>
                <c:pt idx="14">
                  <c:v>206.6621868362285</c:v>
                </c:pt>
                <c:pt idx="15">
                  <c:v>202.0446032411954</c:v>
                </c:pt>
                <c:pt idx="16">
                  <c:v>193.1273150287727</c:v>
                </c:pt>
                <c:pt idx="17">
                  <c:v>181.2195071369655</c:v>
                </c:pt>
                <c:pt idx="18">
                  <c:v>168.7615696333831</c:v>
                </c:pt>
                <c:pt idx="19">
                  <c:v>155.1942235507222</c:v>
                </c:pt>
                <c:pt idx="20">
                  <c:v>142.2325326922053</c:v>
                </c:pt>
                <c:pt idx="21">
                  <c:v>131.0572001281732</c:v>
                </c:pt>
                <c:pt idx="22">
                  <c:v>121.643041297254</c:v>
                </c:pt>
                <c:pt idx="23">
                  <c:v>114.7670778591531</c:v>
                </c:pt>
                <c:pt idx="24">
                  <c:v>110.2761899640954</c:v>
                </c:pt>
                <c:pt idx="25">
                  <c:v>107.3285256019232</c:v>
                </c:pt>
                <c:pt idx="26">
                  <c:v>105.4164767824829</c:v>
                </c:pt>
                <c:pt idx="27">
                  <c:v>104.4612746826771</c:v>
                </c:pt>
                <c:pt idx="28">
                  <c:v>104.2350082439656</c:v>
                </c:pt>
                <c:pt idx="29">
                  <c:v>104.4200895952002</c:v>
                </c:pt>
                <c:pt idx="30">
                  <c:v>104.857639738666</c:v>
                </c:pt>
                <c:pt idx="31">
                  <c:v>105.4194598735575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873224"/>
        <c:axId val="2137876392"/>
      </c:scatterChart>
      <c:valAx>
        <c:axId val="2137873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876392"/>
        <c:crosses val="autoZero"/>
        <c:crossBetween val="midCat"/>
      </c:valAx>
      <c:valAx>
        <c:axId val="2137876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873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'980011'!$E$1319:$E$1350</c:f>
              <c:numCache>
                <c:formatCode>General</c:formatCode>
                <c:ptCount val="32"/>
                <c:pt idx="0">
                  <c:v>82.0</c:v>
                </c:pt>
                <c:pt idx="1">
                  <c:v>85.0</c:v>
                </c:pt>
                <c:pt idx="2">
                  <c:v>114.0</c:v>
                </c:pt>
                <c:pt idx="3">
                  <c:v>84.0</c:v>
                </c:pt>
                <c:pt idx="4">
                  <c:v>91.0</c:v>
                </c:pt>
                <c:pt idx="5">
                  <c:v>103.0</c:v>
                </c:pt>
                <c:pt idx="6">
                  <c:v>107.0</c:v>
                </c:pt>
                <c:pt idx="7">
                  <c:v>128.0</c:v>
                </c:pt>
                <c:pt idx="8">
                  <c:v>157.0</c:v>
                </c:pt>
                <c:pt idx="9">
                  <c:v>151.0</c:v>
                </c:pt>
                <c:pt idx="10">
                  <c:v>178.0</c:v>
                </c:pt>
                <c:pt idx="11">
                  <c:v>201.0</c:v>
                </c:pt>
                <c:pt idx="12">
                  <c:v>257.0</c:v>
                </c:pt>
                <c:pt idx="13">
                  <c:v>265.0</c:v>
                </c:pt>
                <c:pt idx="14">
                  <c:v>271.0</c:v>
                </c:pt>
                <c:pt idx="15">
                  <c:v>210.0</c:v>
                </c:pt>
                <c:pt idx="16">
                  <c:v>197.0</c:v>
                </c:pt>
                <c:pt idx="17">
                  <c:v>170.0</c:v>
                </c:pt>
                <c:pt idx="18">
                  <c:v>162.0</c:v>
                </c:pt>
                <c:pt idx="19">
                  <c:v>126.0</c:v>
                </c:pt>
                <c:pt idx="20">
                  <c:v>108.0</c:v>
                </c:pt>
                <c:pt idx="21">
                  <c:v>126.0</c:v>
                </c:pt>
                <c:pt idx="22">
                  <c:v>117.0</c:v>
                </c:pt>
                <c:pt idx="23">
                  <c:v>104.0</c:v>
                </c:pt>
                <c:pt idx="24">
                  <c:v>114.0</c:v>
                </c:pt>
                <c:pt idx="25">
                  <c:v>113.0</c:v>
                </c:pt>
                <c:pt idx="26">
                  <c:v>120.0</c:v>
                </c:pt>
                <c:pt idx="27">
                  <c:v>96.0</c:v>
                </c:pt>
                <c:pt idx="28">
                  <c:v>130.0</c:v>
                </c:pt>
                <c:pt idx="29">
                  <c:v>96.0</c:v>
                </c:pt>
                <c:pt idx="30">
                  <c:v>117.0</c:v>
                </c:pt>
                <c:pt idx="31">
                  <c:v>128.0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'980011'!$F$1319:$F$1350</c:f>
              <c:numCache>
                <c:formatCode>0</c:formatCode>
                <c:ptCount val="32"/>
                <c:pt idx="3">
                  <c:v>92.09376949634088</c:v>
                </c:pt>
                <c:pt idx="4">
                  <c:v>94.3669883948068</c:v>
                </c:pt>
                <c:pt idx="5">
                  <c:v>98.07975534738537</c:v>
                </c:pt>
                <c:pt idx="6">
                  <c:v>105.0349118007033</c:v>
                </c:pt>
                <c:pt idx="7">
                  <c:v>117.1958950032722</c:v>
                </c:pt>
                <c:pt idx="8">
                  <c:v>136.0769758844831</c:v>
                </c:pt>
                <c:pt idx="9">
                  <c:v>161.6815882339924</c:v>
                </c:pt>
                <c:pt idx="10">
                  <c:v>190.5196069505076</c:v>
                </c:pt>
                <c:pt idx="11">
                  <c:v>220.3148996616792</c:v>
                </c:pt>
                <c:pt idx="12">
                  <c:v>242.9060329782137</c:v>
                </c:pt>
                <c:pt idx="13">
                  <c:v>252.5370561280017</c:v>
                </c:pt>
                <c:pt idx="14">
                  <c:v>247.5737450767705</c:v>
                </c:pt>
                <c:pt idx="15">
                  <c:v>228.4955679386017</c:v>
                </c:pt>
                <c:pt idx="16">
                  <c:v>201.000010785696</c:v>
                </c:pt>
                <c:pt idx="17">
                  <c:v>172.3523524810112</c:v>
                </c:pt>
                <c:pt idx="18">
                  <c:v>149.4805172672554</c:v>
                </c:pt>
                <c:pt idx="19">
                  <c:v>131.3418656521449</c:v>
                </c:pt>
                <c:pt idx="20">
                  <c:v>119.6532846512174</c:v>
                </c:pt>
                <c:pt idx="21">
                  <c:v>113.4273668630398</c:v>
                </c:pt>
                <c:pt idx="22">
                  <c:v>110.6525088470921</c:v>
                </c:pt>
                <c:pt idx="23">
                  <c:v>109.9825768412877</c:v>
                </c:pt>
                <c:pt idx="24">
                  <c:v>110.2307872912521</c:v>
                </c:pt>
                <c:pt idx="25">
                  <c:v>110.8313217799616</c:v>
                </c:pt>
                <c:pt idx="26">
                  <c:v>111.6432952105656</c:v>
                </c:pt>
                <c:pt idx="27">
                  <c:v>112.5603202135255</c:v>
                </c:pt>
                <c:pt idx="28">
                  <c:v>113.3786205888617</c:v>
                </c:pt>
                <c:pt idx="29">
                  <c:v>114.3108069966258</c:v>
                </c:pt>
                <c:pt idx="30">
                  <c:v>115.189318302736</c:v>
                </c:pt>
                <c:pt idx="31">
                  <c:v>116.0366829908762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919448"/>
        <c:axId val="2137922616"/>
      </c:scatterChart>
      <c:valAx>
        <c:axId val="2137919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922616"/>
        <c:crosses val="autoZero"/>
        <c:crossBetween val="midCat"/>
      </c:valAx>
      <c:valAx>
        <c:axId val="2137922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919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'980011'!$E$1369:$E$1400</c:f>
              <c:numCache>
                <c:formatCode>General</c:formatCode>
                <c:ptCount val="32"/>
                <c:pt idx="0">
                  <c:v>63.0</c:v>
                </c:pt>
                <c:pt idx="1">
                  <c:v>102.0</c:v>
                </c:pt>
                <c:pt idx="2">
                  <c:v>100.0</c:v>
                </c:pt>
                <c:pt idx="3">
                  <c:v>104.0</c:v>
                </c:pt>
                <c:pt idx="4">
                  <c:v>98.0</c:v>
                </c:pt>
                <c:pt idx="5">
                  <c:v>100.0</c:v>
                </c:pt>
                <c:pt idx="6">
                  <c:v>97.0</c:v>
                </c:pt>
                <c:pt idx="7">
                  <c:v>127.0</c:v>
                </c:pt>
                <c:pt idx="8">
                  <c:v>119.0</c:v>
                </c:pt>
                <c:pt idx="9">
                  <c:v>152.0</c:v>
                </c:pt>
                <c:pt idx="10">
                  <c:v>173.0</c:v>
                </c:pt>
                <c:pt idx="11">
                  <c:v>203.0</c:v>
                </c:pt>
                <c:pt idx="12">
                  <c:v>196.0</c:v>
                </c:pt>
                <c:pt idx="13">
                  <c:v>244.0</c:v>
                </c:pt>
                <c:pt idx="14">
                  <c:v>223.0</c:v>
                </c:pt>
                <c:pt idx="15">
                  <c:v>222.0</c:v>
                </c:pt>
                <c:pt idx="16">
                  <c:v>192.0</c:v>
                </c:pt>
                <c:pt idx="17">
                  <c:v>143.0</c:v>
                </c:pt>
                <c:pt idx="18">
                  <c:v>141.0</c:v>
                </c:pt>
                <c:pt idx="19">
                  <c:v>135.0</c:v>
                </c:pt>
                <c:pt idx="20">
                  <c:v>121.0</c:v>
                </c:pt>
                <c:pt idx="21">
                  <c:v>99.0</c:v>
                </c:pt>
                <c:pt idx="22">
                  <c:v>102.0</c:v>
                </c:pt>
                <c:pt idx="23">
                  <c:v>130.0</c:v>
                </c:pt>
                <c:pt idx="24">
                  <c:v>112.0</c:v>
                </c:pt>
                <c:pt idx="25">
                  <c:v>95.0</c:v>
                </c:pt>
                <c:pt idx="26">
                  <c:v>124.0</c:v>
                </c:pt>
                <c:pt idx="27">
                  <c:v>115.0</c:v>
                </c:pt>
                <c:pt idx="28">
                  <c:v>87.0</c:v>
                </c:pt>
                <c:pt idx="29">
                  <c:v>102.0</c:v>
                </c:pt>
                <c:pt idx="30">
                  <c:v>97.0</c:v>
                </c:pt>
                <c:pt idx="31">
                  <c:v>102.0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'980011'!$F$1369:$F$1400</c:f>
              <c:numCache>
                <c:formatCode>0</c:formatCode>
                <c:ptCount val="32"/>
                <c:pt idx="3">
                  <c:v>100.5172219592878</c:v>
                </c:pt>
                <c:pt idx="4">
                  <c:v>101.34628981714</c:v>
                </c:pt>
                <c:pt idx="5">
                  <c:v>103.0329869828942</c:v>
                </c:pt>
                <c:pt idx="6">
                  <c:v>106.7726178313783</c:v>
                </c:pt>
                <c:pt idx="7">
                  <c:v>114.2522662005904</c:v>
                </c:pt>
                <c:pt idx="8">
                  <c:v>127.2085791336881</c:v>
                </c:pt>
                <c:pt idx="9">
                  <c:v>146.4766234900206</c:v>
                </c:pt>
                <c:pt idx="10">
                  <c:v>169.9754944691929</c:v>
                </c:pt>
                <c:pt idx="11">
                  <c:v>196.1550908648029</c:v>
                </c:pt>
                <c:pt idx="12">
                  <c:v>217.792305077252</c:v>
                </c:pt>
                <c:pt idx="13">
                  <c:v>228.7461385723224</c:v>
                </c:pt>
                <c:pt idx="14">
                  <c:v>226.7235596592134</c:v>
                </c:pt>
                <c:pt idx="15">
                  <c:v>211.1787963338946</c:v>
                </c:pt>
                <c:pt idx="16">
                  <c:v>187.0427382879585</c:v>
                </c:pt>
                <c:pt idx="17">
                  <c:v>161.2386815125049</c:v>
                </c:pt>
                <c:pt idx="18">
                  <c:v>140.4920383061282</c:v>
                </c:pt>
                <c:pt idx="19">
                  <c:v>124.0716977736054</c:v>
                </c:pt>
                <c:pt idx="20">
                  <c:v>113.5280140134762</c:v>
                </c:pt>
                <c:pt idx="21">
                  <c:v>107.8519940100802</c:v>
                </c:pt>
                <c:pt idx="22">
                  <c:v>105.1249019264108</c:v>
                </c:pt>
                <c:pt idx="23">
                  <c:v>104.1302787852421</c:v>
                </c:pt>
                <c:pt idx="24">
                  <c:v>103.8797874836168</c:v>
                </c:pt>
                <c:pt idx="25">
                  <c:v>103.8908357681213</c:v>
                </c:pt>
                <c:pt idx="26">
                  <c:v>104.0095996940541</c:v>
                </c:pt>
                <c:pt idx="27">
                  <c:v>104.1727748449712</c:v>
                </c:pt>
                <c:pt idx="28">
                  <c:v>104.3243753700979</c:v>
                </c:pt>
                <c:pt idx="29">
                  <c:v>104.4985641691477</c:v>
                </c:pt>
                <c:pt idx="30">
                  <c:v>104.6630206789244</c:v>
                </c:pt>
                <c:pt idx="31">
                  <c:v>104.8216928447096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965784"/>
        <c:axId val="2137968952"/>
      </c:scatterChart>
      <c:valAx>
        <c:axId val="2137965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968952"/>
        <c:crosses val="autoZero"/>
        <c:crossBetween val="midCat"/>
      </c:valAx>
      <c:valAx>
        <c:axId val="2137968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965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'980011'!$E$69:$E$100</c:f>
              <c:numCache>
                <c:formatCode>General</c:formatCode>
                <c:ptCount val="32"/>
                <c:pt idx="0">
                  <c:v>92.0</c:v>
                </c:pt>
                <c:pt idx="1">
                  <c:v>94.0</c:v>
                </c:pt>
                <c:pt idx="2">
                  <c:v>91.0</c:v>
                </c:pt>
                <c:pt idx="3">
                  <c:v>108.0</c:v>
                </c:pt>
                <c:pt idx="4">
                  <c:v>94.0</c:v>
                </c:pt>
                <c:pt idx="5">
                  <c:v>119.0</c:v>
                </c:pt>
                <c:pt idx="6">
                  <c:v>94.0</c:v>
                </c:pt>
                <c:pt idx="7">
                  <c:v>109.0</c:v>
                </c:pt>
                <c:pt idx="8">
                  <c:v>145.0</c:v>
                </c:pt>
                <c:pt idx="9">
                  <c:v>155.0</c:v>
                </c:pt>
                <c:pt idx="10">
                  <c:v>197.0</c:v>
                </c:pt>
                <c:pt idx="11">
                  <c:v>189.0</c:v>
                </c:pt>
                <c:pt idx="12">
                  <c:v>261.0</c:v>
                </c:pt>
                <c:pt idx="13">
                  <c:v>257.0</c:v>
                </c:pt>
                <c:pt idx="14">
                  <c:v>263.0</c:v>
                </c:pt>
                <c:pt idx="15">
                  <c:v>250.0</c:v>
                </c:pt>
                <c:pt idx="16">
                  <c:v>257.0</c:v>
                </c:pt>
                <c:pt idx="17">
                  <c:v>202.0</c:v>
                </c:pt>
                <c:pt idx="18">
                  <c:v>170.0</c:v>
                </c:pt>
                <c:pt idx="19">
                  <c:v>138.0</c:v>
                </c:pt>
                <c:pt idx="20">
                  <c:v>141.0</c:v>
                </c:pt>
                <c:pt idx="21">
                  <c:v>137.0</c:v>
                </c:pt>
                <c:pt idx="22">
                  <c:v>123.0</c:v>
                </c:pt>
                <c:pt idx="23">
                  <c:v>111.0</c:v>
                </c:pt>
                <c:pt idx="24">
                  <c:v>130.0</c:v>
                </c:pt>
                <c:pt idx="25">
                  <c:v>111.0</c:v>
                </c:pt>
                <c:pt idx="26">
                  <c:v>102.0</c:v>
                </c:pt>
                <c:pt idx="27">
                  <c:v>112.0</c:v>
                </c:pt>
                <c:pt idx="28">
                  <c:v>125.0</c:v>
                </c:pt>
                <c:pt idx="29">
                  <c:v>107.0</c:v>
                </c:pt>
                <c:pt idx="30">
                  <c:v>111.0</c:v>
                </c:pt>
                <c:pt idx="31">
                  <c:v>141.0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'980011'!$F$69:$F$100</c:f>
              <c:numCache>
                <c:formatCode>0</c:formatCode>
                <c:ptCount val="32"/>
                <c:pt idx="3">
                  <c:v>99.65449129391048</c:v>
                </c:pt>
                <c:pt idx="4">
                  <c:v>101.1996341595132</c:v>
                </c:pt>
                <c:pt idx="5">
                  <c:v>103.7081187994417</c:v>
                </c:pt>
                <c:pt idx="6">
                  <c:v>108.5503112544502</c:v>
                </c:pt>
                <c:pt idx="7">
                  <c:v>117.4950528496186</c:v>
                </c:pt>
                <c:pt idx="8">
                  <c:v>132.3980041885355</c:v>
                </c:pt>
                <c:pt idx="9">
                  <c:v>154.3496532149164</c:v>
                </c:pt>
                <c:pt idx="10">
                  <c:v>181.5467873809434</c:v>
                </c:pt>
                <c:pt idx="11">
                  <c:v>213.2731084214967</c:v>
                </c:pt>
                <c:pt idx="12">
                  <c:v>242.2473382482246</c:v>
                </c:pt>
                <c:pt idx="13">
                  <c:v>261.201358911634</c:v>
                </c:pt>
                <c:pt idx="14">
                  <c:v>267.1490786521919</c:v>
                </c:pt>
                <c:pt idx="15">
                  <c:v>256.8215918265604</c:v>
                </c:pt>
                <c:pt idx="16">
                  <c:v>233.3654186793914</c:v>
                </c:pt>
                <c:pt idx="17">
                  <c:v>203.6229719085338</c:v>
                </c:pt>
                <c:pt idx="18">
                  <c:v>176.4291150659743</c:v>
                </c:pt>
                <c:pt idx="19">
                  <c:v>152.181870803212</c:v>
                </c:pt>
                <c:pt idx="20">
                  <c:v>134.5588612652446</c:v>
                </c:pt>
                <c:pt idx="21">
                  <c:v>123.7987974944607</c:v>
                </c:pt>
                <c:pt idx="22">
                  <c:v>117.9417002345704</c:v>
                </c:pt>
                <c:pt idx="23">
                  <c:v>115.5584279038542</c:v>
                </c:pt>
                <c:pt idx="24">
                  <c:v>114.9480157486533</c:v>
                </c:pt>
                <c:pt idx="25">
                  <c:v>115.07671174534</c:v>
                </c:pt>
                <c:pt idx="26">
                  <c:v>115.5772569939051</c:v>
                </c:pt>
                <c:pt idx="27">
                  <c:v>116.2598866563521</c:v>
                </c:pt>
                <c:pt idx="28">
                  <c:v>116.9013648445849</c:v>
                </c:pt>
                <c:pt idx="29">
                  <c:v>117.6431528391397</c:v>
                </c:pt>
                <c:pt idx="30">
                  <c:v>118.3452793015986</c:v>
                </c:pt>
                <c:pt idx="31">
                  <c:v>119.0232040727743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340104"/>
        <c:axId val="2129479144"/>
      </c:scatterChart>
      <c:valAx>
        <c:axId val="2134340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479144"/>
        <c:crosses val="autoZero"/>
        <c:crossBetween val="midCat"/>
      </c:valAx>
      <c:valAx>
        <c:axId val="2129479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43401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'980011'!$E$1419:$E$1450</c:f>
              <c:numCache>
                <c:formatCode>General</c:formatCode>
                <c:ptCount val="32"/>
                <c:pt idx="0">
                  <c:v>68.0</c:v>
                </c:pt>
                <c:pt idx="1">
                  <c:v>90.0</c:v>
                </c:pt>
                <c:pt idx="2">
                  <c:v>83.0</c:v>
                </c:pt>
                <c:pt idx="3">
                  <c:v>99.0</c:v>
                </c:pt>
                <c:pt idx="4">
                  <c:v>110.0</c:v>
                </c:pt>
                <c:pt idx="5">
                  <c:v>102.0</c:v>
                </c:pt>
                <c:pt idx="6">
                  <c:v>94.0</c:v>
                </c:pt>
                <c:pt idx="7">
                  <c:v>123.0</c:v>
                </c:pt>
                <c:pt idx="8">
                  <c:v>123.0</c:v>
                </c:pt>
                <c:pt idx="9">
                  <c:v>133.0</c:v>
                </c:pt>
                <c:pt idx="10">
                  <c:v>151.0</c:v>
                </c:pt>
                <c:pt idx="11">
                  <c:v>194.0</c:v>
                </c:pt>
                <c:pt idx="12">
                  <c:v>230.0</c:v>
                </c:pt>
                <c:pt idx="13">
                  <c:v>235.0</c:v>
                </c:pt>
                <c:pt idx="14">
                  <c:v>252.0</c:v>
                </c:pt>
                <c:pt idx="15">
                  <c:v>272.0</c:v>
                </c:pt>
                <c:pt idx="16">
                  <c:v>207.0</c:v>
                </c:pt>
                <c:pt idx="17">
                  <c:v>168.0</c:v>
                </c:pt>
                <c:pt idx="18">
                  <c:v>181.0</c:v>
                </c:pt>
                <c:pt idx="19">
                  <c:v>137.0</c:v>
                </c:pt>
                <c:pt idx="20">
                  <c:v>121.0</c:v>
                </c:pt>
                <c:pt idx="21">
                  <c:v>124.0</c:v>
                </c:pt>
                <c:pt idx="22">
                  <c:v>135.0</c:v>
                </c:pt>
                <c:pt idx="23">
                  <c:v>130.0</c:v>
                </c:pt>
                <c:pt idx="24">
                  <c:v>128.0</c:v>
                </c:pt>
                <c:pt idx="25">
                  <c:v>106.0</c:v>
                </c:pt>
                <c:pt idx="26">
                  <c:v>111.0</c:v>
                </c:pt>
                <c:pt idx="27">
                  <c:v>111.0</c:v>
                </c:pt>
                <c:pt idx="28">
                  <c:v>122.0</c:v>
                </c:pt>
                <c:pt idx="29">
                  <c:v>106.0</c:v>
                </c:pt>
                <c:pt idx="30">
                  <c:v>94.0</c:v>
                </c:pt>
                <c:pt idx="31">
                  <c:v>109.0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'980011'!$F$1419:$F$1450</c:f>
              <c:numCache>
                <c:formatCode>0</c:formatCode>
                <c:ptCount val="32"/>
                <c:pt idx="3">
                  <c:v>104.3786888808719</c:v>
                </c:pt>
                <c:pt idx="4">
                  <c:v>104.9010912099533</c:v>
                </c:pt>
                <c:pt idx="5">
                  <c:v>105.7410915214407</c:v>
                </c:pt>
                <c:pt idx="6">
                  <c:v>107.5953135788391</c:v>
                </c:pt>
                <c:pt idx="7">
                  <c:v>111.8103019167829</c:v>
                </c:pt>
                <c:pt idx="8">
                  <c:v>120.5215565433544</c:v>
                </c:pt>
                <c:pt idx="9">
                  <c:v>136.1245072550674</c:v>
                </c:pt>
                <c:pt idx="10">
                  <c:v>158.9414538009301</c:v>
                </c:pt>
                <c:pt idx="11">
                  <c:v>189.6059173424893</c:v>
                </c:pt>
                <c:pt idx="12">
                  <c:v>221.262383766791</c:v>
                </c:pt>
                <c:pt idx="13">
                  <c:v>244.4895566963145</c:v>
                </c:pt>
                <c:pt idx="14">
                  <c:v>254.0621306654967</c:v>
                </c:pt>
                <c:pt idx="15">
                  <c:v>244.5654131986971</c:v>
                </c:pt>
                <c:pt idx="16">
                  <c:v>219.5662891995401</c:v>
                </c:pt>
                <c:pt idx="17">
                  <c:v>188.0931089842566</c:v>
                </c:pt>
                <c:pt idx="18">
                  <c:v>160.803149440015</c:v>
                </c:pt>
                <c:pt idx="19">
                  <c:v>138.4660382388265</c:v>
                </c:pt>
                <c:pt idx="20">
                  <c:v>124.0661574729113</c:v>
                </c:pt>
                <c:pt idx="21">
                  <c:v>116.5112573782431</c:v>
                </c:pt>
                <c:pt idx="22">
                  <c:v>113.1090907625288</c:v>
                </c:pt>
                <c:pt idx="23">
                  <c:v>112.0476214541863</c:v>
                </c:pt>
                <c:pt idx="24">
                  <c:v>111.9210479880387</c:v>
                </c:pt>
                <c:pt idx="25">
                  <c:v>112.1006736139789</c:v>
                </c:pt>
                <c:pt idx="26">
                  <c:v>112.410667701406</c:v>
                </c:pt>
                <c:pt idx="27">
                  <c:v>112.7736418438065</c:v>
                </c:pt>
                <c:pt idx="28">
                  <c:v>113.0986355810353</c:v>
                </c:pt>
                <c:pt idx="29">
                  <c:v>113.4686607545461</c:v>
                </c:pt>
                <c:pt idx="30">
                  <c:v>113.8172309315337</c:v>
                </c:pt>
                <c:pt idx="31">
                  <c:v>114.1533965389513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011304"/>
        <c:axId val="2138014472"/>
      </c:scatterChart>
      <c:valAx>
        <c:axId val="2138011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014472"/>
        <c:crosses val="autoZero"/>
        <c:crossBetween val="midCat"/>
      </c:valAx>
      <c:valAx>
        <c:axId val="2138014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011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'980011'!$E$1469:$E$1500</c:f>
              <c:numCache>
                <c:formatCode>General</c:formatCode>
                <c:ptCount val="32"/>
                <c:pt idx="0">
                  <c:v>93.0</c:v>
                </c:pt>
                <c:pt idx="1">
                  <c:v>85.0</c:v>
                </c:pt>
                <c:pt idx="2">
                  <c:v>96.0</c:v>
                </c:pt>
                <c:pt idx="3">
                  <c:v>99.0</c:v>
                </c:pt>
                <c:pt idx="4">
                  <c:v>91.0</c:v>
                </c:pt>
                <c:pt idx="5">
                  <c:v>95.0</c:v>
                </c:pt>
                <c:pt idx="6">
                  <c:v>112.0</c:v>
                </c:pt>
                <c:pt idx="7">
                  <c:v>120.0</c:v>
                </c:pt>
                <c:pt idx="8">
                  <c:v>103.0</c:v>
                </c:pt>
                <c:pt idx="9">
                  <c:v>146.0</c:v>
                </c:pt>
                <c:pt idx="10">
                  <c:v>141.0</c:v>
                </c:pt>
                <c:pt idx="11">
                  <c:v>191.0</c:v>
                </c:pt>
                <c:pt idx="12">
                  <c:v>183.0</c:v>
                </c:pt>
                <c:pt idx="13">
                  <c:v>239.0</c:v>
                </c:pt>
                <c:pt idx="14">
                  <c:v>222.0</c:v>
                </c:pt>
                <c:pt idx="15">
                  <c:v>226.0</c:v>
                </c:pt>
                <c:pt idx="16">
                  <c:v>220.0</c:v>
                </c:pt>
                <c:pt idx="17">
                  <c:v>202.0</c:v>
                </c:pt>
                <c:pt idx="18">
                  <c:v>168.0</c:v>
                </c:pt>
                <c:pt idx="19">
                  <c:v>139.0</c:v>
                </c:pt>
                <c:pt idx="20">
                  <c:v>116.0</c:v>
                </c:pt>
                <c:pt idx="21">
                  <c:v>116.0</c:v>
                </c:pt>
                <c:pt idx="22">
                  <c:v>126.0</c:v>
                </c:pt>
                <c:pt idx="23">
                  <c:v>122.0</c:v>
                </c:pt>
                <c:pt idx="24">
                  <c:v>121.0</c:v>
                </c:pt>
                <c:pt idx="25">
                  <c:v>115.0</c:v>
                </c:pt>
                <c:pt idx="26">
                  <c:v>116.0</c:v>
                </c:pt>
                <c:pt idx="27">
                  <c:v>119.0</c:v>
                </c:pt>
                <c:pt idx="28">
                  <c:v>121.0</c:v>
                </c:pt>
                <c:pt idx="29">
                  <c:v>134.0</c:v>
                </c:pt>
                <c:pt idx="30">
                  <c:v>91.0</c:v>
                </c:pt>
                <c:pt idx="31">
                  <c:v>114.0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'980011'!$F$1469:$F$1500</c:f>
              <c:numCache>
                <c:formatCode>0</c:formatCode>
                <c:ptCount val="32"/>
                <c:pt idx="3">
                  <c:v>98.64300862242698</c:v>
                </c:pt>
                <c:pt idx="4">
                  <c:v>99.55396727654255</c:v>
                </c:pt>
                <c:pt idx="5">
                  <c:v>100.816296510323</c:v>
                </c:pt>
                <c:pt idx="6">
                  <c:v>103.1529910007478</c:v>
                </c:pt>
                <c:pt idx="7">
                  <c:v>107.7151773318089</c:v>
                </c:pt>
                <c:pt idx="8">
                  <c:v>116.1473918878917</c:v>
                </c:pt>
                <c:pt idx="9">
                  <c:v>130.125169710292</c:v>
                </c:pt>
                <c:pt idx="10">
                  <c:v>149.5917234719014</c:v>
                </c:pt>
                <c:pt idx="11">
                  <c:v>175.1445719238546</c:v>
                </c:pt>
                <c:pt idx="12">
                  <c:v>201.70668421925</c:v>
                </c:pt>
                <c:pt idx="13">
                  <c:v>222.359202881612</c:v>
                </c:pt>
                <c:pt idx="14">
                  <c:v>233.5336627379383</c:v>
                </c:pt>
                <c:pt idx="15">
                  <c:v>230.1692128592183</c:v>
                </c:pt>
                <c:pt idx="16">
                  <c:v>213.4778295209932</c:v>
                </c:pt>
                <c:pt idx="17">
                  <c:v>189.1957917013038</c:v>
                </c:pt>
                <c:pt idx="18">
                  <c:v>165.7933788970038</c:v>
                </c:pt>
                <c:pt idx="19">
                  <c:v>144.5411301000432</c:v>
                </c:pt>
                <c:pt idx="20">
                  <c:v>129.1659319514192</c:v>
                </c:pt>
                <c:pt idx="21">
                  <c:v>120.0189566590368</c:v>
                </c:pt>
                <c:pt idx="22">
                  <c:v>115.2916591639221</c:v>
                </c:pt>
                <c:pt idx="23">
                  <c:v>113.561654383106</c:v>
                </c:pt>
                <c:pt idx="24">
                  <c:v>113.2678755646822</c:v>
                </c:pt>
                <c:pt idx="25">
                  <c:v>113.53741737619</c:v>
                </c:pt>
                <c:pt idx="26">
                  <c:v>114.0855583102875</c:v>
                </c:pt>
                <c:pt idx="27">
                  <c:v>114.762867755756</c:v>
                </c:pt>
                <c:pt idx="28">
                  <c:v>115.3809678178795</c:v>
                </c:pt>
                <c:pt idx="29">
                  <c:v>116.0889817745257</c:v>
                </c:pt>
                <c:pt idx="30">
                  <c:v>116.7571114499984</c:v>
                </c:pt>
                <c:pt idx="31">
                  <c:v>117.4017119248418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303496"/>
        <c:axId val="2137300328"/>
      </c:scatterChart>
      <c:valAx>
        <c:axId val="2137303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300328"/>
        <c:crosses val="autoZero"/>
        <c:crossBetween val="midCat"/>
      </c:valAx>
      <c:valAx>
        <c:axId val="2137300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303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'980011'!$E$1519:$E$1550</c:f>
              <c:numCache>
                <c:formatCode>General</c:formatCode>
                <c:ptCount val="32"/>
                <c:pt idx="0">
                  <c:v>48.0</c:v>
                </c:pt>
                <c:pt idx="1">
                  <c:v>83.0</c:v>
                </c:pt>
                <c:pt idx="2">
                  <c:v>103.0</c:v>
                </c:pt>
                <c:pt idx="3">
                  <c:v>82.0</c:v>
                </c:pt>
                <c:pt idx="4">
                  <c:v>92.0</c:v>
                </c:pt>
                <c:pt idx="5">
                  <c:v>99.0</c:v>
                </c:pt>
                <c:pt idx="6">
                  <c:v>106.0</c:v>
                </c:pt>
                <c:pt idx="7">
                  <c:v>119.0</c:v>
                </c:pt>
                <c:pt idx="8">
                  <c:v>115.0</c:v>
                </c:pt>
                <c:pt idx="9">
                  <c:v>142.0</c:v>
                </c:pt>
                <c:pt idx="10">
                  <c:v>157.0</c:v>
                </c:pt>
                <c:pt idx="11">
                  <c:v>190.0</c:v>
                </c:pt>
                <c:pt idx="12">
                  <c:v>205.0</c:v>
                </c:pt>
                <c:pt idx="13">
                  <c:v>242.0</c:v>
                </c:pt>
                <c:pt idx="14">
                  <c:v>246.0</c:v>
                </c:pt>
                <c:pt idx="15">
                  <c:v>233.0</c:v>
                </c:pt>
                <c:pt idx="16">
                  <c:v>226.0</c:v>
                </c:pt>
                <c:pt idx="17">
                  <c:v>191.0</c:v>
                </c:pt>
                <c:pt idx="18">
                  <c:v>158.0</c:v>
                </c:pt>
                <c:pt idx="19">
                  <c:v>153.0</c:v>
                </c:pt>
                <c:pt idx="20">
                  <c:v>161.0</c:v>
                </c:pt>
                <c:pt idx="21">
                  <c:v>113.0</c:v>
                </c:pt>
                <c:pt idx="22">
                  <c:v>106.0</c:v>
                </c:pt>
                <c:pt idx="23">
                  <c:v>117.0</c:v>
                </c:pt>
                <c:pt idx="24">
                  <c:v>108.0</c:v>
                </c:pt>
                <c:pt idx="25">
                  <c:v>114.0</c:v>
                </c:pt>
                <c:pt idx="26">
                  <c:v>111.0</c:v>
                </c:pt>
                <c:pt idx="27">
                  <c:v>120.0</c:v>
                </c:pt>
                <c:pt idx="28">
                  <c:v>108.0</c:v>
                </c:pt>
                <c:pt idx="29">
                  <c:v>114.0</c:v>
                </c:pt>
                <c:pt idx="30">
                  <c:v>101.0</c:v>
                </c:pt>
                <c:pt idx="31">
                  <c:v>106.0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'980011'!$F$1519:$F$1550</c:f>
              <c:numCache>
                <c:formatCode>0</c:formatCode>
                <c:ptCount val="32"/>
                <c:pt idx="3">
                  <c:v>91.23096432677316</c:v>
                </c:pt>
                <c:pt idx="4">
                  <c:v>92.94032587537</c:v>
                </c:pt>
                <c:pt idx="5">
                  <c:v>95.57249258451878</c:v>
                </c:pt>
                <c:pt idx="6">
                  <c:v>100.3348459524116</c:v>
                </c:pt>
                <c:pt idx="7">
                  <c:v>108.5978878663933</c:v>
                </c:pt>
                <c:pt idx="8">
                  <c:v>121.6799513091101</c:v>
                </c:pt>
                <c:pt idx="9">
                  <c:v>140.2674130033874</c:v>
                </c:pt>
                <c:pt idx="10">
                  <c:v>162.8536009999898</c:v>
                </c:pt>
                <c:pt idx="11">
                  <c:v>189.1787210612955</c:v>
                </c:pt>
                <c:pt idx="12">
                  <c:v>213.8592730614888</c:v>
                </c:pt>
                <c:pt idx="13">
                  <c:v>231.3666541714895</c:v>
                </c:pt>
                <c:pt idx="14">
                  <c:v>239.5881820824</c:v>
                </c:pt>
                <c:pt idx="15">
                  <c:v>235.1140294228209</c:v>
                </c:pt>
                <c:pt idx="16">
                  <c:v>219.2241833281047</c:v>
                </c:pt>
                <c:pt idx="17">
                  <c:v>196.3359189677903</c:v>
                </c:pt>
                <c:pt idx="18">
                  <c:v>173.4144238896476</c:v>
                </c:pt>
                <c:pt idx="19">
                  <c:v>151.113105242209</c:v>
                </c:pt>
                <c:pt idx="20">
                  <c:v>133.2654906824876</c:v>
                </c:pt>
                <c:pt idx="21">
                  <c:v>121.1287255809156</c:v>
                </c:pt>
                <c:pt idx="22">
                  <c:v>113.6153328256093</c:v>
                </c:pt>
                <c:pt idx="23">
                  <c:v>109.9590394446959</c:v>
                </c:pt>
                <c:pt idx="24">
                  <c:v>108.6010991879418</c:v>
                </c:pt>
                <c:pt idx="25">
                  <c:v>108.3314953547036</c:v>
                </c:pt>
                <c:pt idx="26">
                  <c:v>108.6480817238047</c:v>
                </c:pt>
                <c:pt idx="27">
                  <c:v>109.2891078145586</c:v>
                </c:pt>
                <c:pt idx="28">
                  <c:v>109.9536313414119</c:v>
                </c:pt>
                <c:pt idx="29">
                  <c:v>110.7484159336342</c:v>
                </c:pt>
                <c:pt idx="30">
                  <c:v>111.5099301444661</c:v>
                </c:pt>
                <c:pt idx="31">
                  <c:v>112.2478880576434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258200"/>
        <c:axId val="2137255032"/>
      </c:scatterChart>
      <c:valAx>
        <c:axId val="2137258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255032"/>
        <c:crosses val="autoZero"/>
        <c:crossBetween val="midCat"/>
      </c:valAx>
      <c:valAx>
        <c:axId val="2137255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258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'980011'!$E$1569:$E$1600</c:f>
              <c:numCache>
                <c:formatCode>General</c:formatCode>
                <c:ptCount val="32"/>
                <c:pt idx="0">
                  <c:v>79.0</c:v>
                </c:pt>
                <c:pt idx="1">
                  <c:v>96.0</c:v>
                </c:pt>
                <c:pt idx="2">
                  <c:v>85.0</c:v>
                </c:pt>
                <c:pt idx="3">
                  <c:v>97.0</c:v>
                </c:pt>
                <c:pt idx="4">
                  <c:v>111.0</c:v>
                </c:pt>
                <c:pt idx="5">
                  <c:v>99.0</c:v>
                </c:pt>
                <c:pt idx="6">
                  <c:v>115.0</c:v>
                </c:pt>
                <c:pt idx="7">
                  <c:v>119.0</c:v>
                </c:pt>
                <c:pt idx="8">
                  <c:v>124.0</c:v>
                </c:pt>
                <c:pt idx="9">
                  <c:v>137.0</c:v>
                </c:pt>
                <c:pt idx="10">
                  <c:v>141.0</c:v>
                </c:pt>
                <c:pt idx="11">
                  <c:v>180.0</c:v>
                </c:pt>
                <c:pt idx="12">
                  <c:v>190.0</c:v>
                </c:pt>
                <c:pt idx="13">
                  <c:v>238.0</c:v>
                </c:pt>
                <c:pt idx="14">
                  <c:v>256.0</c:v>
                </c:pt>
                <c:pt idx="15">
                  <c:v>257.0</c:v>
                </c:pt>
                <c:pt idx="16">
                  <c:v>218.0</c:v>
                </c:pt>
                <c:pt idx="17">
                  <c:v>185.0</c:v>
                </c:pt>
                <c:pt idx="18">
                  <c:v>166.0</c:v>
                </c:pt>
                <c:pt idx="19">
                  <c:v>132.0</c:v>
                </c:pt>
                <c:pt idx="20">
                  <c:v>131.0</c:v>
                </c:pt>
                <c:pt idx="21">
                  <c:v>140.0</c:v>
                </c:pt>
                <c:pt idx="22">
                  <c:v>125.0</c:v>
                </c:pt>
                <c:pt idx="23">
                  <c:v>116.0</c:v>
                </c:pt>
                <c:pt idx="24">
                  <c:v>111.0</c:v>
                </c:pt>
                <c:pt idx="25">
                  <c:v>110.0</c:v>
                </c:pt>
                <c:pt idx="26">
                  <c:v>110.0</c:v>
                </c:pt>
                <c:pt idx="27">
                  <c:v>92.0</c:v>
                </c:pt>
                <c:pt idx="28">
                  <c:v>115.0</c:v>
                </c:pt>
                <c:pt idx="29">
                  <c:v>132.0</c:v>
                </c:pt>
                <c:pt idx="30">
                  <c:v>120.0</c:v>
                </c:pt>
                <c:pt idx="31">
                  <c:v>110.0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'980011'!$F$1569:$F$1600</c:f>
              <c:numCache>
                <c:formatCode>0</c:formatCode>
                <c:ptCount val="32"/>
                <c:pt idx="3">
                  <c:v>107.2501250798002</c:v>
                </c:pt>
                <c:pt idx="4">
                  <c:v>107.6065031442578</c:v>
                </c:pt>
                <c:pt idx="5">
                  <c:v>108.1147983011084</c:v>
                </c:pt>
                <c:pt idx="6">
                  <c:v>109.1976468179331</c:v>
                </c:pt>
                <c:pt idx="7">
                  <c:v>111.7926145164678</c:v>
                </c:pt>
                <c:pt idx="8">
                  <c:v>117.6665893805706</c:v>
                </c:pt>
                <c:pt idx="9">
                  <c:v>129.2759504825368</c:v>
                </c:pt>
                <c:pt idx="10">
                  <c:v>147.9409430916826</c:v>
                </c:pt>
                <c:pt idx="11">
                  <c:v>175.5065175197331</c:v>
                </c:pt>
                <c:pt idx="12">
                  <c:v>206.9922664130735</c:v>
                </c:pt>
                <c:pt idx="13">
                  <c:v>233.2333281838694</c:v>
                </c:pt>
                <c:pt idx="14">
                  <c:v>248.2777076411121</c:v>
                </c:pt>
                <c:pt idx="15">
                  <c:v>244.346205047066</c:v>
                </c:pt>
                <c:pt idx="16">
                  <c:v>222.955450783653</c:v>
                </c:pt>
                <c:pt idx="17">
                  <c:v>192.6219557739301</c:v>
                </c:pt>
                <c:pt idx="18">
                  <c:v>164.910337924168</c:v>
                </c:pt>
                <c:pt idx="19">
                  <c:v>141.6029840535369</c:v>
                </c:pt>
                <c:pt idx="20">
                  <c:v>126.3806294096884</c:v>
                </c:pt>
                <c:pt idx="21">
                  <c:v>118.3741166915271</c:v>
                </c:pt>
                <c:pt idx="22">
                  <c:v>114.7751938699535</c:v>
                </c:pt>
                <c:pt idx="23">
                  <c:v>113.636038740006</c:v>
                </c:pt>
                <c:pt idx="24">
                  <c:v>113.46046498939</c:v>
                </c:pt>
                <c:pt idx="25">
                  <c:v>113.5898779468097</c:v>
                </c:pt>
                <c:pt idx="26">
                  <c:v>113.8398724789175</c:v>
                </c:pt>
                <c:pt idx="27">
                  <c:v>114.1361755074844</c:v>
                </c:pt>
                <c:pt idx="28">
                  <c:v>114.4017128595412</c:v>
                </c:pt>
                <c:pt idx="29">
                  <c:v>114.7039939102792</c:v>
                </c:pt>
                <c:pt idx="30">
                  <c:v>114.988720346644</c:v>
                </c:pt>
                <c:pt idx="31">
                  <c:v>115.2633074180683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212472"/>
        <c:axId val="2137209304"/>
      </c:scatterChart>
      <c:valAx>
        <c:axId val="2137212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209304"/>
        <c:crosses val="autoZero"/>
        <c:crossBetween val="midCat"/>
      </c:valAx>
      <c:valAx>
        <c:axId val="2137209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212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'980011'!$E$1619:$E$1650</c:f>
              <c:numCache>
                <c:formatCode>General</c:formatCode>
                <c:ptCount val="32"/>
                <c:pt idx="0">
                  <c:v>83.0</c:v>
                </c:pt>
                <c:pt idx="1">
                  <c:v>108.0</c:v>
                </c:pt>
                <c:pt idx="2">
                  <c:v>74.0</c:v>
                </c:pt>
                <c:pt idx="3">
                  <c:v>94.0</c:v>
                </c:pt>
                <c:pt idx="4">
                  <c:v>67.0</c:v>
                </c:pt>
                <c:pt idx="5">
                  <c:v>95.0</c:v>
                </c:pt>
                <c:pt idx="6">
                  <c:v>114.0</c:v>
                </c:pt>
                <c:pt idx="7">
                  <c:v>115.0</c:v>
                </c:pt>
                <c:pt idx="8">
                  <c:v>123.0</c:v>
                </c:pt>
                <c:pt idx="9">
                  <c:v>147.0</c:v>
                </c:pt>
                <c:pt idx="10">
                  <c:v>177.0</c:v>
                </c:pt>
                <c:pt idx="11">
                  <c:v>176.0</c:v>
                </c:pt>
                <c:pt idx="12">
                  <c:v>189.0</c:v>
                </c:pt>
                <c:pt idx="13">
                  <c:v>224.0</c:v>
                </c:pt>
                <c:pt idx="14">
                  <c:v>241.0</c:v>
                </c:pt>
                <c:pt idx="15">
                  <c:v>238.0</c:v>
                </c:pt>
                <c:pt idx="16">
                  <c:v>239.0</c:v>
                </c:pt>
                <c:pt idx="17">
                  <c:v>185.0</c:v>
                </c:pt>
                <c:pt idx="18">
                  <c:v>159.0</c:v>
                </c:pt>
                <c:pt idx="19">
                  <c:v>152.0</c:v>
                </c:pt>
                <c:pt idx="20">
                  <c:v>145.0</c:v>
                </c:pt>
                <c:pt idx="21">
                  <c:v>133.0</c:v>
                </c:pt>
                <c:pt idx="22">
                  <c:v>135.0</c:v>
                </c:pt>
                <c:pt idx="23">
                  <c:v>119.0</c:v>
                </c:pt>
                <c:pt idx="24">
                  <c:v>143.0</c:v>
                </c:pt>
                <c:pt idx="25">
                  <c:v>107.0</c:v>
                </c:pt>
                <c:pt idx="26">
                  <c:v>121.0</c:v>
                </c:pt>
                <c:pt idx="27">
                  <c:v>113.0</c:v>
                </c:pt>
                <c:pt idx="28">
                  <c:v>105.0</c:v>
                </c:pt>
                <c:pt idx="29">
                  <c:v>99.0</c:v>
                </c:pt>
                <c:pt idx="30">
                  <c:v>113.0</c:v>
                </c:pt>
                <c:pt idx="31">
                  <c:v>128.0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'980011'!$F$1619:$F$1650</c:f>
              <c:numCache>
                <c:formatCode>0</c:formatCode>
                <c:ptCount val="32"/>
                <c:pt idx="3">
                  <c:v>83.11576434498723</c:v>
                </c:pt>
                <c:pt idx="4">
                  <c:v>86.80085144808267</c:v>
                </c:pt>
                <c:pt idx="5">
                  <c:v>91.88455281516694</c:v>
                </c:pt>
                <c:pt idx="6">
                  <c:v>99.76645598637028</c:v>
                </c:pt>
                <c:pt idx="7">
                  <c:v>111.2943247316801</c:v>
                </c:pt>
                <c:pt idx="8">
                  <c:v>126.8091682121659</c:v>
                </c:pt>
                <c:pt idx="9">
                  <c:v>145.929319856058</c:v>
                </c:pt>
                <c:pt idx="10">
                  <c:v>166.6042347121954</c:v>
                </c:pt>
                <c:pt idx="11">
                  <c:v>188.5496029771813</c:v>
                </c:pt>
                <c:pt idx="12">
                  <c:v>207.7325732150098</c:v>
                </c:pt>
                <c:pt idx="13">
                  <c:v>220.806309305501</c:v>
                </c:pt>
                <c:pt idx="14">
                  <c:v>227.0326049139975</c:v>
                </c:pt>
                <c:pt idx="15">
                  <c:v>224.3466371743032</c:v>
                </c:pt>
                <c:pt idx="16">
                  <c:v>213.473568362</c:v>
                </c:pt>
                <c:pt idx="17">
                  <c:v>196.9295313137974</c:v>
                </c:pt>
                <c:pt idx="18">
                  <c:v>179.2557634829352</c:v>
                </c:pt>
                <c:pt idx="19">
                  <c:v>160.5902199423803</c:v>
                </c:pt>
                <c:pt idx="20">
                  <c:v>143.9899757556937</c:v>
                </c:pt>
                <c:pt idx="21">
                  <c:v>131.1612762147803</c:v>
                </c:pt>
                <c:pt idx="22">
                  <c:v>121.8907681311189</c:v>
                </c:pt>
                <c:pt idx="23">
                  <c:v>116.4202813190902</c:v>
                </c:pt>
                <c:pt idx="24">
                  <c:v>113.7766027847713</c:v>
                </c:pt>
                <c:pt idx="25">
                  <c:v>112.7489933439095</c:v>
                </c:pt>
                <c:pt idx="26">
                  <c:v>112.7582452162546</c:v>
                </c:pt>
                <c:pt idx="27">
                  <c:v>113.498273175585</c:v>
                </c:pt>
                <c:pt idx="28">
                  <c:v>114.4702100466421</c:v>
                </c:pt>
                <c:pt idx="29">
                  <c:v>115.7481284888454</c:v>
                </c:pt>
                <c:pt idx="30">
                  <c:v>117.0288063645798</c:v>
                </c:pt>
                <c:pt idx="31">
                  <c:v>118.2934585680623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166856"/>
        <c:axId val="2137163688"/>
      </c:scatterChart>
      <c:valAx>
        <c:axId val="2137166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163688"/>
        <c:crosses val="autoZero"/>
        <c:crossBetween val="midCat"/>
      </c:valAx>
      <c:valAx>
        <c:axId val="2137163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166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'980011'!$E$1669:$E$1700</c:f>
              <c:numCache>
                <c:formatCode>General</c:formatCode>
                <c:ptCount val="32"/>
                <c:pt idx="0">
                  <c:v>82.0</c:v>
                </c:pt>
                <c:pt idx="1">
                  <c:v>86.0</c:v>
                </c:pt>
                <c:pt idx="2">
                  <c:v>74.0</c:v>
                </c:pt>
                <c:pt idx="3">
                  <c:v>98.0</c:v>
                </c:pt>
                <c:pt idx="4">
                  <c:v>107.0</c:v>
                </c:pt>
                <c:pt idx="5">
                  <c:v>108.0</c:v>
                </c:pt>
                <c:pt idx="6">
                  <c:v>106.0</c:v>
                </c:pt>
                <c:pt idx="7">
                  <c:v>119.0</c:v>
                </c:pt>
                <c:pt idx="8">
                  <c:v>123.0</c:v>
                </c:pt>
                <c:pt idx="9">
                  <c:v>150.0</c:v>
                </c:pt>
                <c:pt idx="10">
                  <c:v>169.0</c:v>
                </c:pt>
                <c:pt idx="11">
                  <c:v>201.0</c:v>
                </c:pt>
                <c:pt idx="12">
                  <c:v>255.0</c:v>
                </c:pt>
                <c:pt idx="13">
                  <c:v>295.0</c:v>
                </c:pt>
                <c:pt idx="14">
                  <c:v>255.0</c:v>
                </c:pt>
                <c:pt idx="15">
                  <c:v>222.0</c:v>
                </c:pt>
                <c:pt idx="16">
                  <c:v>218.0</c:v>
                </c:pt>
                <c:pt idx="17">
                  <c:v>158.0</c:v>
                </c:pt>
                <c:pt idx="18">
                  <c:v>155.0</c:v>
                </c:pt>
                <c:pt idx="19">
                  <c:v>137.0</c:v>
                </c:pt>
                <c:pt idx="20">
                  <c:v>132.0</c:v>
                </c:pt>
                <c:pt idx="21">
                  <c:v>131.0</c:v>
                </c:pt>
                <c:pt idx="22">
                  <c:v>104.0</c:v>
                </c:pt>
                <c:pt idx="23">
                  <c:v>113.0</c:v>
                </c:pt>
                <c:pt idx="24">
                  <c:v>105.0</c:v>
                </c:pt>
                <c:pt idx="25">
                  <c:v>123.0</c:v>
                </c:pt>
                <c:pt idx="26">
                  <c:v>120.0</c:v>
                </c:pt>
                <c:pt idx="27">
                  <c:v>99.0</c:v>
                </c:pt>
                <c:pt idx="28">
                  <c:v>110.0</c:v>
                </c:pt>
                <c:pt idx="29">
                  <c:v>118.0</c:v>
                </c:pt>
                <c:pt idx="30">
                  <c:v>117.0</c:v>
                </c:pt>
                <c:pt idx="31">
                  <c:v>116.0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'980011'!$F$1669:$F$1700</c:f>
              <c:numCache>
                <c:formatCode>0</c:formatCode>
                <c:ptCount val="32"/>
                <c:pt idx="3">
                  <c:v>104.1634788739331</c:v>
                </c:pt>
                <c:pt idx="4">
                  <c:v>104.8274390058663</c:v>
                </c:pt>
                <c:pt idx="5">
                  <c:v>105.9426678235882</c:v>
                </c:pt>
                <c:pt idx="6">
                  <c:v>108.49004827108</c:v>
                </c:pt>
                <c:pt idx="7">
                  <c:v>114.3495212215842</c:v>
                </c:pt>
                <c:pt idx="8">
                  <c:v>126.3384020161316</c:v>
                </c:pt>
                <c:pt idx="9">
                  <c:v>147.1887148647426</c:v>
                </c:pt>
                <c:pt idx="10">
                  <c:v>176.232080925731</c:v>
                </c:pt>
                <c:pt idx="11">
                  <c:v>212.4162049362134</c:v>
                </c:pt>
                <c:pt idx="12">
                  <c:v>245.3444697680333</c:v>
                </c:pt>
                <c:pt idx="13">
                  <c:v>263.9120632700795</c:v>
                </c:pt>
                <c:pt idx="14">
                  <c:v>263.029637942962</c:v>
                </c:pt>
                <c:pt idx="15">
                  <c:v>241.2472893288365</c:v>
                </c:pt>
                <c:pt idx="16">
                  <c:v>207.16004972254</c:v>
                </c:pt>
                <c:pt idx="17">
                  <c:v>172.5031905568525</c:v>
                </c:pt>
                <c:pt idx="18">
                  <c:v>146.8819146987382</c:v>
                </c:pt>
                <c:pt idx="19">
                  <c:v>128.8082877072725</c:v>
                </c:pt>
                <c:pt idx="20">
                  <c:v>118.8924754437336</c:v>
                </c:pt>
                <c:pt idx="21">
                  <c:v>114.5802244279969</c:v>
                </c:pt>
                <c:pt idx="22">
                  <c:v>113.1140368831981</c:v>
                </c:pt>
                <c:pt idx="23">
                  <c:v>112.9494217282764</c:v>
                </c:pt>
                <c:pt idx="24">
                  <c:v>113.1930822718872</c:v>
                </c:pt>
                <c:pt idx="25">
                  <c:v>113.5489948170389</c:v>
                </c:pt>
                <c:pt idx="26">
                  <c:v>113.972036545436</c:v>
                </c:pt>
                <c:pt idx="27">
                  <c:v>114.4269167441518</c:v>
                </c:pt>
                <c:pt idx="28">
                  <c:v>114.8264922830784</c:v>
                </c:pt>
                <c:pt idx="29">
                  <c:v>115.2796290596513</c:v>
                </c:pt>
                <c:pt idx="30">
                  <c:v>115.7061523897235</c:v>
                </c:pt>
                <c:pt idx="31">
                  <c:v>116.1174473106193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120712"/>
        <c:axId val="2137117544"/>
      </c:scatterChart>
      <c:valAx>
        <c:axId val="2137120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117544"/>
        <c:crosses val="autoZero"/>
        <c:crossBetween val="midCat"/>
      </c:valAx>
      <c:valAx>
        <c:axId val="2137117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120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'980011'!$E$1719:$E$1750</c:f>
              <c:numCache>
                <c:formatCode>General</c:formatCode>
                <c:ptCount val="32"/>
                <c:pt idx="0">
                  <c:v>76.0</c:v>
                </c:pt>
                <c:pt idx="1">
                  <c:v>73.0</c:v>
                </c:pt>
                <c:pt idx="2">
                  <c:v>87.0</c:v>
                </c:pt>
                <c:pt idx="3">
                  <c:v>103.0</c:v>
                </c:pt>
                <c:pt idx="4">
                  <c:v>112.0</c:v>
                </c:pt>
                <c:pt idx="5">
                  <c:v>114.0</c:v>
                </c:pt>
                <c:pt idx="6">
                  <c:v>133.0</c:v>
                </c:pt>
                <c:pt idx="7">
                  <c:v>120.0</c:v>
                </c:pt>
                <c:pt idx="8">
                  <c:v>131.0</c:v>
                </c:pt>
                <c:pt idx="9">
                  <c:v>146.0</c:v>
                </c:pt>
                <c:pt idx="10">
                  <c:v>177.0</c:v>
                </c:pt>
                <c:pt idx="11">
                  <c:v>219.0</c:v>
                </c:pt>
                <c:pt idx="12">
                  <c:v>237.0</c:v>
                </c:pt>
                <c:pt idx="13">
                  <c:v>252.0</c:v>
                </c:pt>
                <c:pt idx="14">
                  <c:v>277.0</c:v>
                </c:pt>
                <c:pt idx="15">
                  <c:v>241.0</c:v>
                </c:pt>
                <c:pt idx="16">
                  <c:v>217.0</c:v>
                </c:pt>
                <c:pt idx="17">
                  <c:v>153.0</c:v>
                </c:pt>
                <c:pt idx="18">
                  <c:v>160.0</c:v>
                </c:pt>
                <c:pt idx="19">
                  <c:v>142.0</c:v>
                </c:pt>
                <c:pt idx="20">
                  <c:v>115.0</c:v>
                </c:pt>
                <c:pt idx="21">
                  <c:v>128.0</c:v>
                </c:pt>
                <c:pt idx="22">
                  <c:v>125.0</c:v>
                </c:pt>
                <c:pt idx="23">
                  <c:v>99.0</c:v>
                </c:pt>
                <c:pt idx="24">
                  <c:v>127.0</c:v>
                </c:pt>
                <c:pt idx="25">
                  <c:v>99.0</c:v>
                </c:pt>
                <c:pt idx="26">
                  <c:v>103.0</c:v>
                </c:pt>
                <c:pt idx="27">
                  <c:v>103.0</c:v>
                </c:pt>
                <c:pt idx="28">
                  <c:v>108.0</c:v>
                </c:pt>
                <c:pt idx="29">
                  <c:v>130.0</c:v>
                </c:pt>
                <c:pt idx="30">
                  <c:v>98.0</c:v>
                </c:pt>
                <c:pt idx="31">
                  <c:v>109.0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'980011'!$F$1719:$F$1750</c:f>
              <c:numCache>
                <c:formatCode>0</c:formatCode>
                <c:ptCount val="32"/>
                <c:pt idx="3">
                  <c:v>113.3857927348057</c:v>
                </c:pt>
                <c:pt idx="4">
                  <c:v>113.4876981294033</c:v>
                </c:pt>
                <c:pt idx="5">
                  <c:v>114.0804010089425</c:v>
                </c:pt>
                <c:pt idx="6">
                  <c:v>116.051155062723</c:v>
                </c:pt>
                <c:pt idx="7">
                  <c:v>121.183232069623</c:v>
                </c:pt>
                <c:pt idx="8">
                  <c:v>132.0621324940581</c:v>
                </c:pt>
                <c:pt idx="9">
                  <c:v>151.1370997352027</c:v>
                </c:pt>
                <c:pt idx="10">
                  <c:v>177.7761384606428</c:v>
                </c:pt>
                <c:pt idx="11">
                  <c:v>211.1521976803211</c:v>
                </c:pt>
                <c:pt idx="12">
                  <c:v>241.9988478356222</c:v>
                </c:pt>
                <c:pt idx="13">
                  <c:v>260.1779824960375</c:v>
                </c:pt>
                <c:pt idx="14">
                  <c:v>260.8344593134333</c:v>
                </c:pt>
                <c:pt idx="15">
                  <c:v>241.7765588700346</c:v>
                </c:pt>
                <c:pt idx="16">
                  <c:v>210.0887757090833</c:v>
                </c:pt>
                <c:pt idx="17">
                  <c:v>176.4168695615802</c:v>
                </c:pt>
                <c:pt idx="18">
                  <c:v>150.3787650462217</c:v>
                </c:pt>
                <c:pt idx="19">
                  <c:v>131.0100891822884</c:v>
                </c:pt>
                <c:pt idx="20">
                  <c:v>119.5663494889064</c:v>
                </c:pt>
                <c:pt idx="21">
                  <c:v>113.950316517266</c:v>
                </c:pt>
                <c:pt idx="22">
                  <c:v>111.4435097140052</c:v>
                </c:pt>
                <c:pt idx="23">
                  <c:v>110.492947203842</c:v>
                </c:pt>
                <c:pt idx="24">
                  <c:v>110.1168278738543</c:v>
                </c:pt>
                <c:pt idx="25">
                  <c:v>109.9066168146464</c:v>
                </c:pt>
                <c:pt idx="26">
                  <c:v>109.7320213307868</c:v>
                </c:pt>
                <c:pt idx="27">
                  <c:v>109.5634233008665</c:v>
                </c:pt>
                <c:pt idx="28">
                  <c:v>109.4185961905013</c:v>
                </c:pt>
                <c:pt idx="29">
                  <c:v>109.255001462206</c:v>
                </c:pt>
                <c:pt idx="30">
                  <c:v>109.1011173354568</c:v>
                </c:pt>
                <c:pt idx="31">
                  <c:v>108.9527396909337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074888"/>
        <c:axId val="2137071720"/>
      </c:scatterChart>
      <c:valAx>
        <c:axId val="2137074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071720"/>
        <c:crosses val="autoZero"/>
        <c:crossBetween val="midCat"/>
      </c:valAx>
      <c:valAx>
        <c:axId val="2137071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074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'980011'!$E$1769:$E$1800</c:f>
              <c:numCache>
                <c:formatCode>General</c:formatCode>
                <c:ptCount val="32"/>
                <c:pt idx="0">
                  <c:v>105.0</c:v>
                </c:pt>
                <c:pt idx="1">
                  <c:v>117.0</c:v>
                </c:pt>
                <c:pt idx="2">
                  <c:v>128.0</c:v>
                </c:pt>
                <c:pt idx="3">
                  <c:v>124.0</c:v>
                </c:pt>
                <c:pt idx="4">
                  <c:v>142.0</c:v>
                </c:pt>
                <c:pt idx="5">
                  <c:v>132.0</c:v>
                </c:pt>
                <c:pt idx="6">
                  <c:v>146.0</c:v>
                </c:pt>
                <c:pt idx="7">
                  <c:v>154.0</c:v>
                </c:pt>
                <c:pt idx="8">
                  <c:v>169.0</c:v>
                </c:pt>
                <c:pt idx="9">
                  <c:v>188.0</c:v>
                </c:pt>
                <c:pt idx="10">
                  <c:v>219.0</c:v>
                </c:pt>
                <c:pt idx="11">
                  <c:v>226.0</c:v>
                </c:pt>
                <c:pt idx="12">
                  <c:v>299.0</c:v>
                </c:pt>
                <c:pt idx="13">
                  <c:v>306.0</c:v>
                </c:pt>
                <c:pt idx="14">
                  <c:v>280.0</c:v>
                </c:pt>
                <c:pt idx="15">
                  <c:v>263.0</c:v>
                </c:pt>
                <c:pt idx="16">
                  <c:v>257.0</c:v>
                </c:pt>
                <c:pt idx="17">
                  <c:v>231.0</c:v>
                </c:pt>
                <c:pt idx="18">
                  <c:v>202.0</c:v>
                </c:pt>
                <c:pt idx="19">
                  <c:v>185.0</c:v>
                </c:pt>
                <c:pt idx="20">
                  <c:v>176.0</c:v>
                </c:pt>
                <c:pt idx="21">
                  <c:v>170.0</c:v>
                </c:pt>
                <c:pt idx="22">
                  <c:v>152.0</c:v>
                </c:pt>
                <c:pt idx="23">
                  <c:v>139.0</c:v>
                </c:pt>
                <c:pt idx="24">
                  <c:v>140.0</c:v>
                </c:pt>
                <c:pt idx="25">
                  <c:v>162.0</c:v>
                </c:pt>
                <c:pt idx="26">
                  <c:v>161.0</c:v>
                </c:pt>
                <c:pt idx="27">
                  <c:v>163.0</c:v>
                </c:pt>
                <c:pt idx="28">
                  <c:v>151.0</c:v>
                </c:pt>
                <c:pt idx="29">
                  <c:v>140.0</c:v>
                </c:pt>
                <c:pt idx="30">
                  <c:v>136.0</c:v>
                </c:pt>
                <c:pt idx="31">
                  <c:v>125.0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'980011'!$F$1769:$F$1800</c:f>
              <c:numCache>
                <c:formatCode>0</c:formatCode>
                <c:ptCount val="32"/>
                <c:pt idx="3">
                  <c:v>132.4862208921131</c:v>
                </c:pt>
                <c:pt idx="4">
                  <c:v>134.4783427155407</c:v>
                </c:pt>
                <c:pt idx="5">
                  <c:v>137.7776889275075</c:v>
                </c:pt>
                <c:pt idx="6">
                  <c:v>143.882816016756</c:v>
                </c:pt>
                <c:pt idx="7">
                  <c:v>154.3636167121199</c:v>
                </c:pt>
                <c:pt idx="8">
                  <c:v>170.46745721132</c:v>
                </c:pt>
                <c:pt idx="9">
                  <c:v>192.4319425352904</c:v>
                </c:pt>
                <c:pt idx="10">
                  <c:v>217.8652786530004</c:v>
                </c:pt>
                <c:pt idx="11">
                  <c:v>245.8034351757177</c:v>
                </c:pt>
                <c:pt idx="12">
                  <c:v>269.9220991467284</c:v>
                </c:pt>
                <c:pt idx="13">
                  <c:v>284.718869654254</c:v>
                </c:pt>
                <c:pt idx="14">
                  <c:v>288.2624718080604</c:v>
                </c:pt>
                <c:pt idx="15">
                  <c:v>278.3662281232436</c:v>
                </c:pt>
                <c:pt idx="16">
                  <c:v>257.672942753904</c:v>
                </c:pt>
                <c:pt idx="17">
                  <c:v>231.5377590900027</c:v>
                </c:pt>
                <c:pt idx="18">
                  <c:v>207.1661171454546</c:v>
                </c:pt>
                <c:pt idx="19">
                  <c:v>184.6434279883671</c:v>
                </c:pt>
                <c:pt idx="20">
                  <c:v>167.3843138735744</c:v>
                </c:pt>
                <c:pt idx="21">
                  <c:v>156.0704892437187</c:v>
                </c:pt>
                <c:pt idx="22">
                  <c:v>149.2782424962949</c:v>
                </c:pt>
                <c:pt idx="23">
                  <c:v>146.0452239413968</c:v>
                </c:pt>
                <c:pt idx="24">
                  <c:v>144.845570503826</c:v>
                </c:pt>
                <c:pt idx="25">
                  <c:v>144.575092705308</c:v>
                </c:pt>
                <c:pt idx="26">
                  <c:v>144.7846104944976</c:v>
                </c:pt>
                <c:pt idx="27">
                  <c:v>145.2516262578575</c:v>
                </c:pt>
                <c:pt idx="28">
                  <c:v>145.7408330372902</c:v>
                </c:pt>
                <c:pt idx="29">
                  <c:v>146.3267593726588</c:v>
                </c:pt>
                <c:pt idx="30">
                  <c:v>146.8881557583319</c:v>
                </c:pt>
                <c:pt idx="31">
                  <c:v>147.432118864492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029192"/>
        <c:axId val="2137026024"/>
      </c:scatterChart>
      <c:valAx>
        <c:axId val="2137029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026024"/>
        <c:crosses val="autoZero"/>
        <c:crossBetween val="midCat"/>
      </c:valAx>
      <c:valAx>
        <c:axId val="2137026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029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'980011'!$E$1819:$E$1850</c:f>
              <c:numCache>
                <c:formatCode>General</c:formatCode>
                <c:ptCount val="32"/>
                <c:pt idx="0">
                  <c:v>102.0</c:v>
                </c:pt>
                <c:pt idx="1">
                  <c:v>132.0</c:v>
                </c:pt>
                <c:pt idx="2">
                  <c:v>137.0</c:v>
                </c:pt>
                <c:pt idx="3">
                  <c:v>122.0</c:v>
                </c:pt>
                <c:pt idx="4">
                  <c:v>134.0</c:v>
                </c:pt>
                <c:pt idx="5">
                  <c:v>142.0</c:v>
                </c:pt>
                <c:pt idx="6">
                  <c:v>125.0</c:v>
                </c:pt>
                <c:pt idx="7">
                  <c:v>148.0</c:v>
                </c:pt>
                <c:pt idx="8">
                  <c:v>135.0</c:v>
                </c:pt>
                <c:pt idx="9">
                  <c:v>163.0</c:v>
                </c:pt>
                <c:pt idx="10">
                  <c:v>188.0</c:v>
                </c:pt>
                <c:pt idx="11">
                  <c:v>208.0</c:v>
                </c:pt>
                <c:pt idx="12">
                  <c:v>207.0</c:v>
                </c:pt>
                <c:pt idx="13">
                  <c:v>238.0</c:v>
                </c:pt>
                <c:pt idx="14">
                  <c:v>262.0</c:v>
                </c:pt>
                <c:pt idx="15">
                  <c:v>230.0</c:v>
                </c:pt>
                <c:pt idx="16">
                  <c:v>244.0</c:v>
                </c:pt>
                <c:pt idx="17">
                  <c:v>244.0</c:v>
                </c:pt>
                <c:pt idx="18">
                  <c:v>229.0</c:v>
                </c:pt>
                <c:pt idx="19">
                  <c:v>200.0</c:v>
                </c:pt>
                <c:pt idx="20">
                  <c:v>190.0</c:v>
                </c:pt>
                <c:pt idx="21">
                  <c:v>179.0</c:v>
                </c:pt>
                <c:pt idx="22">
                  <c:v>177.0</c:v>
                </c:pt>
                <c:pt idx="23">
                  <c:v>144.0</c:v>
                </c:pt>
                <c:pt idx="24">
                  <c:v>164.0</c:v>
                </c:pt>
                <c:pt idx="25">
                  <c:v>150.0</c:v>
                </c:pt>
                <c:pt idx="26">
                  <c:v>148.0</c:v>
                </c:pt>
                <c:pt idx="27">
                  <c:v>152.0</c:v>
                </c:pt>
                <c:pt idx="28">
                  <c:v>122.0</c:v>
                </c:pt>
                <c:pt idx="29">
                  <c:v>149.0</c:v>
                </c:pt>
                <c:pt idx="30">
                  <c:v>164.0</c:v>
                </c:pt>
                <c:pt idx="31">
                  <c:v>136.0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'980011'!$F$1819:$F$1850</c:f>
              <c:numCache>
                <c:formatCode>0</c:formatCode>
                <c:ptCount val="32"/>
                <c:pt idx="3">
                  <c:v>125.7163843054772</c:v>
                </c:pt>
                <c:pt idx="4">
                  <c:v>127.7223728684738</c:v>
                </c:pt>
                <c:pt idx="5">
                  <c:v>130.5427564750679</c:v>
                </c:pt>
                <c:pt idx="6">
                  <c:v>135.0652026057506</c:v>
                </c:pt>
                <c:pt idx="7">
                  <c:v>142.0002687901855</c:v>
                </c:pt>
                <c:pt idx="8">
                  <c:v>151.9002957215897</c:v>
                </c:pt>
                <c:pt idx="9">
                  <c:v>164.9856304320338</c:v>
                </c:pt>
                <c:pt idx="10">
                  <c:v>180.3376320114162</c:v>
                </c:pt>
                <c:pt idx="11">
                  <c:v>198.371031718597</c:v>
                </c:pt>
                <c:pt idx="12">
                  <c:v>216.468689550092</c:v>
                </c:pt>
                <c:pt idx="13">
                  <c:v>231.6850962552108</c:v>
                </c:pt>
                <c:pt idx="14">
                  <c:v>243.4667768511091</c:v>
                </c:pt>
                <c:pt idx="15">
                  <c:v>248.8020711579522</c:v>
                </c:pt>
                <c:pt idx="16">
                  <c:v>246.7049199567847</c:v>
                </c:pt>
                <c:pt idx="17">
                  <c:v>237.827505241982</c:v>
                </c:pt>
                <c:pt idx="18">
                  <c:v>225.1391978021503</c:v>
                </c:pt>
                <c:pt idx="19">
                  <c:v>209.0422225881664</c:v>
                </c:pt>
                <c:pt idx="20">
                  <c:v>192.3205364955483</c:v>
                </c:pt>
                <c:pt idx="21">
                  <c:v>177.373489768644</c:v>
                </c:pt>
                <c:pt idx="22">
                  <c:v>164.7836237295055</c:v>
                </c:pt>
                <c:pt idx="23">
                  <c:v>155.8732424997162</c:v>
                </c:pt>
                <c:pt idx="24">
                  <c:v>150.3800533684157</c:v>
                </c:pt>
                <c:pt idx="25">
                  <c:v>147.06076246713</c:v>
                </c:pt>
                <c:pt idx="26">
                  <c:v>145.165725143653</c:v>
                </c:pt>
                <c:pt idx="27">
                  <c:v>144.4432980860208</c:v>
                </c:pt>
                <c:pt idx="28">
                  <c:v>144.4591282992654</c:v>
                </c:pt>
                <c:pt idx="29">
                  <c:v>144.8811818120377</c:v>
                </c:pt>
                <c:pt idx="30">
                  <c:v>145.4823097571295</c:v>
                </c:pt>
                <c:pt idx="31">
                  <c:v>146.1512290299868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393480"/>
        <c:axId val="2138396648"/>
      </c:scatterChart>
      <c:valAx>
        <c:axId val="2138393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396648"/>
        <c:crosses val="autoZero"/>
        <c:crossBetween val="midCat"/>
      </c:valAx>
      <c:valAx>
        <c:axId val="2138396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393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'980011'!$E$1869:$E$1900</c:f>
              <c:numCache>
                <c:formatCode>General</c:formatCode>
                <c:ptCount val="32"/>
                <c:pt idx="0">
                  <c:v>65.0</c:v>
                </c:pt>
                <c:pt idx="1">
                  <c:v>98.0</c:v>
                </c:pt>
                <c:pt idx="2">
                  <c:v>111.0</c:v>
                </c:pt>
                <c:pt idx="3">
                  <c:v>78.0</c:v>
                </c:pt>
                <c:pt idx="4">
                  <c:v>107.0</c:v>
                </c:pt>
                <c:pt idx="5">
                  <c:v>102.0</c:v>
                </c:pt>
                <c:pt idx="6">
                  <c:v>102.0</c:v>
                </c:pt>
                <c:pt idx="7">
                  <c:v>147.0</c:v>
                </c:pt>
                <c:pt idx="8">
                  <c:v>137.0</c:v>
                </c:pt>
                <c:pt idx="9">
                  <c:v>149.0</c:v>
                </c:pt>
                <c:pt idx="10">
                  <c:v>185.0</c:v>
                </c:pt>
                <c:pt idx="11">
                  <c:v>218.0</c:v>
                </c:pt>
                <c:pt idx="12">
                  <c:v>242.0</c:v>
                </c:pt>
                <c:pt idx="13">
                  <c:v>291.0</c:v>
                </c:pt>
                <c:pt idx="14">
                  <c:v>280.0</c:v>
                </c:pt>
                <c:pt idx="15">
                  <c:v>219.0</c:v>
                </c:pt>
                <c:pt idx="16">
                  <c:v>203.0</c:v>
                </c:pt>
                <c:pt idx="17">
                  <c:v>196.0</c:v>
                </c:pt>
                <c:pt idx="18">
                  <c:v>167.0</c:v>
                </c:pt>
                <c:pt idx="19">
                  <c:v>158.0</c:v>
                </c:pt>
                <c:pt idx="20">
                  <c:v>109.0</c:v>
                </c:pt>
                <c:pt idx="21">
                  <c:v>117.0</c:v>
                </c:pt>
                <c:pt idx="22">
                  <c:v>123.0</c:v>
                </c:pt>
                <c:pt idx="23">
                  <c:v>128.0</c:v>
                </c:pt>
                <c:pt idx="24">
                  <c:v>96.0</c:v>
                </c:pt>
                <c:pt idx="25">
                  <c:v>92.0</c:v>
                </c:pt>
                <c:pt idx="26">
                  <c:v>126.0</c:v>
                </c:pt>
                <c:pt idx="27">
                  <c:v>106.0</c:v>
                </c:pt>
                <c:pt idx="28">
                  <c:v>107.0</c:v>
                </c:pt>
                <c:pt idx="29">
                  <c:v>108.0</c:v>
                </c:pt>
                <c:pt idx="30">
                  <c:v>101.0</c:v>
                </c:pt>
                <c:pt idx="31">
                  <c:v>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'980011'!$F$1869:$F$1900</c:f>
              <c:numCache>
                <c:formatCode>0</c:formatCode>
                <c:ptCount val="32"/>
                <c:pt idx="3">
                  <c:v>92.86509122559879</c:v>
                </c:pt>
                <c:pt idx="4">
                  <c:v>95.2966412227101</c:v>
                </c:pt>
                <c:pt idx="5">
                  <c:v>99.34085791468634</c:v>
                </c:pt>
                <c:pt idx="6">
                  <c:v>106.7809078660755</c:v>
                </c:pt>
                <c:pt idx="7">
                  <c:v>119.3835474125699</c:v>
                </c:pt>
                <c:pt idx="8">
                  <c:v>138.3759671620995</c:v>
                </c:pt>
                <c:pt idx="9">
                  <c:v>163.6402535590395</c:v>
                </c:pt>
                <c:pt idx="10">
                  <c:v>191.9931062218478</c:v>
                </c:pt>
                <c:pt idx="11">
                  <c:v>221.8399188241632</c:v>
                </c:pt>
                <c:pt idx="12">
                  <c:v>245.9102004807107</c:v>
                </c:pt>
                <c:pt idx="13">
                  <c:v>258.6181902684322</c:v>
                </c:pt>
                <c:pt idx="14">
                  <c:v>258.1809116155548</c:v>
                </c:pt>
                <c:pt idx="15">
                  <c:v>243.5002439019708</c:v>
                </c:pt>
                <c:pt idx="16">
                  <c:v>218.5246380334445</c:v>
                </c:pt>
                <c:pt idx="17">
                  <c:v>189.5517788547278</c:v>
                </c:pt>
                <c:pt idx="18">
                  <c:v>164.0462605302697</c:v>
                </c:pt>
                <c:pt idx="19">
                  <c:v>141.6111252398136</c:v>
                </c:pt>
                <c:pt idx="20">
                  <c:v>125.247620074546</c:v>
                </c:pt>
                <c:pt idx="21">
                  <c:v>115.0604372998539</c:v>
                </c:pt>
                <c:pt idx="22">
                  <c:v>109.3030689594782</c:v>
                </c:pt>
                <c:pt idx="23">
                  <c:v>106.7924727345287</c:v>
                </c:pt>
                <c:pt idx="24">
                  <c:v>106.0204761977397</c:v>
                </c:pt>
                <c:pt idx="25">
                  <c:v>106.008436310148</c:v>
                </c:pt>
                <c:pt idx="26">
                  <c:v>106.3886849356867</c:v>
                </c:pt>
                <c:pt idx="27">
                  <c:v>106.9718035597959</c:v>
                </c:pt>
                <c:pt idx="28">
                  <c:v>107.5386352715233</c:v>
                </c:pt>
                <c:pt idx="29">
                  <c:v>108.2019600697824</c:v>
                </c:pt>
                <c:pt idx="30">
                  <c:v>108.8325122128925</c:v>
                </c:pt>
                <c:pt idx="31">
                  <c:v>109.4420956034055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439688"/>
        <c:axId val="2138442856"/>
      </c:scatterChart>
      <c:valAx>
        <c:axId val="2138439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442856"/>
        <c:crosses val="autoZero"/>
        <c:crossBetween val="midCat"/>
      </c:valAx>
      <c:valAx>
        <c:axId val="2138442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439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'980011'!$E$119:$E$150</c:f>
              <c:numCache>
                <c:formatCode>General</c:formatCode>
                <c:ptCount val="32"/>
                <c:pt idx="0">
                  <c:v>62.0</c:v>
                </c:pt>
                <c:pt idx="1">
                  <c:v>91.0</c:v>
                </c:pt>
                <c:pt idx="2">
                  <c:v>103.0</c:v>
                </c:pt>
                <c:pt idx="3">
                  <c:v>114.0</c:v>
                </c:pt>
                <c:pt idx="4">
                  <c:v>100.0</c:v>
                </c:pt>
                <c:pt idx="5">
                  <c:v>119.0</c:v>
                </c:pt>
                <c:pt idx="6">
                  <c:v>114.0</c:v>
                </c:pt>
                <c:pt idx="7">
                  <c:v>127.0</c:v>
                </c:pt>
                <c:pt idx="8">
                  <c:v>130.0</c:v>
                </c:pt>
                <c:pt idx="9">
                  <c:v>147.0</c:v>
                </c:pt>
                <c:pt idx="10">
                  <c:v>181.0</c:v>
                </c:pt>
                <c:pt idx="11">
                  <c:v>207.0</c:v>
                </c:pt>
                <c:pt idx="12">
                  <c:v>227.0</c:v>
                </c:pt>
                <c:pt idx="13">
                  <c:v>238.0</c:v>
                </c:pt>
                <c:pt idx="14">
                  <c:v>273.0</c:v>
                </c:pt>
                <c:pt idx="15">
                  <c:v>276.0</c:v>
                </c:pt>
                <c:pt idx="16">
                  <c:v>238.0</c:v>
                </c:pt>
                <c:pt idx="17">
                  <c:v>201.0</c:v>
                </c:pt>
                <c:pt idx="18">
                  <c:v>182.0</c:v>
                </c:pt>
                <c:pt idx="19">
                  <c:v>160.0</c:v>
                </c:pt>
                <c:pt idx="20">
                  <c:v>136.0</c:v>
                </c:pt>
                <c:pt idx="21">
                  <c:v>137.0</c:v>
                </c:pt>
                <c:pt idx="22">
                  <c:v>107.0</c:v>
                </c:pt>
                <c:pt idx="23">
                  <c:v>101.0</c:v>
                </c:pt>
                <c:pt idx="24">
                  <c:v>124.0</c:v>
                </c:pt>
                <c:pt idx="25">
                  <c:v>110.0</c:v>
                </c:pt>
                <c:pt idx="26">
                  <c:v>130.0</c:v>
                </c:pt>
                <c:pt idx="27">
                  <c:v>117.0</c:v>
                </c:pt>
                <c:pt idx="28">
                  <c:v>110.0</c:v>
                </c:pt>
                <c:pt idx="29">
                  <c:v>110.0</c:v>
                </c:pt>
                <c:pt idx="30">
                  <c:v>100.0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'980011'!$F$119:$F$150</c:f>
              <c:numCache>
                <c:formatCode>0</c:formatCode>
                <c:ptCount val="32"/>
                <c:pt idx="3">
                  <c:v>110.625511789667</c:v>
                </c:pt>
                <c:pt idx="4">
                  <c:v>111.165163980514</c:v>
                </c:pt>
                <c:pt idx="5">
                  <c:v>112.379639924241</c:v>
                </c:pt>
                <c:pt idx="6">
                  <c:v>115.2428872602251</c:v>
                </c:pt>
                <c:pt idx="7">
                  <c:v>121.2831324533591</c:v>
                </c:pt>
                <c:pt idx="8">
                  <c:v>132.371275591052</c:v>
                </c:pt>
                <c:pt idx="9">
                  <c:v>150.0568236951923</c:v>
                </c:pt>
                <c:pt idx="10">
                  <c:v>173.5818621344418</c:v>
                </c:pt>
                <c:pt idx="11">
                  <c:v>203.0700477383082</c:v>
                </c:pt>
                <c:pt idx="12">
                  <c:v>232.3665753571473</c:v>
                </c:pt>
                <c:pt idx="13">
                  <c:v>254.0648253032843</c:v>
                </c:pt>
                <c:pt idx="14">
                  <c:v>264.6509017621461</c:v>
                </c:pt>
                <c:pt idx="15">
                  <c:v>259.1759252044521</c:v>
                </c:pt>
                <c:pt idx="16">
                  <c:v>239.1778947357112</c:v>
                </c:pt>
                <c:pt idx="17">
                  <c:v>210.7247859804824</c:v>
                </c:pt>
                <c:pt idx="18">
                  <c:v>182.9854082675565</c:v>
                </c:pt>
                <c:pt idx="19">
                  <c:v>157.0205695330551</c:v>
                </c:pt>
                <c:pt idx="20">
                  <c:v>137.2610356430332</c:v>
                </c:pt>
                <c:pt idx="21">
                  <c:v>124.5623711442318</c:v>
                </c:pt>
                <c:pt idx="22">
                  <c:v>117.1037098570004</c:v>
                </c:pt>
                <c:pt idx="23">
                  <c:v>113.5435462394171</c:v>
                </c:pt>
                <c:pt idx="24">
                  <c:v>112.074651373051</c:v>
                </c:pt>
                <c:pt idx="25">
                  <c:v>111.4793959238327</c:v>
                </c:pt>
                <c:pt idx="26">
                  <c:v>111.2577302714818</c:v>
                </c:pt>
                <c:pt idx="27">
                  <c:v>111.2091495418683</c:v>
                </c:pt>
                <c:pt idx="28">
                  <c:v>111.2192748448269</c:v>
                </c:pt>
                <c:pt idx="29">
                  <c:v>111.2483677216247</c:v>
                </c:pt>
                <c:pt idx="30">
                  <c:v>111.2804712317788</c:v>
                </c:pt>
                <c:pt idx="31">
                  <c:v>111.3124604862658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995400"/>
        <c:axId val="2133992232"/>
      </c:scatterChart>
      <c:valAx>
        <c:axId val="2133995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3992232"/>
        <c:crosses val="autoZero"/>
        <c:crossBetween val="midCat"/>
      </c:valAx>
      <c:valAx>
        <c:axId val="2133992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995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'980011'!$E$1919:$E$1950</c:f>
              <c:numCache>
                <c:formatCode>General</c:formatCode>
                <c:ptCount val="32"/>
                <c:pt idx="0">
                  <c:v>79.0</c:v>
                </c:pt>
                <c:pt idx="1">
                  <c:v>81.0</c:v>
                </c:pt>
                <c:pt idx="2">
                  <c:v>88.0</c:v>
                </c:pt>
                <c:pt idx="3">
                  <c:v>104.0</c:v>
                </c:pt>
                <c:pt idx="4">
                  <c:v>104.0</c:v>
                </c:pt>
                <c:pt idx="5">
                  <c:v>110.0</c:v>
                </c:pt>
                <c:pt idx="6">
                  <c:v>115.0</c:v>
                </c:pt>
                <c:pt idx="7">
                  <c:v>127.0</c:v>
                </c:pt>
                <c:pt idx="8">
                  <c:v>133.0</c:v>
                </c:pt>
                <c:pt idx="9">
                  <c:v>160.0</c:v>
                </c:pt>
                <c:pt idx="10">
                  <c:v>164.0</c:v>
                </c:pt>
                <c:pt idx="11">
                  <c:v>206.0</c:v>
                </c:pt>
                <c:pt idx="12">
                  <c:v>274.0</c:v>
                </c:pt>
                <c:pt idx="13">
                  <c:v>253.0</c:v>
                </c:pt>
                <c:pt idx="14">
                  <c:v>269.0</c:v>
                </c:pt>
                <c:pt idx="15">
                  <c:v>233.0</c:v>
                </c:pt>
                <c:pt idx="16">
                  <c:v>211.0</c:v>
                </c:pt>
                <c:pt idx="17">
                  <c:v>184.0</c:v>
                </c:pt>
                <c:pt idx="18">
                  <c:v>176.0</c:v>
                </c:pt>
                <c:pt idx="19">
                  <c:v>156.0</c:v>
                </c:pt>
                <c:pt idx="20">
                  <c:v>137.0</c:v>
                </c:pt>
                <c:pt idx="21">
                  <c:v>114.0</c:v>
                </c:pt>
                <c:pt idx="22">
                  <c:v>121.0</c:v>
                </c:pt>
                <c:pt idx="23">
                  <c:v>112.0</c:v>
                </c:pt>
                <c:pt idx="24">
                  <c:v>111.0</c:v>
                </c:pt>
                <c:pt idx="25">
                  <c:v>113.0</c:v>
                </c:pt>
                <c:pt idx="26">
                  <c:v>119.0</c:v>
                </c:pt>
                <c:pt idx="27">
                  <c:v>103.0</c:v>
                </c:pt>
                <c:pt idx="28">
                  <c:v>111.0</c:v>
                </c:pt>
                <c:pt idx="29">
                  <c:v>101.0</c:v>
                </c:pt>
                <c:pt idx="30">
                  <c:v>115.0</c:v>
                </c:pt>
                <c:pt idx="31">
                  <c:v>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'980011'!$F$1919:$F$1950</c:f>
              <c:numCache>
                <c:formatCode>0</c:formatCode>
                <c:ptCount val="32"/>
                <c:pt idx="3">
                  <c:v>105.9834044338874</c:v>
                </c:pt>
                <c:pt idx="4">
                  <c:v>107.0564203547659</c:v>
                </c:pt>
                <c:pt idx="5">
                  <c:v>109.1334205533511</c:v>
                </c:pt>
                <c:pt idx="6">
                  <c:v>113.5193149396152</c:v>
                </c:pt>
                <c:pt idx="7">
                  <c:v>121.9442507839831</c:v>
                </c:pt>
                <c:pt idx="8">
                  <c:v>136.1461591378253</c:v>
                </c:pt>
                <c:pt idx="9">
                  <c:v>157.0206631213445</c:v>
                </c:pt>
                <c:pt idx="10">
                  <c:v>182.6296453721939</c:v>
                </c:pt>
                <c:pt idx="11">
                  <c:v>212.0076107732413</c:v>
                </c:pt>
                <c:pt idx="12">
                  <c:v>238.0992257939186</c:v>
                </c:pt>
                <c:pt idx="13">
                  <c:v>254.2108307626708</c:v>
                </c:pt>
                <c:pt idx="14">
                  <c:v>257.6270740271479</c:v>
                </c:pt>
                <c:pt idx="15">
                  <c:v>245.8486878663566</c:v>
                </c:pt>
                <c:pt idx="16">
                  <c:v>222.3102883614193</c:v>
                </c:pt>
                <c:pt idx="17">
                  <c:v>193.641849476275</c:v>
                </c:pt>
                <c:pt idx="18">
                  <c:v>168.0073232181606</c:v>
                </c:pt>
                <c:pt idx="19">
                  <c:v>145.4860964294562</c:v>
                </c:pt>
                <c:pt idx="20">
                  <c:v>129.2647713108045</c:v>
                </c:pt>
                <c:pt idx="21">
                  <c:v>119.3536561360049</c:v>
                </c:pt>
                <c:pt idx="22">
                  <c:v>113.8351554633113</c:v>
                </c:pt>
                <c:pt idx="23">
                  <c:v>111.3847406215722</c:v>
                </c:pt>
                <c:pt idx="24">
                  <c:v>110.4981598493762</c:v>
                </c:pt>
                <c:pt idx="25">
                  <c:v>110.247590462489</c:v>
                </c:pt>
                <c:pt idx="26">
                  <c:v>110.2780452938633</c:v>
                </c:pt>
                <c:pt idx="27">
                  <c:v>110.4386924815689</c:v>
                </c:pt>
                <c:pt idx="28">
                  <c:v>110.6151703467622</c:v>
                </c:pt>
                <c:pt idx="29">
                  <c:v>110.8270057380313</c:v>
                </c:pt>
                <c:pt idx="30">
                  <c:v>111.0295125424298</c:v>
                </c:pt>
                <c:pt idx="31">
                  <c:v>111.2254654717041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485560"/>
        <c:axId val="2138488728"/>
      </c:scatterChart>
      <c:valAx>
        <c:axId val="2138485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488728"/>
        <c:crosses val="autoZero"/>
        <c:crossBetween val="midCat"/>
      </c:valAx>
      <c:valAx>
        <c:axId val="2138488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485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'980011'!$E$1969:$E$2000</c:f>
              <c:numCache>
                <c:formatCode>General</c:formatCode>
                <c:ptCount val="32"/>
                <c:pt idx="0">
                  <c:v>78.0</c:v>
                </c:pt>
                <c:pt idx="1">
                  <c:v>85.0</c:v>
                </c:pt>
                <c:pt idx="2">
                  <c:v>101.0</c:v>
                </c:pt>
                <c:pt idx="3">
                  <c:v>93.0</c:v>
                </c:pt>
                <c:pt idx="4">
                  <c:v>124.0</c:v>
                </c:pt>
                <c:pt idx="5">
                  <c:v>116.0</c:v>
                </c:pt>
                <c:pt idx="6">
                  <c:v>122.0</c:v>
                </c:pt>
                <c:pt idx="7">
                  <c:v>132.0</c:v>
                </c:pt>
                <c:pt idx="8">
                  <c:v>151.0</c:v>
                </c:pt>
                <c:pt idx="9">
                  <c:v>173.0</c:v>
                </c:pt>
                <c:pt idx="10">
                  <c:v>207.0</c:v>
                </c:pt>
                <c:pt idx="11">
                  <c:v>215.0</c:v>
                </c:pt>
                <c:pt idx="12">
                  <c:v>234.0</c:v>
                </c:pt>
                <c:pt idx="13">
                  <c:v>242.0</c:v>
                </c:pt>
                <c:pt idx="14">
                  <c:v>236.0</c:v>
                </c:pt>
                <c:pt idx="15">
                  <c:v>222.0</c:v>
                </c:pt>
                <c:pt idx="16">
                  <c:v>203.0</c:v>
                </c:pt>
                <c:pt idx="17">
                  <c:v>175.0</c:v>
                </c:pt>
                <c:pt idx="18">
                  <c:v>165.0</c:v>
                </c:pt>
                <c:pt idx="19">
                  <c:v>163.0</c:v>
                </c:pt>
                <c:pt idx="20">
                  <c:v>131.0</c:v>
                </c:pt>
                <c:pt idx="21">
                  <c:v>140.0</c:v>
                </c:pt>
                <c:pt idx="22">
                  <c:v>146.0</c:v>
                </c:pt>
                <c:pt idx="23">
                  <c:v>109.0</c:v>
                </c:pt>
                <c:pt idx="24">
                  <c:v>117.0</c:v>
                </c:pt>
                <c:pt idx="25">
                  <c:v>125.0</c:v>
                </c:pt>
                <c:pt idx="26">
                  <c:v>110.0</c:v>
                </c:pt>
                <c:pt idx="27">
                  <c:v>113.0</c:v>
                </c:pt>
                <c:pt idx="28">
                  <c:v>117.0</c:v>
                </c:pt>
                <c:pt idx="29">
                  <c:v>109.0</c:v>
                </c:pt>
                <c:pt idx="30">
                  <c:v>110.0</c:v>
                </c:pt>
                <c:pt idx="31">
                  <c:v>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'980011'!$F$1969:$F$2000</c:f>
              <c:numCache>
                <c:formatCode>0</c:formatCode>
                <c:ptCount val="32"/>
                <c:pt idx="3">
                  <c:v>103.919365801642</c:v>
                </c:pt>
                <c:pt idx="4">
                  <c:v>108.3880004529607</c:v>
                </c:pt>
                <c:pt idx="5">
                  <c:v>114.8128281454008</c:v>
                </c:pt>
                <c:pt idx="6">
                  <c:v>124.7245880809589</c:v>
                </c:pt>
                <c:pt idx="7">
                  <c:v>138.6941330209265</c:v>
                </c:pt>
                <c:pt idx="8">
                  <c:v>156.4148599015942</c:v>
                </c:pt>
                <c:pt idx="9">
                  <c:v>176.658964415288</c:v>
                </c:pt>
                <c:pt idx="10">
                  <c:v>196.6348640208346</c:v>
                </c:pt>
                <c:pt idx="11">
                  <c:v>215.4472652906819</c:v>
                </c:pt>
                <c:pt idx="12">
                  <c:v>229.0947682534107</c:v>
                </c:pt>
                <c:pt idx="13">
                  <c:v>235.280702330563</c:v>
                </c:pt>
                <c:pt idx="14">
                  <c:v>233.5631666673212</c:v>
                </c:pt>
                <c:pt idx="15">
                  <c:v>223.6283012656976</c:v>
                </c:pt>
                <c:pt idx="16">
                  <c:v>207.4627039423357</c:v>
                </c:pt>
                <c:pt idx="17">
                  <c:v>188.1814764763623</c:v>
                </c:pt>
                <c:pt idx="18">
                  <c:v>170.108869419561</c:v>
                </c:pt>
                <c:pt idx="19">
                  <c:v>152.693982282304</c:v>
                </c:pt>
                <c:pt idx="20">
                  <c:v>138.3161662004094</c:v>
                </c:pt>
                <c:pt idx="21">
                  <c:v>127.849283318408</c:v>
                </c:pt>
                <c:pt idx="22">
                  <c:v>120.6258451954525</c:v>
                </c:pt>
                <c:pt idx="23">
                  <c:v>116.4749512088446</c:v>
                </c:pt>
                <c:pt idx="24">
                  <c:v>114.443011966897</c:v>
                </c:pt>
                <c:pt idx="25">
                  <c:v>113.5465155295147</c:v>
                </c:pt>
                <c:pt idx="26">
                  <c:v>113.3175321266825</c:v>
                </c:pt>
                <c:pt idx="27">
                  <c:v>113.5346559128426</c:v>
                </c:pt>
                <c:pt idx="28">
                  <c:v>113.9182421496681</c:v>
                </c:pt>
                <c:pt idx="29">
                  <c:v>114.4534226730527</c:v>
                </c:pt>
                <c:pt idx="30">
                  <c:v>114.9996702070565</c:v>
                </c:pt>
                <c:pt idx="31">
                  <c:v>115.5419802490776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531320"/>
        <c:axId val="2138534488"/>
      </c:scatterChart>
      <c:valAx>
        <c:axId val="2138531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534488"/>
        <c:crosses val="autoZero"/>
        <c:crossBetween val="midCat"/>
      </c:valAx>
      <c:valAx>
        <c:axId val="2138534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531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'980011'!$E$2019:$E$2050</c:f>
              <c:numCache>
                <c:formatCode>General</c:formatCode>
                <c:ptCount val="32"/>
                <c:pt idx="0">
                  <c:v>79.0</c:v>
                </c:pt>
                <c:pt idx="1">
                  <c:v>103.0</c:v>
                </c:pt>
                <c:pt idx="2">
                  <c:v>103.0</c:v>
                </c:pt>
                <c:pt idx="3">
                  <c:v>99.0</c:v>
                </c:pt>
                <c:pt idx="4">
                  <c:v>116.0</c:v>
                </c:pt>
                <c:pt idx="5">
                  <c:v>114.0</c:v>
                </c:pt>
                <c:pt idx="6">
                  <c:v>146.0</c:v>
                </c:pt>
                <c:pt idx="7">
                  <c:v>131.0</c:v>
                </c:pt>
                <c:pt idx="8">
                  <c:v>135.0</c:v>
                </c:pt>
                <c:pt idx="9">
                  <c:v>177.0</c:v>
                </c:pt>
                <c:pt idx="10">
                  <c:v>162.0</c:v>
                </c:pt>
                <c:pt idx="11">
                  <c:v>197.0</c:v>
                </c:pt>
                <c:pt idx="12">
                  <c:v>241.0</c:v>
                </c:pt>
                <c:pt idx="13">
                  <c:v>247.0</c:v>
                </c:pt>
                <c:pt idx="14">
                  <c:v>254.0</c:v>
                </c:pt>
                <c:pt idx="15">
                  <c:v>220.0</c:v>
                </c:pt>
                <c:pt idx="16">
                  <c:v>197.0</c:v>
                </c:pt>
                <c:pt idx="17">
                  <c:v>175.0</c:v>
                </c:pt>
                <c:pt idx="18">
                  <c:v>155.0</c:v>
                </c:pt>
                <c:pt idx="19">
                  <c:v>130.0</c:v>
                </c:pt>
                <c:pt idx="20">
                  <c:v>132.0</c:v>
                </c:pt>
                <c:pt idx="21">
                  <c:v>127.0</c:v>
                </c:pt>
                <c:pt idx="22">
                  <c:v>111.0</c:v>
                </c:pt>
                <c:pt idx="23">
                  <c:v>111.0</c:v>
                </c:pt>
                <c:pt idx="24">
                  <c:v>135.0</c:v>
                </c:pt>
                <c:pt idx="25">
                  <c:v>120.0</c:v>
                </c:pt>
                <c:pt idx="26">
                  <c:v>127.0</c:v>
                </c:pt>
                <c:pt idx="27">
                  <c:v>86.0</c:v>
                </c:pt>
                <c:pt idx="28">
                  <c:v>88.0</c:v>
                </c:pt>
                <c:pt idx="29">
                  <c:v>98.0</c:v>
                </c:pt>
                <c:pt idx="30">
                  <c:v>116.0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'980011'!$F$2019:$F$2050</c:f>
              <c:numCache>
                <c:formatCode>0</c:formatCode>
                <c:ptCount val="32"/>
                <c:pt idx="3">
                  <c:v>115.9441567684561</c:v>
                </c:pt>
                <c:pt idx="4">
                  <c:v>116.3619173211977</c:v>
                </c:pt>
                <c:pt idx="5">
                  <c:v>117.7402302248287</c:v>
                </c:pt>
                <c:pt idx="6">
                  <c:v>121.2283763294699</c:v>
                </c:pt>
                <c:pt idx="7">
                  <c:v>128.449601258094</c:v>
                </c:pt>
                <c:pt idx="8">
                  <c:v>140.9831839459266</c:v>
                </c:pt>
                <c:pt idx="9">
                  <c:v>159.5228801083522</c:v>
                </c:pt>
                <c:pt idx="10">
                  <c:v>182.0794650347277</c:v>
                </c:pt>
                <c:pt idx="11">
                  <c:v>207.3694193479797</c:v>
                </c:pt>
                <c:pt idx="12">
                  <c:v>228.7809543478151</c:v>
                </c:pt>
                <c:pt idx="13">
                  <c:v>240.4977604091409</c:v>
                </c:pt>
                <c:pt idx="14">
                  <c:v>240.2086007715868</c:v>
                </c:pt>
                <c:pt idx="15">
                  <c:v>226.6216570871882</c:v>
                </c:pt>
                <c:pt idx="16">
                  <c:v>203.6399710772667</c:v>
                </c:pt>
                <c:pt idx="17">
                  <c:v>177.5442664383815</c:v>
                </c:pt>
                <c:pt idx="18">
                  <c:v>155.2953163150379</c:v>
                </c:pt>
                <c:pt idx="19">
                  <c:v>136.4968913593474</c:v>
                </c:pt>
                <c:pt idx="20">
                  <c:v>123.4011088110889</c:v>
                </c:pt>
                <c:pt idx="21">
                  <c:v>115.5607866750068</c:v>
                </c:pt>
                <c:pt idx="22">
                  <c:v>111.1458914103389</c:v>
                </c:pt>
                <c:pt idx="23">
                  <c:v>108.9932577931395</c:v>
                </c:pt>
                <c:pt idx="24">
                  <c:v>107.95725404563</c:v>
                </c:pt>
                <c:pt idx="25">
                  <c:v>107.3441597567225</c:v>
                </c:pt>
                <c:pt idx="26">
                  <c:v>106.8641971673588</c:v>
                </c:pt>
                <c:pt idx="27">
                  <c:v>106.4330745541915</c:v>
                </c:pt>
                <c:pt idx="28">
                  <c:v>106.075179346195</c:v>
                </c:pt>
                <c:pt idx="29">
                  <c:v>105.6754933451893</c:v>
                </c:pt>
                <c:pt idx="30">
                  <c:v>105.300780788197</c:v>
                </c:pt>
                <c:pt idx="31">
                  <c:v>104.9397439267133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577048"/>
        <c:axId val="2138580216"/>
      </c:scatterChart>
      <c:valAx>
        <c:axId val="2138577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580216"/>
        <c:crosses val="autoZero"/>
        <c:crossBetween val="midCat"/>
      </c:valAx>
      <c:valAx>
        <c:axId val="2138580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5770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'980011'!$E$2069:$E$2100</c:f>
              <c:numCache>
                <c:formatCode>General</c:formatCode>
                <c:ptCount val="32"/>
                <c:pt idx="0">
                  <c:v>109.0</c:v>
                </c:pt>
                <c:pt idx="1">
                  <c:v>105.0</c:v>
                </c:pt>
                <c:pt idx="2">
                  <c:v>119.0</c:v>
                </c:pt>
                <c:pt idx="3">
                  <c:v>127.0</c:v>
                </c:pt>
                <c:pt idx="4">
                  <c:v>144.0</c:v>
                </c:pt>
                <c:pt idx="5">
                  <c:v>130.0</c:v>
                </c:pt>
                <c:pt idx="6">
                  <c:v>139.0</c:v>
                </c:pt>
                <c:pt idx="7">
                  <c:v>178.0</c:v>
                </c:pt>
                <c:pt idx="8">
                  <c:v>164.0</c:v>
                </c:pt>
                <c:pt idx="9">
                  <c:v>179.0</c:v>
                </c:pt>
                <c:pt idx="10">
                  <c:v>179.0</c:v>
                </c:pt>
                <c:pt idx="11">
                  <c:v>186.0</c:v>
                </c:pt>
                <c:pt idx="12">
                  <c:v>243.0</c:v>
                </c:pt>
                <c:pt idx="13">
                  <c:v>269.0</c:v>
                </c:pt>
                <c:pt idx="14">
                  <c:v>289.0</c:v>
                </c:pt>
                <c:pt idx="15">
                  <c:v>287.0</c:v>
                </c:pt>
                <c:pt idx="16">
                  <c:v>298.0</c:v>
                </c:pt>
                <c:pt idx="17">
                  <c:v>251.0</c:v>
                </c:pt>
                <c:pt idx="18">
                  <c:v>237.0</c:v>
                </c:pt>
                <c:pt idx="19">
                  <c:v>223.0</c:v>
                </c:pt>
                <c:pt idx="20">
                  <c:v>188.0</c:v>
                </c:pt>
                <c:pt idx="21">
                  <c:v>186.0</c:v>
                </c:pt>
                <c:pt idx="22">
                  <c:v>183.0</c:v>
                </c:pt>
                <c:pt idx="23">
                  <c:v>181.0</c:v>
                </c:pt>
                <c:pt idx="24">
                  <c:v>174.0</c:v>
                </c:pt>
                <c:pt idx="25">
                  <c:v>152.0</c:v>
                </c:pt>
                <c:pt idx="26">
                  <c:v>153.0</c:v>
                </c:pt>
                <c:pt idx="27">
                  <c:v>145.0</c:v>
                </c:pt>
                <c:pt idx="28">
                  <c:v>137.0</c:v>
                </c:pt>
                <c:pt idx="29">
                  <c:v>170.0</c:v>
                </c:pt>
                <c:pt idx="30">
                  <c:v>160.0</c:v>
                </c:pt>
                <c:pt idx="31">
                  <c:v>143.0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'980011'!$F$2069:$F$2100</c:f>
              <c:numCache>
                <c:formatCode>0</c:formatCode>
                <c:ptCount val="32"/>
                <c:pt idx="3">
                  <c:v>137.1348433766966</c:v>
                </c:pt>
                <c:pt idx="4">
                  <c:v>138.3916339285564</c:v>
                </c:pt>
                <c:pt idx="5">
                  <c:v>140.2150226339152</c:v>
                </c:pt>
                <c:pt idx="6">
                  <c:v>143.4239465250351</c:v>
                </c:pt>
                <c:pt idx="7">
                  <c:v>149.0146064484474</c:v>
                </c:pt>
                <c:pt idx="8">
                  <c:v>158.1417508724502</c:v>
                </c:pt>
                <c:pt idx="9">
                  <c:v>171.8071163569857</c:v>
                </c:pt>
                <c:pt idx="10">
                  <c:v>189.6459717724597</c:v>
                </c:pt>
                <c:pt idx="11">
                  <c:v>212.5707976427709</c:v>
                </c:pt>
                <c:pt idx="12">
                  <c:v>237.3028870783765</c:v>
                </c:pt>
                <c:pt idx="13">
                  <c:v>259.170448492949</c:v>
                </c:pt>
                <c:pt idx="14">
                  <c:v>276.5511812249494</c:v>
                </c:pt>
                <c:pt idx="15">
                  <c:v>284.2152686793386</c:v>
                </c:pt>
                <c:pt idx="16">
                  <c:v>280.2929308515415</c:v>
                </c:pt>
                <c:pt idx="17">
                  <c:v>266.0718905100289</c:v>
                </c:pt>
                <c:pt idx="18">
                  <c:v>246.7679182887082</c:v>
                </c:pt>
                <c:pt idx="19">
                  <c:v>223.6597093494464</c:v>
                </c:pt>
                <c:pt idx="20">
                  <c:v>201.3888538618133</c:v>
                </c:pt>
                <c:pt idx="21">
                  <c:v>183.2448142491615</c:v>
                </c:pt>
                <c:pt idx="22">
                  <c:v>169.6064721917988</c:v>
                </c:pt>
                <c:pt idx="23">
                  <c:v>161.2012675242142</c:v>
                </c:pt>
                <c:pt idx="24">
                  <c:v>156.7925259771129</c:v>
                </c:pt>
                <c:pt idx="25">
                  <c:v>154.615896781072</c:v>
                </c:pt>
                <c:pt idx="26">
                  <c:v>153.7414895096996</c:v>
                </c:pt>
                <c:pt idx="27">
                  <c:v>153.7342708287456</c:v>
                </c:pt>
                <c:pt idx="28">
                  <c:v>154.1039386854495</c:v>
                </c:pt>
                <c:pt idx="29">
                  <c:v>154.708877128948</c:v>
                </c:pt>
                <c:pt idx="30">
                  <c:v>155.3520312422231</c:v>
                </c:pt>
                <c:pt idx="31">
                  <c:v>155.9969934426376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621592"/>
        <c:axId val="2138624760"/>
      </c:scatterChart>
      <c:valAx>
        <c:axId val="2138621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624760"/>
        <c:crosses val="autoZero"/>
        <c:crossBetween val="midCat"/>
      </c:valAx>
      <c:valAx>
        <c:axId val="2138624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6215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'980011'!$E$2119:$E$2150</c:f>
              <c:numCache>
                <c:formatCode>General</c:formatCode>
                <c:ptCount val="32"/>
                <c:pt idx="0">
                  <c:v>97.0</c:v>
                </c:pt>
                <c:pt idx="1">
                  <c:v>108.0</c:v>
                </c:pt>
                <c:pt idx="2">
                  <c:v>106.0</c:v>
                </c:pt>
                <c:pt idx="3">
                  <c:v>124.0</c:v>
                </c:pt>
                <c:pt idx="4">
                  <c:v>138.0</c:v>
                </c:pt>
                <c:pt idx="5">
                  <c:v>119.0</c:v>
                </c:pt>
                <c:pt idx="6">
                  <c:v>142.0</c:v>
                </c:pt>
                <c:pt idx="7">
                  <c:v>160.0</c:v>
                </c:pt>
                <c:pt idx="8">
                  <c:v>179.0</c:v>
                </c:pt>
                <c:pt idx="9">
                  <c:v>173.0</c:v>
                </c:pt>
                <c:pt idx="10">
                  <c:v>183.0</c:v>
                </c:pt>
                <c:pt idx="11">
                  <c:v>227.0</c:v>
                </c:pt>
                <c:pt idx="12">
                  <c:v>254.0</c:v>
                </c:pt>
                <c:pt idx="13">
                  <c:v>244.0</c:v>
                </c:pt>
                <c:pt idx="14">
                  <c:v>248.0</c:v>
                </c:pt>
                <c:pt idx="15">
                  <c:v>270.0</c:v>
                </c:pt>
                <c:pt idx="16">
                  <c:v>263.0</c:v>
                </c:pt>
                <c:pt idx="17">
                  <c:v>249.0</c:v>
                </c:pt>
                <c:pt idx="18">
                  <c:v>248.0</c:v>
                </c:pt>
                <c:pt idx="19">
                  <c:v>198.0</c:v>
                </c:pt>
                <c:pt idx="20">
                  <c:v>212.0</c:v>
                </c:pt>
                <c:pt idx="21">
                  <c:v>226.0</c:v>
                </c:pt>
                <c:pt idx="22">
                  <c:v>188.0</c:v>
                </c:pt>
                <c:pt idx="23">
                  <c:v>180.0</c:v>
                </c:pt>
                <c:pt idx="24">
                  <c:v>164.0</c:v>
                </c:pt>
                <c:pt idx="25">
                  <c:v>165.0</c:v>
                </c:pt>
                <c:pt idx="26">
                  <c:v>148.0</c:v>
                </c:pt>
                <c:pt idx="27">
                  <c:v>177.0</c:v>
                </c:pt>
                <c:pt idx="28">
                  <c:v>154.0</c:v>
                </c:pt>
                <c:pt idx="29">
                  <c:v>139.0</c:v>
                </c:pt>
                <c:pt idx="30">
                  <c:v>139.0</c:v>
                </c:pt>
                <c:pt idx="31">
                  <c:v>152.0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'980011'!$F$2119:$F$2150</c:f>
              <c:numCache>
                <c:formatCode>0</c:formatCode>
                <c:ptCount val="32"/>
                <c:pt idx="3">
                  <c:v>121.8764186203834</c:v>
                </c:pt>
                <c:pt idx="4">
                  <c:v>127.295651901631</c:v>
                </c:pt>
                <c:pt idx="5">
                  <c:v>133.9910903461952</c:v>
                </c:pt>
                <c:pt idx="6">
                  <c:v>143.1095034921842</c:v>
                </c:pt>
                <c:pt idx="7">
                  <c:v>154.7889990130408</c:v>
                </c:pt>
                <c:pt idx="8">
                  <c:v>168.7737208520198</c:v>
                </c:pt>
                <c:pt idx="9">
                  <c:v>184.5312208865786</c:v>
                </c:pt>
                <c:pt idx="10">
                  <c:v>200.6662779607125</c:v>
                </c:pt>
                <c:pt idx="11">
                  <c:v>217.5705596776135</c:v>
                </c:pt>
                <c:pt idx="12">
                  <c:v>233.0400873454872</c:v>
                </c:pt>
                <c:pt idx="13">
                  <c:v>245.2422073867732</c:v>
                </c:pt>
                <c:pt idx="14">
                  <c:v>254.3966879461863</c:v>
                </c:pt>
                <c:pt idx="15">
                  <c:v>258.7180729388354</c:v>
                </c:pt>
                <c:pt idx="16">
                  <c:v>257.7371413458505</c:v>
                </c:pt>
                <c:pt idx="17">
                  <c:v>251.796883413254</c:v>
                </c:pt>
                <c:pt idx="18">
                  <c:v>242.6553593120539</c:v>
                </c:pt>
                <c:pt idx="19">
                  <c:v>230.1544646329053</c:v>
                </c:pt>
                <c:pt idx="20">
                  <c:v>215.880369584555</c:v>
                </c:pt>
                <c:pt idx="21">
                  <c:v>201.5468637574449</c:v>
                </c:pt>
                <c:pt idx="22">
                  <c:v>187.6203270918164</c:v>
                </c:pt>
                <c:pt idx="23">
                  <c:v>175.9095298109276</c:v>
                </c:pt>
                <c:pt idx="24">
                  <c:v>167.1250927919139</c:v>
                </c:pt>
                <c:pt idx="25">
                  <c:v>160.4623501312843</c:v>
                </c:pt>
                <c:pt idx="26">
                  <c:v>155.2817281480266</c:v>
                </c:pt>
                <c:pt idx="27">
                  <c:v>151.8071024983077</c:v>
                </c:pt>
                <c:pt idx="28">
                  <c:v>150.0942716238781</c:v>
                </c:pt>
                <c:pt idx="29">
                  <c:v>149.2678072053882</c:v>
                </c:pt>
                <c:pt idx="30">
                  <c:v>149.2552941941167</c:v>
                </c:pt>
                <c:pt idx="31">
                  <c:v>149.7120347433686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667352"/>
        <c:axId val="2138670520"/>
      </c:scatterChart>
      <c:valAx>
        <c:axId val="2138667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670520"/>
        <c:crosses val="autoZero"/>
        <c:crossBetween val="midCat"/>
      </c:valAx>
      <c:valAx>
        <c:axId val="2138670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6673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'980011'!$E$2169:$E$2200</c:f>
              <c:numCache>
                <c:formatCode>General</c:formatCode>
                <c:ptCount val="32"/>
                <c:pt idx="0">
                  <c:v>96.0</c:v>
                </c:pt>
                <c:pt idx="1">
                  <c:v>140.0</c:v>
                </c:pt>
                <c:pt idx="2">
                  <c:v>113.0</c:v>
                </c:pt>
                <c:pt idx="3">
                  <c:v>142.0</c:v>
                </c:pt>
                <c:pt idx="4">
                  <c:v>118.0</c:v>
                </c:pt>
                <c:pt idx="5">
                  <c:v>141.0</c:v>
                </c:pt>
                <c:pt idx="6">
                  <c:v>167.0</c:v>
                </c:pt>
                <c:pt idx="7">
                  <c:v>136.0</c:v>
                </c:pt>
                <c:pt idx="8">
                  <c:v>151.0</c:v>
                </c:pt>
                <c:pt idx="9">
                  <c:v>192.0</c:v>
                </c:pt>
                <c:pt idx="10">
                  <c:v>214.0</c:v>
                </c:pt>
                <c:pt idx="11">
                  <c:v>190.0</c:v>
                </c:pt>
                <c:pt idx="12">
                  <c:v>225.0</c:v>
                </c:pt>
                <c:pt idx="13">
                  <c:v>213.0</c:v>
                </c:pt>
                <c:pt idx="14">
                  <c:v>243.0</c:v>
                </c:pt>
                <c:pt idx="15">
                  <c:v>270.0</c:v>
                </c:pt>
                <c:pt idx="16">
                  <c:v>270.0</c:v>
                </c:pt>
                <c:pt idx="17">
                  <c:v>264.0</c:v>
                </c:pt>
                <c:pt idx="18">
                  <c:v>263.0</c:v>
                </c:pt>
                <c:pt idx="19">
                  <c:v>207.0</c:v>
                </c:pt>
                <c:pt idx="20">
                  <c:v>205.0</c:v>
                </c:pt>
                <c:pt idx="21">
                  <c:v>166.0</c:v>
                </c:pt>
                <c:pt idx="22">
                  <c:v>168.0</c:v>
                </c:pt>
                <c:pt idx="23">
                  <c:v>167.0</c:v>
                </c:pt>
                <c:pt idx="24">
                  <c:v>165.0</c:v>
                </c:pt>
                <c:pt idx="25">
                  <c:v>153.0</c:v>
                </c:pt>
                <c:pt idx="26">
                  <c:v>154.0</c:v>
                </c:pt>
                <c:pt idx="27">
                  <c:v>168.0</c:v>
                </c:pt>
                <c:pt idx="28">
                  <c:v>161.0</c:v>
                </c:pt>
                <c:pt idx="29">
                  <c:v>137.0</c:v>
                </c:pt>
                <c:pt idx="30">
                  <c:v>136.0</c:v>
                </c:pt>
                <c:pt idx="31">
                  <c:v>170.0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'980011'!$F$2169:$F$2200</c:f>
              <c:numCache>
                <c:formatCode>0</c:formatCode>
                <c:ptCount val="32"/>
                <c:pt idx="3">
                  <c:v>135.8995616163581</c:v>
                </c:pt>
                <c:pt idx="4">
                  <c:v>137.3734405482188</c:v>
                </c:pt>
                <c:pt idx="5">
                  <c:v>139.494434530338</c:v>
                </c:pt>
                <c:pt idx="6">
                  <c:v>143.0474672105547</c:v>
                </c:pt>
                <c:pt idx="7">
                  <c:v>148.8067289561085</c:v>
                </c:pt>
                <c:pt idx="8">
                  <c:v>157.522147218169</c:v>
                </c:pt>
                <c:pt idx="9">
                  <c:v>169.7083570821769</c:v>
                </c:pt>
                <c:pt idx="10">
                  <c:v>184.7615800527331</c:v>
                </c:pt>
                <c:pt idx="11">
                  <c:v>203.3198765680936</c:v>
                </c:pt>
                <c:pt idx="12">
                  <c:v>222.837435243851</c:v>
                </c:pt>
                <c:pt idx="13">
                  <c:v>240.026745391633</c:v>
                </c:pt>
                <c:pt idx="14">
                  <c:v>254.1255288347162</c:v>
                </c:pt>
                <c:pt idx="15">
                  <c:v>261.4373273262819</c:v>
                </c:pt>
                <c:pt idx="16">
                  <c:v>260.456735398785</c:v>
                </c:pt>
                <c:pt idx="17">
                  <c:v>251.6317360062953</c:v>
                </c:pt>
                <c:pt idx="18">
                  <c:v>238.1720649396474</c:v>
                </c:pt>
                <c:pt idx="19">
                  <c:v>220.7234308445761</c:v>
                </c:pt>
                <c:pt idx="20">
                  <c:v>202.4944706530099</c:v>
                </c:pt>
                <c:pt idx="21">
                  <c:v>186.2750000530845</c:v>
                </c:pt>
                <c:pt idx="22">
                  <c:v>172.7830495064185</c:v>
                </c:pt>
                <c:pt idx="23">
                  <c:v>163.4138774678271</c:v>
                </c:pt>
                <c:pt idx="24">
                  <c:v>157.7684709327004</c:v>
                </c:pt>
                <c:pt idx="25">
                  <c:v>154.4406255899574</c:v>
                </c:pt>
                <c:pt idx="26">
                  <c:v>152.5903308089451</c:v>
                </c:pt>
                <c:pt idx="27">
                  <c:v>151.9016132901651</c:v>
                </c:pt>
                <c:pt idx="28">
                  <c:v>151.9099118168279</c:v>
                </c:pt>
                <c:pt idx="29">
                  <c:v>152.2799958468232</c:v>
                </c:pt>
                <c:pt idx="30">
                  <c:v>152.7999067924296</c:v>
                </c:pt>
                <c:pt idx="31">
                  <c:v>153.3715488018998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713112"/>
        <c:axId val="2138716280"/>
      </c:scatterChart>
      <c:valAx>
        <c:axId val="2138713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716280"/>
        <c:crosses val="autoZero"/>
        <c:crossBetween val="midCat"/>
      </c:valAx>
      <c:valAx>
        <c:axId val="2138716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713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'980011'!$E$2219:$E$2250</c:f>
              <c:numCache>
                <c:formatCode>General</c:formatCode>
                <c:ptCount val="32"/>
                <c:pt idx="0">
                  <c:v>58.0</c:v>
                </c:pt>
                <c:pt idx="1">
                  <c:v>70.0</c:v>
                </c:pt>
                <c:pt idx="2">
                  <c:v>94.0</c:v>
                </c:pt>
                <c:pt idx="3">
                  <c:v>119.0</c:v>
                </c:pt>
                <c:pt idx="4">
                  <c:v>95.0</c:v>
                </c:pt>
                <c:pt idx="5">
                  <c:v>107.0</c:v>
                </c:pt>
                <c:pt idx="6">
                  <c:v>128.0</c:v>
                </c:pt>
                <c:pt idx="7">
                  <c:v>122.0</c:v>
                </c:pt>
                <c:pt idx="8">
                  <c:v>153.0</c:v>
                </c:pt>
                <c:pt idx="9">
                  <c:v>156.0</c:v>
                </c:pt>
                <c:pt idx="10">
                  <c:v>192.0</c:v>
                </c:pt>
                <c:pt idx="11">
                  <c:v>219.0</c:v>
                </c:pt>
                <c:pt idx="12">
                  <c:v>237.0</c:v>
                </c:pt>
                <c:pt idx="13">
                  <c:v>214.0</c:v>
                </c:pt>
                <c:pt idx="14">
                  <c:v>227.0</c:v>
                </c:pt>
                <c:pt idx="15">
                  <c:v>200.0</c:v>
                </c:pt>
                <c:pt idx="16">
                  <c:v>178.0</c:v>
                </c:pt>
                <c:pt idx="17">
                  <c:v>157.0</c:v>
                </c:pt>
                <c:pt idx="18">
                  <c:v>110.0</c:v>
                </c:pt>
                <c:pt idx="19">
                  <c:v>119.0</c:v>
                </c:pt>
                <c:pt idx="20">
                  <c:v>118.0</c:v>
                </c:pt>
                <c:pt idx="21">
                  <c:v>121.0</c:v>
                </c:pt>
                <c:pt idx="22">
                  <c:v>112.0</c:v>
                </c:pt>
                <c:pt idx="23">
                  <c:v>114.0</c:v>
                </c:pt>
                <c:pt idx="24">
                  <c:v>125.0</c:v>
                </c:pt>
                <c:pt idx="25">
                  <c:v>110.0</c:v>
                </c:pt>
                <c:pt idx="26">
                  <c:v>111.0</c:v>
                </c:pt>
                <c:pt idx="27">
                  <c:v>120.0</c:v>
                </c:pt>
                <c:pt idx="28">
                  <c:v>108.0</c:v>
                </c:pt>
                <c:pt idx="29">
                  <c:v>117.0</c:v>
                </c:pt>
                <c:pt idx="30">
                  <c:v>88.0</c:v>
                </c:pt>
                <c:pt idx="31">
                  <c:v>141.0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'980011'!$F$2219:$F$2250</c:f>
              <c:numCache>
                <c:formatCode>0</c:formatCode>
                <c:ptCount val="32"/>
                <c:pt idx="3">
                  <c:v>107.7936874962478</c:v>
                </c:pt>
                <c:pt idx="4">
                  <c:v>108.9091555671975</c:v>
                </c:pt>
                <c:pt idx="5">
                  <c:v>111.1814310640166</c:v>
                </c:pt>
                <c:pt idx="6">
                  <c:v>116.1846547274408</c:v>
                </c:pt>
                <c:pt idx="7">
                  <c:v>125.9843074788744</c:v>
                </c:pt>
                <c:pt idx="8">
                  <c:v>142.3164367705193</c:v>
                </c:pt>
                <c:pt idx="9">
                  <c:v>165.1860527651224</c:v>
                </c:pt>
                <c:pt idx="10">
                  <c:v>190.7343848813455</c:v>
                </c:pt>
                <c:pt idx="11">
                  <c:v>215.5043681907015</c:v>
                </c:pt>
                <c:pt idx="12">
                  <c:v>230.971210788348</c:v>
                </c:pt>
                <c:pt idx="13">
                  <c:v>232.5323674654348</c:v>
                </c:pt>
                <c:pt idx="14">
                  <c:v>219.7164833520504</c:v>
                </c:pt>
                <c:pt idx="15">
                  <c:v>196.2816121862261</c:v>
                </c:pt>
                <c:pt idx="16">
                  <c:v>169.711289137977</c:v>
                </c:pt>
                <c:pt idx="17">
                  <c:v>146.680163283345</c:v>
                </c:pt>
                <c:pt idx="18">
                  <c:v>131.1951258480642</c:v>
                </c:pt>
                <c:pt idx="19">
                  <c:v>120.9006835213922</c:v>
                </c:pt>
                <c:pt idx="20">
                  <c:v>115.4503149938509</c:v>
                </c:pt>
                <c:pt idx="21">
                  <c:v>113.1104805769395</c:v>
                </c:pt>
                <c:pt idx="22">
                  <c:v>112.3062074766452</c:v>
                </c:pt>
                <c:pt idx="23">
                  <c:v>112.2048818845501</c:v>
                </c:pt>
                <c:pt idx="24">
                  <c:v>112.3300779439964</c:v>
                </c:pt>
                <c:pt idx="25">
                  <c:v>112.5203715229743</c:v>
                </c:pt>
                <c:pt idx="26">
                  <c:v>112.7494210534209</c:v>
                </c:pt>
                <c:pt idx="27">
                  <c:v>112.9968685137423</c:v>
                </c:pt>
                <c:pt idx="28">
                  <c:v>113.2145227864001</c:v>
                </c:pt>
                <c:pt idx="29">
                  <c:v>113.4614319718125</c:v>
                </c:pt>
                <c:pt idx="30">
                  <c:v>113.6938560941007</c:v>
                </c:pt>
                <c:pt idx="31">
                  <c:v>113.9179843102796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758872"/>
        <c:axId val="2138762040"/>
      </c:scatterChart>
      <c:valAx>
        <c:axId val="2138758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762040"/>
        <c:crosses val="autoZero"/>
        <c:crossBetween val="midCat"/>
      </c:valAx>
      <c:valAx>
        <c:axId val="2138762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758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'980011'!$E$2269:$E$2300</c:f>
              <c:numCache>
                <c:formatCode>General</c:formatCode>
                <c:ptCount val="32"/>
                <c:pt idx="0">
                  <c:v>86.0</c:v>
                </c:pt>
                <c:pt idx="1">
                  <c:v>83.0</c:v>
                </c:pt>
                <c:pt idx="2">
                  <c:v>83.0</c:v>
                </c:pt>
                <c:pt idx="3">
                  <c:v>96.0</c:v>
                </c:pt>
                <c:pt idx="4">
                  <c:v>124.0</c:v>
                </c:pt>
                <c:pt idx="5">
                  <c:v>101.0</c:v>
                </c:pt>
                <c:pt idx="6">
                  <c:v>116.0</c:v>
                </c:pt>
                <c:pt idx="7">
                  <c:v>112.0</c:v>
                </c:pt>
                <c:pt idx="8">
                  <c:v>130.0</c:v>
                </c:pt>
                <c:pt idx="9">
                  <c:v>167.0</c:v>
                </c:pt>
                <c:pt idx="10">
                  <c:v>173.0</c:v>
                </c:pt>
                <c:pt idx="11">
                  <c:v>204.0</c:v>
                </c:pt>
                <c:pt idx="12">
                  <c:v>227.0</c:v>
                </c:pt>
                <c:pt idx="13">
                  <c:v>218.0</c:v>
                </c:pt>
                <c:pt idx="14">
                  <c:v>245.0</c:v>
                </c:pt>
                <c:pt idx="15">
                  <c:v>215.0</c:v>
                </c:pt>
                <c:pt idx="16">
                  <c:v>181.0</c:v>
                </c:pt>
                <c:pt idx="17">
                  <c:v>196.0</c:v>
                </c:pt>
                <c:pt idx="18">
                  <c:v>178.0</c:v>
                </c:pt>
                <c:pt idx="19">
                  <c:v>147.0</c:v>
                </c:pt>
                <c:pt idx="20">
                  <c:v>127.0</c:v>
                </c:pt>
                <c:pt idx="21">
                  <c:v>124.0</c:v>
                </c:pt>
                <c:pt idx="22">
                  <c:v>105.0</c:v>
                </c:pt>
                <c:pt idx="23">
                  <c:v>110.0</c:v>
                </c:pt>
                <c:pt idx="24">
                  <c:v>123.0</c:v>
                </c:pt>
                <c:pt idx="25">
                  <c:v>106.0</c:v>
                </c:pt>
                <c:pt idx="26">
                  <c:v>116.0</c:v>
                </c:pt>
                <c:pt idx="27">
                  <c:v>115.0</c:v>
                </c:pt>
                <c:pt idx="28">
                  <c:v>118.0</c:v>
                </c:pt>
                <c:pt idx="29">
                  <c:v>110.0</c:v>
                </c:pt>
                <c:pt idx="30">
                  <c:v>107.0</c:v>
                </c:pt>
                <c:pt idx="31">
                  <c:v>110.0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'980011'!$F$2269:$F$2300</c:f>
              <c:numCache>
                <c:formatCode>0</c:formatCode>
                <c:ptCount val="32"/>
                <c:pt idx="3">
                  <c:v>102.1495095529688</c:v>
                </c:pt>
                <c:pt idx="4">
                  <c:v>104.0739182722345</c:v>
                </c:pt>
                <c:pt idx="5">
                  <c:v>107.2520674142639</c:v>
                </c:pt>
                <c:pt idx="6">
                  <c:v>113.0025787883027</c:v>
                </c:pt>
                <c:pt idx="7">
                  <c:v>122.5674113389176</c:v>
                </c:pt>
                <c:pt idx="8">
                  <c:v>136.7738669799881</c:v>
                </c:pt>
                <c:pt idx="9">
                  <c:v>155.523261579077</c:v>
                </c:pt>
                <c:pt idx="10">
                  <c:v>176.5806803113001</c:v>
                </c:pt>
                <c:pt idx="11">
                  <c:v>199.0302525109186</c:v>
                </c:pt>
                <c:pt idx="12">
                  <c:v>217.7723490363297</c:v>
                </c:pt>
                <c:pt idx="13">
                  <c:v>228.6878326453381</c:v>
                </c:pt>
                <c:pt idx="14">
                  <c:v>230.440266350631</c:v>
                </c:pt>
                <c:pt idx="15">
                  <c:v>221.6119509969178</c:v>
                </c:pt>
                <c:pt idx="16">
                  <c:v>204.4375407448146</c:v>
                </c:pt>
                <c:pt idx="17">
                  <c:v>183.1285223126275</c:v>
                </c:pt>
                <c:pt idx="18">
                  <c:v>163.3196236297213</c:v>
                </c:pt>
                <c:pt idx="19">
                  <c:v>144.9273398378824</c:v>
                </c:pt>
                <c:pt idx="20">
                  <c:v>130.6723765597854</c:v>
                </c:pt>
                <c:pt idx="21">
                  <c:v>121.1584144550928</c:v>
                </c:pt>
                <c:pt idx="22">
                  <c:v>115.293281226003</c:v>
                </c:pt>
                <c:pt idx="23">
                  <c:v>112.3828708677483</c:v>
                </c:pt>
                <c:pt idx="24">
                  <c:v>111.214823284098</c:v>
                </c:pt>
                <c:pt idx="25">
                  <c:v>110.863435914278</c:v>
                </c:pt>
                <c:pt idx="26">
                  <c:v>110.9378868224807</c:v>
                </c:pt>
                <c:pt idx="27">
                  <c:v>111.2482757917974</c:v>
                </c:pt>
                <c:pt idx="28">
                  <c:v>111.5990685492932</c:v>
                </c:pt>
                <c:pt idx="29">
                  <c:v>112.0291179166083</c:v>
                </c:pt>
                <c:pt idx="30">
                  <c:v>112.4446467746897</c:v>
                </c:pt>
                <c:pt idx="31">
                  <c:v>112.8483381062481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804632"/>
        <c:axId val="2138807800"/>
      </c:scatterChart>
      <c:valAx>
        <c:axId val="2138804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807800"/>
        <c:crosses val="autoZero"/>
        <c:crossBetween val="midCat"/>
      </c:valAx>
      <c:valAx>
        <c:axId val="2138807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804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'980011'!$E$2319:$E$2350</c:f>
              <c:numCache>
                <c:formatCode>General</c:formatCode>
                <c:ptCount val="32"/>
                <c:pt idx="0">
                  <c:v>89.0</c:v>
                </c:pt>
                <c:pt idx="1">
                  <c:v>111.0</c:v>
                </c:pt>
                <c:pt idx="2">
                  <c:v>101.0</c:v>
                </c:pt>
                <c:pt idx="3">
                  <c:v>136.0</c:v>
                </c:pt>
                <c:pt idx="4">
                  <c:v>139.0</c:v>
                </c:pt>
                <c:pt idx="5">
                  <c:v>153.0</c:v>
                </c:pt>
                <c:pt idx="6">
                  <c:v>155.0</c:v>
                </c:pt>
                <c:pt idx="7">
                  <c:v>146.0</c:v>
                </c:pt>
                <c:pt idx="8">
                  <c:v>138.0</c:v>
                </c:pt>
                <c:pt idx="9">
                  <c:v>186.0</c:v>
                </c:pt>
                <c:pt idx="10">
                  <c:v>206.0</c:v>
                </c:pt>
                <c:pt idx="11">
                  <c:v>217.0</c:v>
                </c:pt>
                <c:pt idx="12">
                  <c:v>234.0</c:v>
                </c:pt>
                <c:pt idx="13">
                  <c:v>258.0</c:v>
                </c:pt>
                <c:pt idx="14">
                  <c:v>251.0</c:v>
                </c:pt>
                <c:pt idx="15">
                  <c:v>273.0</c:v>
                </c:pt>
                <c:pt idx="16">
                  <c:v>296.0</c:v>
                </c:pt>
                <c:pt idx="17">
                  <c:v>281.0</c:v>
                </c:pt>
                <c:pt idx="18">
                  <c:v>243.0</c:v>
                </c:pt>
                <c:pt idx="19">
                  <c:v>208.0</c:v>
                </c:pt>
                <c:pt idx="20">
                  <c:v>214.0</c:v>
                </c:pt>
                <c:pt idx="21">
                  <c:v>206.0</c:v>
                </c:pt>
                <c:pt idx="22">
                  <c:v>183.0</c:v>
                </c:pt>
                <c:pt idx="23">
                  <c:v>182.0</c:v>
                </c:pt>
                <c:pt idx="24">
                  <c:v>187.0</c:v>
                </c:pt>
                <c:pt idx="25">
                  <c:v>171.0</c:v>
                </c:pt>
                <c:pt idx="26">
                  <c:v>160.0</c:v>
                </c:pt>
                <c:pt idx="27">
                  <c:v>166.0</c:v>
                </c:pt>
                <c:pt idx="28">
                  <c:v>152.0</c:v>
                </c:pt>
                <c:pt idx="29">
                  <c:v>134.0</c:v>
                </c:pt>
                <c:pt idx="30">
                  <c:v>149.0</c:v>
                </c:pt>
                <c:pt idx="31">
                  <c:v>124.0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'980011'!$F$2319:$F$2350</c:f>
              <c:numCache>
                <c:formatCode>0</c:formatCode>
                <c:ptCount val="32"/>
                <c:pt idx="3">
                  <c:v>136.4502695714743</c:v>
                </c:pt>
                <c:pt idx="4">
                  <c:v>138.8656567540551</c:v>
                </c:pt>
                <c:pt idx="5">
                  <c:v>142.3146427134895</c:v>
                </c:pt>
                <c:pt idx="6">
                  <c:v>147.7326907160021</c:v>
                </c:pt>
                <c:pt idx="7">
                  <c:v>155.7190455483735</c:v>
                </c:pt>
                <c:pt idx="8">
                  <c:v>166.6241217342661</c:v>
                </c:pt>
                <c:pt idx="9">
                  <c:v>180.4739240800477</c:v>
                </c:pt>
                <c:pt idx="10">
                  <c:v>196.2492597212477</c:v>
                </c:pt>
                <c:pt idx="11">
                  <c:v>214.4767957807315</c:v>
                </c:pt>
                <c:pt idx="12">
                  <c:v>232.7895849242549</c:v>
                </c:pt>
                <c:pt idx="13">
                  <c:v>248.5980516682826</c:v>
                </c:pt>
                <c:pt idx="14">
                  <c:v>261.7865094175227</c:v>
                </c:pt>
                <c:pt idx="15">
                  <c:v>269.4922652905548</c:v>
                </c:pt>
                <c:pt idx="16">
                  <c:v>270.4737467313574</c:v>
                </c:pt>
                <c:pt idx="17">
                  <c:v>264.7230979221483</c:v>
                </c:pt>
                <c:pt idx="18">
                  <c:v>254.2822457262981</c:v>
                </c:pt>
                <c:pt idx="19">
                  <c:v>239.2505732788756</c:v>
                </c:pt>
                <c:pt idx="20">
                  <c:v>221.8165847533883</c:v>
                </c:pt>
                <c:pt idx="21">
                  <c:v>204.4115230832385</c:v>
                </c:pt>
                <c:pt idx="22">
                  <c:v>187.859403812102</c:v>
                </c:pt>
                <c:pt idx="23">
                  <c:v>174.4019810635816</c:v>
                </c:pt>
                <c:pt idx="24">
                  <c:v>164.7080628104423</c:v>
                </c:pt>
                <c:pt idx="25">
                  <c:v>157.6652053742994</c:v>
                </c:pt>
                <c:pt idx="26">
                  <c:v>152.4243432718183</c:v>
                </c:pt>
                <c:pt idx="27">
                  <c:v>149.033094532586</c:v>
                </c:pt>
                <c:pt idx="28">
                  <c:v>147.3582870303557</c:v>
                </c:pt>
                <c:pt idx="29">
                  <c:v>146.4317206327247</c:v>
                </c:pt>
                <c:pt idx="30">
                  <c:v>146.151998269463</c:v>
                </c:pt>
                <c:pt idx="31">
                  <c:v>146.2001189687257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850968"/>
        <c:axId val="2138854136"/>
      </c:scatterChart>
      <c:valAx>
        <c:axId val="2138850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854136"/>
        <c:crosses val="autoZero"/>
        <c:crossBetween val="midCat"/>
      </c:valAx>
      <c:valAx>
        <c:axId val="2138854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850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'980011'!$E$2369:$E$2400</c:f>
              <c:numCache>
                <c:formatCode>General</c:formatCode>
                <c:ptCount val="32"/>
                <c:pt idx="0">
                  <c:v>99.0</c:v>
                </c:pt>
                <c:pt idx="1">
                  <c:v>110.0</c:v>
                </c:pt>
                <c:pt idx="2">
                  <c:v>139.0</c:v>
                </c:pt>
                <c:pt idx="3">
                  <c:v>136.0</c:v>
                </c:pt>
                <c:pt idx="4">
                  <c:v>133.0</c:v>
                </c:pt>
                <c:pt idx="5">
                  <c:v>137.0</c:v>
                </c:pt>
                <c:pt idx="6">
                  <c:v>165.0</c:v>
                </c:pt>
                <c:pt idx="7">
                  <c:v>139.0</c:v>
                </c:pt>
                <c:pt idx="8">
                  <c:v>174.0</c:v>
                </c:pt>
                <c:pt idx="9">
                  <c:v>182.0</c:v>
                </c:pt>
                <c:pt idx="10">
                  <c:v>180.0</c:v>
                </c:pt>
                <c:pt idx="11">
                  <c:v>220.0</c:v>
                </c:pt>
                <c:pt idx="12">
                  <c:v>233.0</c:v>
                </c:pt>
                <c:pt idx="13">
                  <c:v>247.0</c:v>
                </c:pt>
                <c:pt idx="14">
                  <c:v>262.0</c:v>
                </c:pt>
                <c:pt idx="15">
                  <c:v>267.0</c:v>
                </c:pt>
                <c:pt idx="16">
                  <c:v>265.0</c:v>
                </c:pt>
                <c:pt idx="17">
                  <c:v>278.0</c:v>
                </c:pt>
                <c:pt idx="18">
                  <c:v>234.0</c:v>
                </c:pt>
                <c:pt idx="19">
                  <c:v>231.0</c:v>
                </c:pt>
                <c:pt idx="20">
                  <c:v>196.0</c:v>
                </c:pt>
                <c:pt idx="21">
                  <c:v>178.0</c:v>
                </c:pt>
                <c:pt idx="22">
                  <c:v>166.0</c:v>
                </c:pt>
                <c:pt idx="23">
                  <c:v>172.0</c:v>
                </c:pt>
                <c:pt idx="24">
                  <c:v>154.0</c:v>
                </c:pt>
                <c:pt idx="25">
                  <c:v>144.0</c:v>
                </c:pt>
                <c:pt idx="26">
                  <c:v>164.0</c:v>
                </c:pt>
                <c:pt idx="27">
                  <c:v>159.0</c:v>
                </c:pt>
                <c:pt idx="28">
                  <c:v>154.0</c:v>
                </c:pt>
                <c:pt idx="29">
                  <c:v>165.0</c:v>
                </c:pt>
                <c:pt idx="30">
                  <c:v>149.0</c:v>
                </c:pt>
                <c:pt idx="31">
                  <c:v>133.0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'980011'!$F$2369:$F$2400</c:f>
              <c:numCache>
                <c:formatCode>0</c:formatCode>
                <c:ptCount val="32"/>
                <c:pt idx="3">
                  <c:v>137.6776390484792</c:v>
                </c:pt>
                <c:pt idx="4">
                  <c:v>139.1962434009188</c:v>
                </c:pt>
                <c:pt idx="5">
                  <c:v>141.4872919386229</c:v>
                </c:pt>
                <c:pt idx="6">
                  <c:v>145.4330955386552</c:v>
                </c:pt>
                <c:pt idx="7">
                  <c:v>151.9099026013858</c:v>
                </c:pt>
                <c:pt idx="8">
                  <c:v>161.7274520401384</c:v>
                </c:pt>
                <c:pt idx="9">
                  <c:v>175.3799587520442</c:v>
                </c:pt>
                <c:pt idx="10">
                  <c:v>192.0718746997192</c:v>
                </c:pt>
                <c:pt idx="11">
                  <c:v>212.3453088653121</c:v>
                </c:pt>
                <c:pt idx="12">
                  <c:v>233.2226341637018</c:v>
                </c:pt>
                <c:pt idx="13">
                  <c:v>251.0657462985053</c:v>
                </c:pt>
                <c:pt idx="14">
                  <c:v>264.9413512485878</c:v>
                </c:pt>
                <c:pt idx="15">
                  <c:v>271.0252932843965</c:v>
                </c:pt>
                <c:pt idx="16">
                  <c:v>268.0176050794447</c:v>
                </c:pt>
                <c:pt idx="17">
                  <c:v>256.7889254600083</c:v>
                </c:pt>
                <c:pt idx="18">
                  <c:v>241.1531255564171</c:v>
                </c:pt>
                <c:pt idx="19">
                  <c:v>221.7575423599656</c:v>
                </c:pt>
                <c:pt idx="20">
                  <c:v>202.129104382338</c:v>
                </c:pt>
                <c:pt idx="21">
                  <c:v>185.1120319196918</c:v>
                </c:pt>
                <c:pt idx="22">
                  <c:v>171.2803416199725</c:v>
                </c:pt>
                <c:pt idx="23">
                  <c:v>161.8758265922728</c:v>
                </c:pt>
                <c:pt idx="24">
                  <c:v>156.3089850873462</c:v>
                </c:pt>
                <c:pt idx="25">
                  <c:v>153.0708899610456</c:v>
                </c:pt>
                <c:pt idx="26">
                  <c:v>151.2803563906294</c:v>
                </c:pt>
                <c:pt idx="27">
                  <c:v>150.5952281002144</c:v>
                </c:pt>
                <c:pt idx="28">
                  <c:v>150.5627369109305</c:v>
                </c:pt>
                <c:pt idx="29">
                  <c:v>150.8519469844971</c:v>
                </c:pt>
                <c:pt idx="30">
                  <c:v>151.2753587011422</c:v>
                </c:pt>
                <c:pt idx="31">
                  <c:v>151.7439799674431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897144"/>
        <c:axId val="2138900312"/>
      </c:scatterChart>
      <c:valAx>
        <c:axId val="2138897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900312"/>
        <c:crosses val="autoZero"/>
        <c:crossBetween val="midCat"/>
      </c:valAx>
      <c:valAx>
        <c:axId val="2138900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897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'980011'!$E$169:$E$200</c:f>
              <c:numCache>
                <c:formatCode>General</c:formatCode>
                <c:ptCount val="32"/>
                <c:pt idx="0">
                  <c:v>79.0</c:v>
                </c:pt>
                <c:pt idx="1">
                  <c:v>77.0</c:v>
                </c:pt>
                <c:pt idx="2">
                  <c:v>89.0</c:v>
                </c:pt>
                <c:pt idx="3">
                  <c:v>90.0</c:v>
                </c:pt>
                <c:pt idx="4">
                  <c:v>101.0</c:v>
                </c:pt>
                <c:pt idx="5">
                  <c:v>104.0</c:v>
                </c:pt>
                <c:pt idx="6">
                  <c:v>109.0</c:v>
                </c:pt>
                <c:pt idx="7">
                  <c:v>135.0</c:v>
                </c:pt>
                <c:pt idx="8">
                  <c:v>127.0</c:v>
                </c:pt>
                <c:pt idx="9">
                  <c:v>135.0</c:v>
                </c:pt>
                <c:pt idx="10">
                  <c:v>167.0</c:v>
                </c:pt>
                <c:pt idx="11">
                  <c:v>193.0</c:v>
                </c:pt>
                <c:pt idx="12">
                  <c:v>233.0</c:v>
                </c:pt>
                <c:pt idx="13">
                  <c:v>280.0</c:v>
                </c:pt>
                <c:pt idx="14">
                  <c:v>307.0</c:v>
                </c:pt>
                <c:pt idx="15">
                  <c:v>242.0</c:v>
                </c:pt>
                <c:pt idx="16">
                  <c:v>228.0</c:v>
                </c:pt>
                <c:pt idx="17">
                  <c:v>192.0</c:v>
                </c:pt>
                <c:pt idx="18">
                  <c:v>194.0</c:v>
                </c:pt>
                <c:pt idx="19">
                  <c:v>139.0</c:v>
                </c:pt>
                <c:pt idx="20">
                  <c:v>147.0</c:v>
                </c:pt>
                <c:pt idx="21">
                  <c:v>122.0</c:v>
                </c:pt>
                <c:pt idx="22">
                  <c:v>126.0</c:v>
                </c:pt>
                <c:pt idx="23">
                  <c:v>120.0</c:v>
                </c:pt>
                <c:pt idx="24">
                  <c:v>123.0</c:v>
                </c:pt>
                <c:pt idx="25">
                  <c:v>108.0</c:v>
                </c:pt>
                <c:pt idx="26">
                  <c:v>105.0</c:v>
                </c:pt>
                <c:pt idx="27">
                  <c:v>100.0</c:v>
                </c:pt>
                <c:pt idx="28">
                  <c:v>108.0</c:v>
                </c:pt>
                <c:pt idx="29">
                  <c:v>105.0</c:v>
                </c:pt>
                <c:pt idx="30">
                  <c:v>99.0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'980011'!$F$169:$F$200</c:f>
              <c:numCache>
                <c:formatCode>0</c:formatCode>
                <c:ptCount val="32"/>
                <c:pt idx="3">
                  <c:v>102.2018452510465</c:v>
                </c:pt>
                <c:pt idx="4">
                  <c:v>102.9410406659285</c:v>
                </c:pt>
                <c:pt idx="5">
                  <c:v>104.3535435226548</c:v>
                </c:pt>
                <c:pt idx="6">
                  <c:v>107.496506948289</c:v>
                </c:pt>
                <c:pt idx="7">
                  <c:v>114.0432749528612</c:v>
                </c:pt>
                <c:pt idx="8">
                  <c:v>126.1085720819888</c:v>
                </c:pt>
                <c:pt idx="9">
                  <c:v>145.4960437937799</c:v>
                </c:pt>
                <c:pt idx="10">
                  <c:v>171.4238921303212</c:v>
                </c:pt>
                <c:pt idx="11">
                  <c:v>203.9478969442372</c:v>
                </c:pt>
                <c:pt idx="12">
                  <c:v>236.0348312764429</c:v>
                </c:pt>
                <c:pt idx="13">
                  <c:v>259.286706500959</c:v>
                </c:pt>
                <c:pt idx="14">
                  <c:v>269.6665170241403</c:v>
                </c:pt>
                <c:pt idx="15">
                  <c:v>262.0448026152095</c:v>
                </c:pt>
                <c:pt idx="16">
                  <c:v>238.7767255042467</c:v>
                </c:pt>
                <c:pt idx="17">
                  <c:v>207.1613090563792</c:v>
                </c:pt>
                <c:pt idx="18">
                  <c:v>177.3827687210843</c:v>
                </c:pt>
                <c:pt idx="19">
                  <c:v>150.4575643517005</c:v>
                </c:pt>
                <c:pt idx="20">
                  <c:v>130.7703437223331</c:v>
                </c:pt>
                <c:pt idx="21">
                  <c:v>118.7026310603183</c:v>
                </c:pt>
                <c:pt idx="22">
                  <c:v>112.0338462263527</c:v>
                </c:pt>
                <c:pt idx="23">
                  <c:v>109.129412108397</c:v>
                </c:pt>
                <c:pt idx="24">
                  <c:v>108.115995718688</c:v>
                </c:pt>
                <c:pt idx="25">
                  <c:v>107.8563533314904</c:v>
                </c:pt>
                <c:pt idx="26">
                  <c:v>107.9227860333658</c:v>
                </c:pt>
                <c:pt idx="27">
                  <c:v>108.1351930028608</c:v>
                </c:pt>
                <c:pt idx="28">
                  <c:v>108.3589826331133</c:v>
                </c:pt>
                <c:pt idx="29">
                  <c:v>108.6244175629159</c:v>
                </c:pt>
                <c:pt idx="30">
                  <c:v>108.8771795240475</c:v>
                </c:pt>
                <c:pt idx="31">
                  <c:v>109.1215069724748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949576"/>
        <c:axId val="2133946408"/>
      </c:scatterChart>
      <c:valAx>
        <c:axId val="2133949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3946408"/>
        <c:crosses val="autoZero"/>
        <c:crossBetween val="midCat"/>
      </c:valAx>
      <c:valAx>
        <c:axId val="2133946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949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'980011'!$E$2419:$E$2450</c:f>
              <c:numCache>
                <c:formatCode>General</c:formatCode>
                <c:ptCount val="32"/>
                <c:pt idx="0">
                  <c:v>106.0</c:v>
                </c:pt>
                <c:pt idx="1">
                  <c:v>131.0</c:v>
                </c:pt>
                <c:pt idx="2">
                  <c:v>122.0</c:v>
                </c:pt>
                <c:pt idx="3">
                  <c:v>144.0</c:v>
                </c:pt>
                <c:pt idx="4">
                  <c:v>140.0</c:v>
                </c:pt>
                <c:pt idx="5">
                  <c:v>174.0</c:v>
                </c:pt>
                <c:pt idx="6">
                  <c:v>153.0</c:v>
                </c:pt>
                <c:pt idx="7">
                  <c:v>205.0</c:v>
                </c:pt>
                <c:pt idx="8">
                  <c:v>192.0</c:v>
                </c:pt>
                <c:pt idx="9">
                  <c:v>186.0</c:v>
                </c:pt>
                <c:pt idx="10">
                  <c:v>262.0</c:v>
                </c:pt>
                <c:pt idx="11">
                  <c:v>245.0</c:v>
                </c:pt>
                <c:pt idx="12">
                  <c:v>254.0</c:v>
                </c:pt>
                <c:pt idx="13">
                  <c:v>282.0</c:v>
                </c:pt>
                <c:pt idx="14">
                  <c:v>341.0</c:v>
                </c:pt>
                <c:pt idx="15">
                  <c:v>261.0</c:v>
                </c:pt>
                <c:pt idx="16">
                  <c:v>271.0</c:v>
                </c:pt>
                <c:pt idx="17">
                  <c:v>247.0</c:v>
                </c:pt>
                <c:pt idx="18">
                  <c:v>223.0</c:v>
                </c:pt>
                <c:pt idx="19">
                  <c:v>209.0</c:v>
                </c:pt>
                <c:pt idx="20">
                  <c:v>186.0</c:v>
                </c:pt>
                <c:pt idx="21">
                  <c:v>198.0</c:v>
                </c:pt>
                <c:pt idx="22">
                  <c:v>156.0</c:v>
                </c:pt>
                <c:pt idx="23">
                  <c:v>167.0</c:v>
                </c:pt>
                <c:pt idx="24">
                  <c:v>160.0</c:v>
                </c:pt>
                <c:pt idx="25">
                  <c:v>172.0</c:v>
                </c:pt>
                <c:pt idx="26">
                  <c:v>148.0</c:v>
                </c:pt>
                <c:pt idx="27">
                  <c:v>153.0</c:v>
                </c:pt>
                <c:pt idx="28">
                  <c:v>163.0</c:v>
                </c:pt>
                <c:pt idx="29">
                  <c:v>160.0</c:v>
                </c:pt>
                <c:pt idx="30">
                  <c:v>142.0</c:v>
                </c:pt>
                <c:pt idx="31">
                  <c:v>162.0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'980011'!$F$2419:$F$2450</c:f>
              <c:numCache>
                <c:formatCode>0</c:formatCode>
                <c:ptCount val="32"/>
                <c:pt idx="3">
                  <c:v>147.6344624477579</c:v>
                </c:pt>
                <c:pt idx="4">
                  <c:v>150.9648044500337</c:v>
                </c:pt>
                <c:pt idx="5">
                  <c:v>155.9615015493475</c:v>
                </c:pt>
                <c:pt idx="6">
                  <c:v>164.0520210279887</c:v>
                </c:pt>
                <c:pt idx="7">
                  <c:v>176.0895410681078</c:v>
                </c:pt>
                <c:pt idx="8">
                  <c:v>192.2829243569904</c:v>
                </c:pt>
                <c:pt idx="9">
                  <c:v>212.0051805237442</c:v>
                </c:pt>
                <c:pt idx="10">
                  <c:v>232.9102225159768</c:v>
                </c:pt>
                <c:pt idx="11">
                  <c:v>254.4559996488906</c:v>
                </c:pt>
                <c:pt idx="12">
                  <c:v>272.4257754705646</c:v>
                </c:pt>
                <c:pt idx="13">
                  <c:v>283.606081434799</c:v>
                </c:pt>
                <c:pt idx="14">
                  <c:v>287.2152949443358</c:v>
                </c:pt>
                <c:pt idx="15">
                  <c:v>281.6050114063689</c:v>
                </c:pt>
                <c:pt idx="16">
                  <c:v>267.9050599806708</c:v>
                </c:pt>
                <c:pt idx="17">
                  <c:v>248.9481557426313</c:v>
                </c:pt>
                <c:pt idx="18">
                  <c:v>229.51549706006</c:v>
                </c:pt>
                <c:pt idx="19">
                  <c:v>209.4546476517208</c:v>
                </c:pt>
                <c:pt idx="20">
                  <c:v>191.828344941569</c:v>
                </c:pt>
                <c:pt idx="21">
                  <c:v>178.2191775392932</c:v>
                </c:pt>
                <c:pt idx="22">
                  <c:v>168.2347412104949</c:v>
                </c:pt>
                <c:pt idx="23">
                  <c:v>162.0682221470385</c:v>
                </c:pt>
                <c:pt idx="24">
                  <c:v>158.7414290759887</c:v>
                </c:pt>
                <c:pt idx="25">
                  <c:v>156.9969522598398</c:v>
                </c:pt>
                <c:pt idx="26">
                  <c:v>156.18335121536</c:v>
                </c:pt>
                <c:pt idx="27">
                  <c:v>156.0222533288984</c:v>
                </c:pt>
                <c:pt idx="28">
                  <c:v>156.1879444569601</c:v>
                </c:pt>
                <c:pt idx="29">
                  <c:v>156.5414816988199</c:v>
                </c:pt>
                <c:pt idx="30">
                  <c:v>156.9471292040836</c:v>
                </c:pt>
                <c:pt idx="31">
                  <c:v>157.3659900344853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942872"/>
        <c:axId val="2138946040"/>
      </c:scatterChart>
      <c:valAx>
        <c:axId val="2138942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946040"/>
        <c:crosses val="autoZero"/>
        <c:crossBetween val="midCat"/>
      </c:valAx>
      <c:valAx>
        <c:axId val="2138946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942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'980011'!$E$2469:$E$2500</c:f>
              <c:numCache>
                <c:formatCode>General</c:formatCode>
                <c:ptCount val="32"/>
                <c:pt idx="0">
                  <c:v>88.0</c:v>
                </c:pt>
                <c:pt idx="1">
                  <c:v>80.0</c:v>
                </c:pt>
                <c:pt idx="2">
                  <c:v>103.0</c:v>
                </c:pt>
                <c:pt idx="3">
                  <c:v>101.0</c:v>
                </c:pt>
                <c:pt idx="4">
                  <c:v>96.0</c:v>
                </c:pt>
                <c:pt idx="5">
                  <c:v>107.0</c:v>
                </c:pt>
                <c:pt idx="6">
                  <c:v>107.0</c:v>
                </c:pt>
                <c:pt idx="7">
                  <c:v>148.0</c:v>
                </c:pt>
                <c:pt idx="8">
                  <c:v>163.0</c:v>
                </c:pt>
                <c:pt idx="9">
                  <c:v>159.0</c:v>
                </c:pt>
                <c:pt idx="10">
                  <c:v>195.0</c:v>
                </c:pt>
                <c:pt idx="11">
                  <c:v>193.0</c:v>
                </c:pt>
                <c:pt idx="12">
                  <c:v>227.0</c:v>
                </c:pt>
                <c:pt idx="13">
                  <c:v>273.0</c:v>
                </c:pt>
                <c:pt idx="14">
                  <c:v>250.0</c:v>
                </c:pt>
                <c:pt idx="15">
                  <c:v>218.0</c:v>
                </c:pt>
                <c:pt idx="16">
                  <c:v>221.0</c:v>
                </c:pt>
                <c:pt idx="17">
                  <c:v>161.0</c:v>
                </c:pt>
                <c:pt idx="18">
                  <c:v>150.0</c:v>
                </c:pt>
                <c:pt idx="19">
                  <c:v>143.0</c:v>
                </c:pt>
                <c:pt idx="20">
                  <c:v>119.0</c:v>
                </c:pt>
                <c:pt idx="21">
                  <c:v>116.0</c:v>
                </c:pt>
                <c:pt idx="22">
                  <c:v>137.0</c:v>
                </c:pt>
                <c:pt idx="23">
                  <c:v>132.0</c:v>
                </c:pt>
                <c:pt idx="24">
                  <c:v>143.0</c:v>
                </c:pt>
                <c:pt idx="25">
                  <c:v>105.0</c:v>
                </c:pt>
                <c:pt idx="26">
                  <c:v>109.0</c:v>
                </c:pt>
                <c:pt idx="27">
                  <c:v>117.0</c:v>
                </c:pt>
                <c:pt idx="28">
                  <c:v>108.0</c:v>
                </c:pt>
                <c:pt idx="29">
                  <c:v>105.0</c:v>
                </c:pt>
                <c:pt idx="30">
                  <c:v>100.0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'980011'!$F$2469:$F$2500</c:f>
              <c:numCache>
                <c:formatCode>0</c:formatCode>
                <c:ptCount val="32"/>
                <c:pt idx="3">
                  <c:v>104.13014141751</c:v>
                </c:pt>
                <c:pt idx="4">
                  <c:v>106.2176279217421</c:v>
                </c:pt>
                <c:pt idx="5">
                  <c:v>109.8634133768478</c:v>
                </c:pt>
                <c:pt idx="6">
                  <c:v>116.6742792089702</c:v>
                </c:pt>
                <c:pt idx="7">
                  <c:v>128.1744685070966</c:v>
                </c:pt>
                <c:pt idx="8">
                  <c:v>145.2670519013309</c:v>
                </c:pt>
                <c:pt idx="9">
                  <c:v>167.5408664974964</c:v>
                </c:pt>
                <c:pt idx="10">
                  <c:v>191.8909818396808</c:v>
                </c:pt>
                <c:pt idx="11">
                  <c:v>216.6259319466501</c:v>
                </c:pt>
                <c:pt idx="12">
                  <c:v>235.4256159220557</c:v>
                </c:pt>
                <c:pt idx="13">
                  <c:v>243.9142983982993</c:v>
                </c:pt>
                <c:pt idx="14">
                  <c:v>240.8137432147324</c:v>
                </c:pt>
                <c:pt idx="15">
                  <c:v>225.9616773997157</c:v>
                </c:pt>
                <c:pt idx="16">
                  <c:v>203.2381342890791</c:v>
                </c:pt>
                <c:pt idx="17">
                  <c:v>178.132494923653</c:v>
                </c:pt>
                <c:pt idx="18">
                  <c:v>156.7197338450465</c:v>
                </c:pt>
                <c:pt idx="19">
                  <c:v>138.3365027326309</c:v>
                </c:pt>
                <c:pt idx="20">
                  <c:v>125.1952418498819</c:v>
                </c:pt>
                <c:pt idx="21">
                  <c:v>117.1287294569045</c:v>
                </c:pt>
                <c:pt idx="22">
                  <c:v>112.5835067749146</c:v>
                </c:pt>
                <c:pt idx="23">
                  <c:v>110.5483674972824</c:v>
                </c:pt>
                <c:pt idx="24">
                  <c:v>109.8337084530719</c:v>
                </c:pt>
                <c:pt idx="25">
                  <c:v>109.6812681341088</c:v>
                </c:pt>
                <c:pt idx="26">
                  <c:v>109.7993003927196</c:v>
                </c:pt>
                <c:pt idx="27">
                  <c:v>110.0526487400165</c:v>
                </c:pt>
                <c:pt idx="28">
                  <c:v>110.313466880574</c:v>
                </c:pt>
                <c:pt idx="29">
                  <c:v>110.6232270213212</c:v>
                </c:pt>
                <c:pt idx="30">
                  <c:v>110.918915349908</c:v>
                </c:pt>
                <c:pt idx="31">
                  <c:v>111.2050531623652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988632"/>
        <c:axId val="2138991800"/>
      </c:scatterChart>
      <c:valAx>
        <c:axId val="2138988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991800"/>
        <c:crosses val="autoZero"/>
        <c:crossBetween val="midCat"/>
      </c:valAx>
      <c:valAx>
        <c:axId val="2138991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988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'980011'!$E$2519:$E$2550</c:f>
              <c:numCache>
                <c:formatCode>General</c:formatCode>
                <c:ptCount val="32"/>
                <c:pt idx="0">
                  <c:v>90.0</c:v>
                </c:pt>
                <c:pt idx="1">
                  <c:v>91.0</c:v>
                </c:pt>
                <c:pt idx="2">
                  <c:v>106.0</c:v>
                </c:pt>
                <c:pt idx="3">
                  <c:v>86.0</c:v>
                </c:pt>
                <c:pt idx="4">
                  <c:v>121.0</c:v>
                </c:pt>
                <c:pt idx="5">
                  <c:v>143.0</c:v>
                </c:pt>
                <c:pt idx="6">
                  <c:v>125.0</c:v>
                </c:pt>
                <c:pt idx="7">
                  <c:v>133.0</c:v>
                </c:pt>
                <c:pt idx="8">
                  <c:v>140.0</c:v>
                </c:pt>
                <c:pt idx="9">
                  <c:v>167.0</c:v>
                </c:pt>
                <c:pt idx="10">
                  <c:v>208.0</c:v>
                </c:pt>
                <c:pt idx="11">
                  <c:v>228.0</c:v>
                </c:pt>
                <c:pt idx="12">
                  <c:v>249.0</c:v>
                </c:pt>
                <c:pt idx="13">
                  <c:v>252.0</c:v>
                </c:pt>
                <c:pt idx="14">
                  <c:v>236.0</c:v>
                </c:pt>
                <c:pt idx="15">
                  <c:v>208.0</c:v>
                </c:pt>
                <c:pt idx="16">
                  <c:v>221.0</c:v>
                </c:pt>
                <c:pt idx="17">
                  <c:v>191.0</c:v>
                </c:pt>
                <c:pt idx="18">
                  <c:v>146.0</c:v>
                </c:pt>
                <c:pt idx="19">
                  <c:v>134.0</c:v>
                </c:pt>
                <c:pt idx="20">
                  <c:v>127.0</c:v>
                </c:pt>
                <c:pt idx="21">
                  <c:v>125.0</c:v>
                </c:pt>
                <c:pt idx="22">
                  <c:v>132.0</c:v>
                </c:pt>
                <c:pt idx="23">
                  <c:v>121.0</c:v>
                </c:pt>
                <c:pt idx="24">
                  <c:v>113.0</c:v>
                </c:pt>
                <c:pt idx="25">
                  <c:v>103.0</c:v>
                </c:pt>
                <c:pt idx="26">
                  <c:v>108.0</c:v>
                </c:pt>
                <c:pt idx="27">
                  <c:v>115.0</c:v>
                </c:pt>
                <c:pt idx="28">
                  <c:v>108.0</c:v>
                </c:pt>
                <c:pt idx="29">
                  <c:v>96.0</c:v>
                </c:pt>
                <c:pt idx="30">
                  <c:v>102.0</c:v>
                </c:pt>
                <c:pt idx="31">
                  <c:v>141.0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'980011'!$F$2519:$F$2550</c:f>
              <c:numCache>
                <c:formatCode>0</c:formatCode>
                <c:ptCount val="32"/>
                <c:pt idx="3">
                  <c:v>106.7255868732468</c:v>
                </c:pt>
                <c:pt idx="4">
                  <c:v>109.3853640088528</c:v>
                </c:pt>
                <c:pt idx="5">
                  <c:v>113.8766668030914</c:v>
                </c:pt>
                <c:pt idx="6">
                  <c:v>121.9122583441432</c:v>
                </c:pt>
                <c:pt idx="7">
                  <c:v>134.8606233053547</c:v>
                </c:pt>
                <c:pt idx="8">
                  <c:v>153.2412364231092</c:v>
                </c:pt>
                <c:pt idx="9">
                  <c:v>176.1697111393619</c:v>
                </c:pt>
                <c:pt idx="10">
                  <c:v>200.2179812929155</c:v>
                </c:pt>
                <c:pt idx="11">
                  <c:v>223.6009830331865</c:v>
                </c:pt>
                <c:pt idx="12">
                  <c:v>240.347605703115</c:v>
                </c:pt>
                <c:pt idx="13">
                  <c:v>246.8005281506686</c:v>
                </c:pt>
                <c:pt idx="14">
                  <c:v>242.0458702959588</c:v>
                </c:pt>
                <c:pt idx="15">
                  <c:v>226.4160173252836</c:v>
                </c:pt>
                <c:pt idx="16">
                  <c:v>203.75496738503</c:v>
                </c:pt>
                <c:pt idx="17">
                  <c:v>179.1847907756889</c:v>
                </c:pt>
                <c:pt idx="18">
                  <c:v>158.3281347547621</c:v>
                </c:pt>
                <c:pt idx="19">
                  <c:v>140.3560762256488</c:v>
                </c:pt>
                <c:pt idx="20">
                  <c:v>127.3674512485888</c:v>
                </c:pt>
                <c:pt idx="21">
                  <c:v>119.2504566232693</c:v>
                </c:pt>
                <c:pt idx="22">
                  <c:v>114.555452753043</c:v>
                </c:pt>
                <c:pt idx="23">
                  <c:v>112.36864358418</c:v>
                </c:pt>
                <c:pt idx="24">
                  <c:v>111.5451473873751</c:v>
                </c:pt>
                <c:pt idx="25">
                  <c:v>111.3194360635243</c:v>
                </c:pt>
                <c:pt idx="26">
                  <c:v>111.3865816923607</c:v>
                </c:pt>
                <c:pt idx="27">
                  <c:v>111.6056337202609</c:v>
                </c:pt>
                <c:pt idx="28">
                  <c:v>111.8445438007524</c:v>
                </c:pt>
                <c:pt idx="29">
                  <c:v>112.1333682976719</c:v>
                </c:pt>
                <c:pt idx="30">
                  <c:v>112.4108037405337</c:v>
                </c:pt>
                <c:pt idx="31">
                  <c:v>112.6797847259058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034392"/>
        <c:axId val="2139037560"/>
      </c:scatterChart>
      <c:valAx>
        <c:axId val="2139034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037560"/>
        <c:crosses val="autoZero"/>
        <c:crossBetween val="midCat"/>
      </c:valAx>
      <c:valAx>
        <c:axId val="2139037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0343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'980011'!$E$2569:$E$2600</c:f>
              <c:numCache>
                <c:formatCode>General</c:formatCode>
                <c:ptCount val="32"/>
                <c:pt idx="0">
                  <c:v>0.0</c:v>
                </c:pt>
                <c:pt idx="1">
                  <c:v>0.0</c:v>
                </c:pt>
                <c:pt idx="2">
                  <c:v>1.0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1.0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'980011'!$F$2569:$F$2600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377624"/>
        <c:axId val="2138374520"/>
      </c:scatterChart>
      <c:valAx>
        <c:axId val="2138377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374520"/>
        <c:crosses val="autoZero"/>
        <c:crossBetween val="midCat"/>
      </c:valAx>
      <c:valAx>
        <c:axId val="2138374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377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'980011'!$B$2619:$B$2650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'980011'!$E$2619:$E$2650</c:f>
              <c:numCache>
                <c:formatCode>General</c:formatCode>
                <c:ptCount val="32"/>
                <c:pt idx="0">
                  <c:v>112.0</c:v>
                </c:pt>
                <c:pt idx="1">
                  <c:v>106.0</c:v>
                </c:pt>
                <c:pt idx="2">
                  <c:v>116.0</c:v>
                </c:pt>
                <c:pt idx="3">
                  <c:v>131.0</c:v>
                </c:pt>
                <c:pt idx="4">
                  <c:v>127.0</c:v>
                </c:pt>
                <c:pt idx="5">
                  <c:v>161.0</c:v>
                </c:pt>
                <c:pt idx="6">
                  <c:v>154.0</c:v>
                </c:pt>
                <c:pt idx="7">
                  <c:v>142.0</c:v>
                </c:pt>
                <c:pt idx="8">
                  <c:v>147.0</c:v>
                </c:pt>
                <c:pt idx="9">
                  <c:v>180.0</c:v>
                </c:pt>
                <c:pt idx="10">
                  <c:v>170.0</c:v>
                </c:pt>
                <c:pt idx="11">
                  <c:v>191.0</c:v>
                </c:pt>
                <c:pt idx="12">
                  <c:v>217.0</c:v>
                </c:pt>
                <c:pt idx="13">
                  <c:v>245.0</c:v>
                </c:pt>
                <c:pt idx="14">
                  <c:v>221.0</c:v>
                </c:pt>
                <c:pt idx="15">
                  <c:v>267.0</c:v>
                </c:pt>
                <c:pt idx="16">
                  <c:v>229.0</c:v>
                </c:pt>
                <c:pt idx="17">
                  <c:v>240.0</c:v>
                </c:pt>
                <c:pt idx="18">
                  <c:v>243.0</c:v>
                </c:pt>
                <c:pt idx="19">
                  <c:v>200.0</c:v>
                </c:pt>
                <c:pt idx="20">
                  <c:v>194.0</c:v>
                </c:pt>
                <c:pt idx="21">
                  <c:v>172.0</c:v>
                </c:pt>
                <c:pt idx="22">
                  <c:v>160.0</c:v>
                </c:pt>
                <c:pt idx="23">
                  <c:v>145.0</c:v>
                </c:pt>
                <c:pt idx="24">
                  <c:v>162.0</c:v>
                </c:pt>
                <c:pt idx="25">
                  <c:v>149.0</c:v>
                </c:pt>
                <c:pt idx="26">
                  <c:v>159.0</c:v>
                </c:pt>
                <c:pt idx="27">
                  <c:v>168.0</c:v>
                </c:pt>
                <c:pt idx="28">
                  <c:v>151.0</c:v>
                </c:pt>
                <c:pt idx="29">
                  <c:v>161.0</c:v>
                </c:pt>
                <c:pt idx="30">
                  <c:v>147.0</c:v>
                </c:pt>
                <c:pt idx="31">
                  <c:v>143.0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'980011'!$B$2619:$B$2650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'980011'!$F$2619:$F$2650</c:f>
              <c:numCache>
                <c:formatCode>0</c:formatCode>
                <c:ptCount val="32"/>
                <c:pt idx="3">
                  <c:v>138.1987036962023</c:v>
                </c:pt>
                <c:pt idx="4">
                  <c:v>139.2013670664973</c:v>
                </c:pt>
                <c:pt idx="5">
                  <c:v>140.6319395744061</c:v>
                </c:pt>
                <c:pt idx="6">
                  <c:v>143.1078261864217</c:v>
                </c:pt>
                <c:pt idx="7">
                  <c:v>147.3599705233388</c:v>
                </c:pt>
                <c:pt idx="8">
                  <c:v>154.22774505123</c:v>
                </c:pt>
                <c:pt idx="9">
                  <c:v>164.4359485823086</c:v>
                </c:pt>
                <c:pt idx="10">
                  <c:v>177.7077216656042</c:v>
                </c:pt>
                <c:pt idx="11">
                  <c:v>194.7452900820781</c:v>
                </c:pt>
                <c:pt idx="12">
                  <c:v>213.1719862317907</c:v>
                </c:pt>
                <c:pt idx="13">
                  <c:v>229.5856360849633</c:v>
                </c:pt>
                <c:pt idx="14">
                  <c:v>242.865954811493</c:v>
                </c:pt>
                <c:pt idx="15">
                  <c:v>249.1277940743542</c:v>
                </c:pt>
                <c:pt idx="16">
                  <c:v>246.8854611099564</c:v>
                </c:pt>
                <c:pt idx="17">
                  <c:v>236.9268839198203</c:v>
                </c:pt>
                <c:pt idx="18">
                  <c:v>222.9524156955959</c:v>
                </c:pt>
                <c:pt idx="19">
                  <c:v>205.8877337581627</c:v>
                </c:pt>
                <c:pt idx="20">
                  <c:v>189.1495398178424</c:v>
                </c:pt>
                <c:pt idx="21">
                  <c:v>175.2755240953103</c:v>
                </c:pt>
                <c:pt idx="22">
                  <c:v>164.6550931691006</c:v>
                </c:pt>
                <c:pt idx="23">
                  <c:v>157.9781122159328</c:v>
                </c:pt>
                <c:pt idx="24">
                  <c:v>154.3997295666933</c:v>
                </c:pt>
                <c:pt idx="25">
                  <c:v>152.5871454976094</c:v>
                </c:pt>
                <c:pt idx="26">
                  <c:v>151.8239631439186</c:v>
                </c:pt>
                <c:pt idx="27">
                  <c:v>151.7783852281229</c:v>
                </c:pt>
                <c:pt idx="28">
                  <c:v>152.0589297080712</c:v>
                </c:pt>
                <c:pt idx="29">
                  <c:v>152.539926060186</c:v>
                </c:pt>
                <c:pt idx="30">
                  <c:v>153.0592037317785</c:v>
                </c:pt>
                <c:pt idx="31">
                  <c:v>153.5829938390958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331784"/>
        <c:axId val="2138328616"/>
      </c:scatterChart>
      <c:valAx>
        <c:axId val="2138331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328616"/>
        <c:crosses val="autoZero"/>
        <c:crossBetween val="midCat"/>
      </c:valAx>
      <c:valAx>
        <c:axId val="2138328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331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'980011'!$B$2669:$B$2700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'980011'!$E$2669:$E$2700</c:f>
              <c:numCache>
                <c:formatCode>General</c:formatCode>
                <c:ptCount val="32"/>
                <c:pt idx="0">
                  <c:v>96.0</c:v>
                </c:pt>
                <c:pt idx="1">
                  <c:v>122.0</c:v>
                </c:pt>
                <c:pt idx="2">
                  <c:v>125.0</c:v>
                </c:pt>
                <c:pt idx="3">
                  <c:v>127.0</c:v>
                </c:pt>
                <c:pt idx="4">
                  <c:v>152.0</c:v>
                </c:pt>
                <c:pt idx="5">
                  <c:v>147.0</c:v>
                </c:pt>
                <c:pt idx="6">
                  <c:v>170.0</c:v>
                </c:pt>
                <c:pt idx="7">
                  <c:v>145.0</c:v>
                </c:pt>
                <c:pt idx="8">
                  <c:v>156.0</c:v>
                </c:pt>
                <c:pt idx="9">
                  <c:v>180.0</c:v>
                </c:pt>
                <c:pt idx="10">
                  <c:v>215.0</c:v>
                </c:pt>
                <c:pt idx="11">
                  <c:v>218.0</c:v>
                </c:pt>
                <c:pt idx="12">
                  <c:v>224.0</c:v>
                </c:pt>
                <c:pt idx="13">
                  <c:v>256.0</c:v>
                </c:pt>
                <c:pt idx="14">
                  <c:v>239.0</c:v>
                </c:pt>
                <c:pt idx="15">
                  <c:v>239.0</c:v>
                </c:pt>
                <c:pt idx="16">
                  <c:v>242.0</c:v>
                </c:pt>
                <c:pt idx="17">
                  <c:v>215.0</c:v>
                </c:pt>
                <c:pt idx="18">
                  <c:v>212.0</c:v>
                </c:pt>
                <c:pt idx="19">
                  <c:v>184.0</c:v>
                </c:pt>
                <c:pt idx="20">
                  <c:v>199.0</c:v>
                </c:pt>
                <c:pt idx="21">
                  <c:v>162.0</c:v>
                </c:pt>
                <c:pt idx="22">
                  <c:v>183.0</c:v>
                </c:pt>
                <c:pt idx="23">
                  <c:v>150.0</c:v>
                </c:pt>
                <c:pt idx="24">
                  <c:v>161.0</c:v>
                </c:pt>
                <c:pt idx="25">
                  <c:v>154.0</c:v>
                </c:pt>
                <c:pt idx="26">
                  <c:v>165.0</c:v>
                </c:pt>
                <c:pt idx="27">
                  <c:v>117.0</c:v>
                </c:pt>
                <c:pt idx="28">
                  <c:v>163.0</c:v>
                </c:pt>
                <c:pt idx="29">
                  <c:v>181.0</c:v>
                </c:pt>
                <c:pt idx="30">
                  <c:v>154.0</c:v>
                </c:pt>
                <c:pt idx="31">
                  <c:v>152.0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'980011'!$B$2669:$B$2700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'980011'!$F$2669:$F$2700</c:f>
              <c:numCache>
                <c:formatCode>0</c:formatCode>
                <c:ptCount val="32"/>
                <c:pt idx="3">
                  <c:v>137.7233633799058</c:v>
                </c:pt>
                <c:pt idx="4">
                  <c:v>140.3393784400625</c:v>
                </c:pt>
                <c:pt idx="5">
                  <c:v>144.0547952185295</c:v>
                </c:pt>
                <c:pt idx="6">
                  <c:v>149.8944902582575</c:v>
                </c:pt>
                <c:pt idx="7">
                  <c:v>158.4729433127549</c:v>
                </c:pt>
                <c:pt idx="8">
                  <c:v>170.0142260586427</c:v>
                </c:pt>
                <c:pt idx="9">
                  <c:v>184.2149271300895</c:v>
                </c:pt>
                <c:pt idx="10">
                  <c:v>199.5609011504272</c:v>
                </c:pt>
                <c:pt idx="11">
                  <c:v>215.8804208238864</c:v>
                </c:pt>
                <c:pt idx="12">
                  <c:v>230.2365804223729</c:v>
                </c:pt>
                <c:pt idx="13">
                  <c:v>240.167946083135</c:v>
                </c:pt>
                <c:pt idx="14">
                  <c:v>245.1398340743071</c:v>
                </c:pt>
                <c:pt idx="15">
                  <c:v>243.5205580402088</c:v>
                </c:pt>
                <c:pt idx="16">
                  <c:v>235.6919752266306</c:v>
                </c:pt>
                <c:pt idx="17">
                  <c:v>223.3655078127933</c:v>
                </c:pt>
                <c:pt idx="18">
                  <c:v>209.8674672141745</c:v>
                </c:pt>
                <c:pt idx="19">
                  <c:v>195.2511231082222</c:v>
                </c:pt>
                <c:pt idx="20">
                  <c:v>181.8645198175066</c:v>
                </c:pt>
                <c:pt idx="21">
                  <c:v>171.1437162952506</c:v>
                </c:pt>
                <c:pt idx="22">
                  <c:v>163.0219050884977</c:v>
                </c:pt>
                <c:pt idx="23">
                  <c:v>157.8808464420203</c:v>
                </c:pt>
                <c:pt idx="24">
                  <c:v>155.0846772117169</c:v>
                </c:pt>
                <c:pt idx="25">
                  <c:v>153.6588992286117</c:v>
                </c:pt>
                <c:pt idx="26">
                  <c:v>153.094273130325</c:v>
                </c:pt>
                <c:pt idx="27">
                  <c:v>153.1649941319319</c:v>
                </c:pt>
                <c:pt idx="28">
                  <c:v>153.5355014387985</c:v>
                </c:pt>
                <c:pt idx="29">
                  <c:v>154.1311901598093</c:v>
                </c:pt>
                <c:pt idx="30">
                  <c:v>154.7732467166643</c:v>
                </c:pt>
                <c:pt idx="31">
                  <c:v>155.4250386594354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286024"/>
        <c:axId val="2138282856"/>
      </c:scatterChart>
      <c:valAx>
        <c:axId val="2138286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282856"/>
        <c:crosses val="autoZero"/>
        <c:crossBetween val="midCat"/>
      </c:valAx>
      <c:valAx>
        <c:axId val="2138282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286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'980011'!$B$2719:$B$2750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'980011'!$E$2719:$E$2750</c:f>
              <c:numCache>
                <c:formatCode>General</c:formatCode>
                <c:ptCount val="32"/>
                <c:pt idx="0">
                  <c:v>93.0</c:v>
                </c:pt>
                <c:pt idx="1">
                  <c:v>113.0</c:v>
                </c:pt>
                <c:pt idx="2">
                  <c:v>118.0</c:v>
                </c:pt>
                <c:pt idx="3">
                  <c:v>147.0</c:v>
                </c:pt>
                <c:pt idx="4">
                  <c:v>126.0</c:v>
                </c:pt>
                <c:pt idx="5">
                  <c:v>149.0</c:v>
                </c:pt>
                <c:pt idx="6">
                  <c:v>166.0</c:v>
                </c:pt>
                <c:pt idx="7">
                  <c:v>177.0</c:v>
                </c:pt>
                <c:pt idx="8">
                  <c:v>186.0</c:v>
                </c:pt>
                <c:pt idx="9">
                  <c:v>185.0</c:v>
                </c:pt>
                <c:pt idx="10">
                  <c:v>194.0</c:v>
                </c:pt>
                <c:pt idx="11">
                  <c:v>209.0</c:v>
                </c:pt>
                <c:pt idx="12">
                  <c:v>240.0</c:v>
                </c:pt>
                <c:pt idx="13">
                  <c:v>244.0</c:v>
                </c:pt>
                <c:pt idx="14">
                  <c:v>247.0</c:v>
                </c:pt>
                <c:pt idx="15">
                  <c:v>266.0</c:v>
                </c:pt>
                <c:pt idx="16">
                  <c:v>237.0</c:v>
                </c:pt>
                <c:pt idx="17">
                  <c:v>230.0</c:v>
                </c:pt>
                <c:pt idx="18">
                  <c:v>232.0</c:v>
                </c:pt>
                <c:pt idx="19">
                  <c:v>181.0</c:v>
                </c:pt>
                <c:pt idx="20">
                  <c:v>185.0</c:v>
                </c:pt>
                <c:pt idx="21">
                  <c:v>166.0</c:v>
                </c:pt>
                <c:pt idx="22">
                  <c:v>174.0</c:v>
                </c:pt>
                <c:pt idx="23">
                  <c:v>167.0</c:v>
                </c:pt>
                <c:pt idx="24">
                  <c:v>150.0</c:v>
                </c:pt>
                <c:pt idx="25">
                  <c:v>131.0</c:v>
                </c:pt>
                <c:pt idx="26">
                  <c:v>169.0</c:v>
                </c:pt>
                <c:pt idx="27">
                  <c:v>156.0</c:v>
                </c:pt>
                <c:pt idx="28">
                  <c:v>155.0</c:v>
                </c:pt>
                <c:pt idx="29">
                  <c:v>140.0</c:v>
                </c:pt>
                <c:pt idx="30">
                  <c:v>128.0</c:v>
                </c:pt>
                <c:pt idx="31">
                  <c:v>143.0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'980011'!$B$2719:$B$2750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'980011'!$F$2719:$F$2750</c:f>
              <c:numCache>
                <c:formatCode>0</c:formatCode>
                <c:ptCount val="32"/>
                <c:pt idx="3">
                  <c:v>142.1092702398913</c:v>
                </c:pt>
                <c:pt idx="4">
                  <c:v>144.8852095301822</c:v>
                </c:pt>
                <c:pt idx="5">
                  <c:v>148.9084171307522</c:v>
                </c:pt>
                <c:pt idx="6">
                  <c:v>155.1753928111698</c:v>
                </c:pt>
                <c:pt idx="7">
                  <c:v>164.1657200835631</c:v>
                </c:pt>
                <c:pt idx="8">
                  <c:v>175.9223043787652</c:v>
                </c:pt>
                <c:pt idx="9">
                  <c:v>190.0080083223881</c:v>
                </c:pt>
                <c:pt idx="10">
                  <c:v>204.9150405223548</c:v>
                </c:pt>
                <c:pt idx="11">
                  <c:v>220.5566011825057</c:v>
                </c:pt>
                <c:pt idx="12">
                  <c:v>234.2738303247066</c:v>
                </c:pt>
                <c:pt idx="13">
                  <c:v>243.8945967512064</c:v>
                </c:pt>
                <c:pt idx="14">
                  <c:v>249.0393859073065</c:v>
                </c:pt>
                <c:pt idx="15">
                  <c:v>248.1065870615507</c:v>
                </c:pt>
                <c:pt idx="16">
                  <c:v>241.2195060937074</c:v>
                </c:pt>
                <c:pt idx="17">
                  <c:v>229.6642603414785</c:v>
                </c:pt>
                <c:pt idx="18">
                  <c:v>216.3814068358494</c:v>
                </c:pt>
                <c:pt idx="19">
                  <c:v>201.2402324558955</c:v>
                </c:pt>
                <c:pt idx="20">
                  <c:v>186.4985207029278</c:v>
                </c:pt>
                <c:pt idx="21">
                  <c:v>173.8030628328958</c:v>
                </c:pt>
                <c:pt idx="22">
                  <c:v>163.2817287221912</c:v>
                </c:pt>
                <c:pt idx="23">
                  <c:v>155.80204264773</c:v>
                </c:pt>
                <c:pt idx="24">
                  <c:v>151.0604988193004</c:v>
                </c:pt>
                <c:pt idx="25">
                  <c:v>148.0198509206041</c:v>
                </c:pt>
                <c:pt idx="26">
                  <c:v>146.0472195319302</c:v>
                </c:pt>
                <c:pt idx="27">
                  <c:v>144.9712867478953</c:v>
                </c:pt>
                <c:pt idx="28">
                  <c:v>144.5507820280058</c:v>
                </c:pt>
                <c:pt idx="29">
                  <c:v>144.409807864263</c:v>
                </c:pt>
                <c:pt idx="30">
                  <c:v>144.453419023042</c:v>
                </c:pt>
                <c:pt idx="31">
                  <c:v>144.576597962463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240264"/>
        <c:axId val="2138237096"/>
      </c:scatterChart>
      <c:valAx>
        <c:axId val="2138240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237096"/>
        <c:crosses val="autoZero"/>
        <c:crossBetween val="midCat"/>
      </c:valAx>
      <c:valAx>
        <c:axId val="2138237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2402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'980011'!$B$2769:$B$2800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'980011'!$E$2769:$E$2800</c:f>
              <c:numCache>
                <c:formatCode>General</c:formatCode>
                <c:ptCount val="32"/>
                <c:pt idx="0">
                  <c:v>120.0</c:v>
                </c:pt>
                <c:pt idx="1">
                  <c:v>109.0</c:v>
                </c:pt>
                <c:pt idx="2">
                  <c:v>128.0</c:v>
                </c:pt>
                <c:pt idx="3">
                  <c:v>135.0</c:v>
                </c:pt>
                <c:pt idx="4">
                  <c:v>129.0</c:v>
                </c:pt>
                <c:pt idx="5">
                  <c:v>170.0</c:v>
                </c:pt>
                <c:pt idx="6">
                  <c:v>171.0</c:v>
                </c:pt>
                <c:pt idx="7">
                  <c:v>173.0</c:v>
                </c:pt>
                <c:pt idx="8">
                  <c:v>168.0</c:v>
                </c:pt>
                <c:pt idx="9">
                  <c:v>206.0</c:v>
                </c:pt>
                <c:pt idx="10">
                  <c:v>207.0</c:v>
                </c:pt>
                <c:pt idx="11">
                  <c:v>212.0</c:v>
                </c:pt>
                <c:pt idx="12">
                  <c:v>216.0</c:v>
                </c:pt>
                <c:pt idx="13">
                  <c:v>254.0</c:v>
                </c:pt>
                <c:pt idx="14">
                  <c:v>216.0</c:v>
                </c:pt>
                <c:pt idx="15">
                  <c:v>250.0</c:v>
                </c:pt>
                <c:pt idx="16">
                  <c:v>238.0</c:v>
                </c:pt>
                <c:pt idx="17">
                  <c:v>252.0</c:v>
                </c:pt>
                <c:pt idx="18">
                  <c:v>216.0</c:v>
                </c:pt>
                <c:pt idx="19">
                  <c:v>180.0</c:v>
                </c:pt>
                <c:pt idx="20">
                  <c:v>172.0</c:v>
                </c:pt>
                <c:pt idx="21">
                  <c:v>124.0</c:v>
                </c:pt>
                <c:pt idx="22">
                  <c:v>172.0</c:v>
                </c:pt>
                <c:pt idx="23">
                  <c:v>174.0</c:v>
                </c:pt>
                <c:pt idx="24">
                  <c:v>148.0</c:v>
                </c:pt>
                <c:pt idx="25">
                  <c:v>160.0</c:v>
                </c:pt>
                <c:pt idx="26">
                  <c:v>153.0</c:v>
                </c:pt>
                <c:pt idx="27">
                  <c:v>136.0</c:v>
                </c:pt>
                <c:pt idx="28">
                  <c:v>152.0</c:v>
                </c:pt>
                <c:pt idx="29">
                  <c:v>147.0</c:v>
                </c:pt>
                <c:pt idx="30">
                  <c:v>137.0</c:v>
                </c:pt>
                <c:pt idx="31">
                  <c:v>139.0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'980011'!$B$2769:$B$2800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'980011'!$F$2769:$F$2800</c:f>
              <c:numCache>
                <c:formatCode>0</c:formatCode>
                <c:ptCount val="32"/>
                <c:pt idx="3">
                  <c:v>142.8498316363864</c:v>
                </c:pt>
                <c:pt idx="4">
                  <c:v>145.765716285697</c:v>
                </c:pt>
                <c:pt idx="5">
                  <c:v>149.988265398596</c:v>
                </c:pt>
                <c:pt idx="6">
                  <c:v>156.5293346053936</c:v>
                </c:pt>
                <c:pt idx="7">
                  <c:v>165.8141530478788</c:v>
                </c:pt>
                <c:pt idx="8">
                  <c:v>177.7633875207818</c:v>
                </c:pt>
                <c:pt idx="9">
                  <c:v>191.7662837576499</c:v>
                </c:pt>
                <c:pt idx="10">
                  <c:v>206.1545493390178</c:v>
                </c:pt>
                <c:pt idx="11">
                  <c:v>220.6334580091713</c:v>
                </c:pt>
                <c:pt idx="12">
                  <c:v>232.5155340310215</c:v>
                </c:pt>
                <c:pt idx="13">
                  <c:v>239.8664237056613</c:v>
                </c:pt>
                <c:pt idx="14">
                  <c:v>242.301722184311</c:v>
                </c:pt>
                <c:pt idx="15">
                  <c:v>238.7532155469283</c:v>
                </c:pt>
                <c:pt idx="16">
                  <c:v>229.830826248781</c:v>
                </c:pt>
                <c:pt idx="17">
                  <c:v>217.1847824032084</c:v>
                </c:pt>
                <c:pt idx="18">
                  <c:v>203.8466322910968</c:v>
                </c:pt>
                <c:pt idx="19">
                  <c:v>189.5829885175991</c:v>
                </c:pt>
                <c:pt idx="20">
                  <c:v>176.4764927115552</c:v>
                </c:pt>
                <c:pt idx="21">
                  <c:v>165.7922912346718</c:v>
                </c:pt>
                <c:pt idx="22">
                  <c:v>157.4143873190907</c:v>
                </c:pt>
                <c:pt idx="23">
                  <c:v>151.7921124982454</c:v>
                </c:pt>
                <c:pt idx="24">
                  <c:v>148.4310175761206</c:v>
                </c:pt>
                <c:pt idx="25">
                  <c:v>146.4055785093646</c:v>
                </c:pt>
                <c:pt idx="26">
                  <c:v>145.1900458792486</c:v>
                </c:pt>
                <c:pt idx="27">
                  <c:v>144.6044878193368</c:v>
                </c:pt>
                <c:pt idx="28">
                  <c:v>144.4303662935789</c:v>
                </c:pt>
                <c:pt idx="29">
                  <c:v>144.436727166162</c:v>
                </c:pt>
                <c:pt idx="30">
                  <c:v>144.5428512244803</c:v>
                </c:pt>
                <c:pt idx="31">
                  <c:v>144.6881616031464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194504"/>
        <c:axId val="2138191336"/>
      </c:scatterChart>
      <c:valAx>
        <c:axId val="2138194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191336"/>
        <c:crosses val="autoZero"/>
        <c:crossBetween val="midCat"/>
      </c:valAx>
      <c:valAx>
        <c:axId val="2138191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194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'980011'!$B$2819:$B$2850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'980011'!$E$2819:$E$2850</c:f>
              <c:numCache>
                <c:formatCode>General</c:formatCode>
                <c:ptCount val="32"/>
                <c:pt idx="0">
                  <c:v>107.0</c:v>
                </c:pt>
                <c:pt idx="1">
                  <c:v>110.0</c:v>
                </c:pt>
                <c:pt idx="2">
                  <c:v>166.0</c:v>
                </c:pt>
                <c:pt idx="3">
                  <c:v>147.0</c:v>
                </c:pt>
                <c:pt idx="4">
                  <c:v>126.0</c:v>
                </c:pt>
                <c:pt idx="5">
                  <c:v>137.0</c:v>
                </c:pt>
                <c:pt idx="6">
                  <c:v>167.0</c:v>
                </c:pt>
                <c:pt idx="7">
                  <c:v>160.0</c:v>
                </c:pt>
                <c:pt idx="8">
                  <c:v>165.0</c:v>
                </c:pt>
                <c:pt idx="9">
                  <c:v>205.0</c:v>
                </c:pt>
                <c:pt idx="10">
                  <c:v>249.0</c:v>
                </c:pt>
                <c:pt idx="11">
                  <c:v>207.0</c:v>
                </c:pt>
                <c:pt idx="12">
                  <c:v>257.0</c:v>
                </c:pt>
                <c:pt idx="13">
                  <c:v>248.0</c:v>
                </c:pt>
                <c:pt idx="14">
                  <c:v>237.0</c:v>
                </c:pt>
                <c:pt idx="15">
                  <c:v>218.0</c:v>
                </c:pt>
                <c:pt idx="16">
                  <c:v>217.0</c:v>
                </c:pt>
                <c:pt idx="17">
                  <c:v>196.0</c:v>
                </c:pt>
                <c:pt idx="18">
                  <c:v>174.0</c:v>
                </c:pt>
                <c:pt idx="19">
                  <c:v>199.0</c:v>
                </c:pt>
                <c:pt idx="20">
                  <c:v>170.0</c:v>
                </c:pt>
                <c:pt idx="21">
                  <c:v>160.0</c:v>
                </c:pt>
                <c:pt idx="22">
                  <c:v>157.0</c:v>
                </c:pt>
                <c:pt idx="23">
                  <c:v>168.0</c:v>
                </c:pt>
                <c:pt idx="24">
                  <c:v>153.0</c:v>
                </c:pt>
                <c:pt idx="25">
                  <c:v>147.0</c:v>
                </c:pt>
                <c:pt idx="26">
                  <c:v>178.0</c:v>
                </c:pt>
                <c:pt idx="27">
                  <c:v>127.0</c:v>
                </c:pt>
                <c:pt idx="28">
                  <c:v>154.0</c:v>
                </c:pt>
                <c:pt idx="29">
                  <c:v>129.0</c:v>
                </c:pt>
                <c:pt idx="30">
                  <c:v>141.0</c:v>
                </c:pt>
                <c:pt idx="31">
                  <c:v>147.0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'980011'!$B$2819:$B$2850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'980011'!$F$2819:$F$2850</c:f>
              <c:numCache>
                <c:formatCode>0</c:formatCode>
                <c:ptCount val="32"/>
                <c:pt idx="3">
                  <c:v>134.3506283269456</c:v>
                </c:pt>
                <c:pt idx="4">
                  <c:v>139.2620367179025</c:v>
                </c:pt>
                <c:pt idx="5">
                  <c:v>145.8320932654243</c:v>
                </c:pt>
                <c:pt idx="6">
                  <c:v>155.2948445102302</c:v>
                </c:pt>
                <c:pt idx="7">
                  <c:v>167.7824948821156</c:v>
                </c:pt>
                <c:pt idx="8">
                  <c:v>182.6966582692434</c:v>
                </c:pt>
                <c:pt idx="9">
                  <c:v>198.8337082432927</c:v>
                </c:pt>
                <c:pt idx="10">
                  <c:v>213.9979938380794</c:v>
                </c:pt>
                <c:pt idx="11">
                  <c:v>227.6097758120164</c:v>
                </c:pt>
                <c:pt idx="12">
                  <c:v>236.9175646749533</c:v>
                </c:pt>
                <c:pt idx="13">
                  <c:v>240.5961511080748</c:v>
                </c:pt>
                <c:pt idx="14">
                  <c:v>238.4941291575136</c:v>
                </c:pt>
                <c:pt idx="15">
                  <c:v>230.5969376805068</c:v>
                </c:pt>
                <c:pt idx="16">
                  <c:v>218.3704624957851</c:v>
                </c:pt>
                <c:pt idx="17">
                  <c:v>203.9785074614029</c:v>
                </c:pt>
                <c:pt idx="18">
                  <c:v>190.4673740300581</c:v>
                </c:pt>
                <c:pt idx="19">
                  <c:v>177.3095503106285</c:v>
                </c:pt>
                <c:pt idx="20">
                  <c:v>166.248273640423</c:v>
                </c:pt>
                <c:pt idx="21">
                  <c:v>158.003124081282</c:v>
                </c:pt>
                <c:pt idx="22">
                  <c:v>152.1559413899283</c:v>
                </c:pt>
                <c:pt idx="23">
                  <c:v>148.7058326271262</c:v>
                </c:pt>
                <c:pt idx="24">
                  <c:v>146.9927650054575</c:v>
                </c:pt>
                <c:pt idx="25">
                  <c:v>146.2588425159032</c:v>
                </c:pt>
                <c:pt idx="26">
                  <c:v>146.1435967467413</c:v>
                </c:pt>
                <c:pt idx="27">
                  <c:v>146.4710898195268</c:v>
                </c:pt>
                <c:pt idx="28">
                  <c:v>146.9621486959493</c:v>
                </c:pt>
                <c:pt idx="29">
                  <c:v>147.6339779054732</c:v>
                </c:pt>
                <c:pt idx="30">
                  <c:v>148.3195468618591</c:v>
                </c:pt>
                <c:pt idx="31">
                  <c:v>149.0020906320454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148920"/>
        <c:axId val="2138145752"/>
      </c:scatterChart>
      <c:valAx>
        <c:axId val="2138148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145752"/>
        <c:crosses val="autoZero"/>
        <c:crossBetween val="midCat"/>
      </c:valAx>
      <c:valAx>
        <c:axId val="2138145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1489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'980011'!$B$2869:$B$2900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'980011'!$E$2869:$E$2900</c:f>
              <c:numCache>
                <c:formatCode>General</c:formatCode>
                <c:ptCount val="32"/>
                <c:pt idx="0">
                  <c:v>0.0</c:v>
                </c:pt>
                <c:pt idx="1">
                  <c:v>0.0</c:v>
                </c:pt>
                <c:pt idx="2">
                  <c:v>1.0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1.0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1.0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2.0</c:v>
                </c:pt>
                <c:pt idx="28">
                  <c:v>2.0</c:v>
                </c:pt>
                <c:pt idx="29">
                  <c:v>0.0</c:v>
                </c:pt>
                <c:pt idx="30">
                  <c:v>1.0</c:v>
                </c:pt>
                <c:pt idx="31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'980011'!$B$2869:$B$2900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'980011'!$F$2869:$F$2900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102760"/>
        <c:axId val="2138099656"/>
      </c:scatterChart>
      <c:valAx>
        <c:axId val="2138102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099656"/>
        <c:crosses val="autoZero"/>
        <c:crossBetween val="midCat"/>
      </c:valAx>
      <c:valAx>
        <c:axId val="2138099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1027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'980011'!$E$219:$E$250</c:f>
              <c:numCache>
                <c:formatCode>General</c:formatCode>
                <c:ptCount val="32"/>
                <c:pt idx="0">
                  <c:v>83.0</c:v>
                </c:pt>
                <c:pt idx="1">
                  <c:v>86.0</c:v>
                </c:pt>
                <c:pt idx="2">
                  <c:v>75.0</c:v>
                </c:pt>
                <c:pt idx="3">
                  <c:v>84.0</c:v>
                </c:pt>
                <c:pt idx="4">
                  <c:v>119.0</c:v>
                </c:pt>
                <c:pt idx="5">
                  <c:v>108.0</c:v>
                </c:pt>
                <c:pt idx="6">
                  <c:v>117.0</c:v>
                </c:pt>
                <c:pt idx="7">
                  <c:v>124.0</c:v>
                </c:pt>
                <c:pt idx="8">
                  <c:v>124.0</c:v>
                </c:pt>
                <c:pt idx="9">
                  <c:v>158.0</c:v>
                </c:pt>
                <c:pt idx="10">
                  <c:v>178.0</c:v>
                </c:pt>
                <c:pt idx="11">
                  <c:v>220.0</c:v>
                </c:pt>
                <c:pt idx="12">
                  <c:v>240.0</c:v>
                </c:pt>
                <c:pt idx="13">
                  <c:v>248.0</c:v>
                </c:pt>
                <c:pt idx="14">
                  <c:v>272.0</c:v>
                </c:pt>
                <c:pt idx="15">
                  <c:v>239.0</c:v>
                </c:pt>
                <c:pt idx="16">
                  <c:v>218.0</c:v>
                </c:pt>
                <c:pt idx="17">
                  <c:v>224.0</c:v>
                </c:pt>
                <c:pt idx="18">
                  <c:v>175.0</c:v>
                </c:pt>
                <c:pt idx="19">
                  <c:v>152.0</c:v>
                </c:pt>
                <c:pt idx="20">
                  <c:v>142.0</c:v>
                </c:pt>
                <c:pt idx="21">
                  <c:v>139.0</c:v>
                </c:pt>
                <c:pt idx="22">
                  <c:v>138.0</c:v>
                </c:pt>
                <c:pt idx="23">
                  <c:v>113.0</c:v>
                </c:pt>
                <c:pt idx="24">
                  <c:v>108.0</c:v>
                </c:pt>
                <c:pt idx="25">
                  <c:v>119.0</c:v>
                </c:pt>
                <c:pt idx="26">
                  <c:v>109.0</c:v>
                </c:pt>
                <c:pt idx="27">
                  <c:v>116.0</c:v>
                </c:pt>
                <c:pt idx="28">
                  <c:v>118.0</c:v>
                </c:pt>
                <c:pt idx="29">
                  <c:v>82.0</c:v>
                </c:pt>
                <c:pt idx="30">
                  <c:v>98.0</c:v>
                </c:pt>
                <c:pt idx="31">
                  <c:v>123.0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'980011'!$F$219:$F$250</c:f>
              <c:numCache>
                <c:formatCode>0</c:formatCode>
                <c:ptCount val="32"/>
                <c:pt idx="3">
                  <c:v>99.43610668786163</c:v>
                </c:pt>
                <c:pt idx="4">
                  <c:v>101.6683145324973</c:v>
                </c:pt>
                <c:pt idx="5">
                  <c:v>105.3278663379669</c:v>
                </c:pt>
                <c:pt idx="6">
                  <c:v>111.8694066718983</c:v>
                </c:pt>
                <c:pt idx="7">
                  <c:v>122.6337876842092</c:v>
                </c:pt>
                <c:pt idx="8">
                  <c:v>138.5421235148246</c:v>
                </c:pt>
                <c:pt idx="9">
                  <c:v>159.6087851730427</c:v>
                </c:pt>
                <c:pt idx="10">
                  <c:v>183.598891975384</c:v>
                </c:pt>
                <c:pt idx="11">
                  <c:v>209.9295499852544</c:v>
                </c:pt>
                <c:pt idx="12">
                  <c:v>233.2081937549419</c:v>
                </c:pt>
                <c:pt idx="13">
                  <c:v>248.6427101833152</c:v>
                </c:pt>
                <c:pt idx="14">
                  <c:v>254.6803564795585</c:v>
                </c:pt>
                <c:pt idx="15">
                  <c:v>248.6666360439102</c:v>
                </c:pt>
                <c:pt idx="16">
                  <c:v>231.9998750876842</c:v>
                </c:pt>
                <c:pt idx="17">
                  <c:v>208.668046074578</c:v>
                </c:pt>
                <c:pt idx="18">
                  <c:v>185.1148958909089</c:v>
                </c:pt>
                <c:pt idx="19">
                  <c:v>161.5588739630253</c:v>
                </c:pt>
                <c:pt idx="20">
                  <c:v>141.8188090065854</c:v>
                </c:pt>
                <c:pt idx="21">
                  <c:v>127.4869850891087</c:v>
                </c:pt>
                <c:pt idx="22">
                  <c:v>117.7509106787354</c:v>
                </c:pt>
                <c:pt idx="23">
                  <c:v>112.2820765272419</c:v>
                </c:pt>
                <c:pt idx="24">
                  <c:v>109.6482816537504</c:v>
                </c:pt>
                <c:pt idx="25">
                  <c:v>108.4607385103563</c:v>
                </c:pt>
                <c:pt idx="26">
                  <c:v>108.0579692103148</c:v>
                </c:pt>
                <c:pt idx="27">
                  <c:v>108.1363520756057</c:v>
                </c:pt>
                <c:pt idx="28">
                  <c:v>108.3972798254415</c:v>
                </c:pt>
                <c:pt idx="29">
                  <c:v>108.7820560710876</c:v>
                </c:pt>
                <c:pt idx="30">
                  <c:v>109.1775631630399</c:v>
                </c:pt>
                <c:pt idx="31">
                  <c:v>109.5695551914225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903496"/>
        <c:axId val="2133900328"/>
      </c:scatterChart>
      <c:valAx>
        <c:axId val="2133903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3900328"/>
        <c:crosses val="autoZero"/>
        <c:crossBetween val="midCat"/>
      </c:valAx>
      <c:valAx>
        <c:axId val="2133900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903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'980011'!$E$2919:$E$2950</c:f>
              <c:numCache>
                <c:formatCode>General</c:formatCode>
                <c:ptCount val="32"/>
                <c:pt idx="0">
                  <c:v>88.0</c:v>
                </c:pt>
                <c:pt idx="1">
                  <c:v>111.0</c:v>
                </c:pt>
                <c:pt idx="2">
                  <c:v>100.0</c:v>
                </c:pt>
                <c:pt idx="3">
                  <c:v>97.0</c:v>
                </c:pt>
                <c:pt idx="4">
                  <c:v>96.0</c:v>
                </c:pt>
                <c:pt idx="5">
                  <c:v>95.0</c:v>
                </c:pt>
                <c:pt idx="6">
                  <c:v>107.0</c:v>
                </c:pt>
                <c:pt idx="7">
                  <c:v>94.0</c:v>
                </c:pt>
                <c:pt idx="8">
                  <c:v>116.0</c:v>
                </c:pt>
                <c:pt idx="9">
                  <c:v>134.0</c:v>
                </c:pt>
                <c:pt idx="10">
                  <c:v>135.0</c:v>
                </c:pt>
                <c:pt idx="11">
                  <c:v>177.0</c:v>
                </c:pt>
                <c:pt idx="12">
                  <c:v>197.0</c:v>
                </c:pt>
                <c:pt idx="13">
                  <c:v>205.0</c:v>
                </c:pt>
                <c:pt idx="14">
                  <c:v>277.0</c:v>
                </c:pt>
                <c:pt idx="15">
                  <c:v>252.0</c:v>
                </c:pt>
                <c:pt idx="16">
                  <c:v>270.0</c:v>
                </c:pt>
                <c:pt idx="17">
                  <c:v>244.0</c:v>
                </c:pt>
                <c:pt idx="18">
                  <c:v>198.0</c:v>
                </c:pt>
                <c:pt idx="19">
                  <c:v>173.0</c:v>
                </c:pt>
                <c:pt idx="20">
                  <c:v>144.0</c:v>
                </c:pt>
                <c:pt idx="21">
                  <c:v>147.0</c:v>
                </c:pt>
                <c:pt idx="22">
                  <c:v>135.0</c:v>
                </c:pt>
                <c:pt idx="23">
                  <c:v>137.0</c:v>
                </c:pt>
                <c:pt idx="24">
                  <c:v>121.0</c:v>
                </c:pt>
                <c:pt idx="25">
                  <c:v>113.0</c:v>
                </c:pt>
                <c:pt idx="26">
                  <c:v>106.0</c:v>
                </c:pt>
                <c:pt idx="27">
                  <c:v>109.0</c:v>
                </c:pt>
                <c:pt idx="28">
                  <c:v>128.0</c:v>
                </c:pt>
                <c:pt idx="29">
                  <c:v>110.0</c:v>
                </c:pt>
                <c:pt idx="30">
                  <c:v>116.0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'980011'!$F$2919:$F$2950</c:f>
              <c:numCache>
                <c:formatCode>0</c:formatCode>
                <c:ptCount val="32"/>
                <c:pt idx="3">
                  <c:v>96.65821082256214</c:v>
                </c:pt>
                <c:pt idx="4">
                  <c:v>97.56648224923875</c:v>
                </c:pt>
                <c:pt idx="5">
                  <c:v>98.77093994090245</c:v>
                </c:pt>
                <c:pt idx="6">
                  <c:v>100.8947329913974</c:v>
                </c:pt>
                <c:pt idx="7">
                  <c:v>104.9118109892074</c:v>
                </c:pt>
                <c:pt idx="8">
                  <c:v>112.2989743208601</c:v>
                </c:pt>
                <c:pt idx="9">
                  <c:v>124.8017561549375</c:v>
                </c:pt>
                <c:pt idx="10">
                  <c:v>143.010552797789</c:v>
                </c:pt>
                <c:pt idx="11">
                  <c:v>168.7331225537357</c:v>
                </c:pt>
                <c:pt idx="12">
                  <c:v>198.7446020932301</c:v>
                </c:pt>
                <c:pt idx="13">
                  <c:v>226.8646739598007</c:v>
                </c:pt>
                <c:pt idx="14">
                  <c:v>250.1096357799972</c:v>
                </c:pt>
                <c:pt idx="15">
                  <c:v>260.5429979198863</c:v>
                </c:pt>
                <c:pt idx="16">
                  <c:v>255.0475977476967</c:v>
                </c:pt>
                <c:pt idx="17">
                  <c:v>235.6877663362853</c:v>
                </c:pt>
                <c:pt idx="18">
                  <c:v>210.3256504746341</c:v>
                </c:pt>
                <c:pt idx="19">
                  <c:v>181.5179734432265</c:v>
                </c:pt>
                <c:pt idx="20">
                  <c:v>155.7156664795241</c:v>
                </c:pt>
                <c:pt idx="21">
                  <c:v>136.5775088664959</c:v>
                </c:pt>
                <c:pt idx="22">
                  <c:v>123.7951470322462</c:v>
                </c:pt>
                <c:pt idx="23">
                  <c:v>117.0131507301177</c:v>
                </c:pt>
                <c:pt idx="24">
                  <c:v>114.0783169646279</c:v>
                </c:pt>
                <c:pt idx="25">
                  <c:v>113.013874140691</c:v>
                </c:pt>
                <c:pt idx="26">
                  <c:v>112.9160520100549</c:v>
                </c:pt>
                <c:pt idx="27">
                  <c:v>113.3479171554906</c:v>
                </c:pt>
                <c:pt idx="28">
                  <c:v>113.9034067125642</c:v>
                </c:pt>
                <c:pt idx="29">
                  <c:v>114.6023774605944</c:v>
                </c:pt>
                <c:pt idx="30">
                  <c:v>115.2818208571457</c:v>
                </c:pt>
                <c:pt idx="31">
                  <c:v>115.9425211971397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057320"/>
        <c:axId val="2138054152"/>
      </c:scatterChart>
      <c:valAx>
        <c:axId val="2138057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054152"/>
        <c:crosses val="autoZero"/>
        <c:crossBetween val="midCat"/>
      </c:valAx>
      <c:valAx>
        <c:axId val="2138054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057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'980011'!$E$2969:$E$3000</c:f>
              <c:numCache>
                <c:formatCode>General</c:formatCode>
                <c:ptCount val="32"/>
                <c:pt idx="0">
                  <c:v>75.0</c:v>
                </c:pt>
                <c:pt idx="1">
                  <c:v>87.0</c:v>
                </c:pt>
                <c:pt idx="2">
                  <c:v>94.0</c:v>
                </c:pt>
                <c:pt idx="3">
                  <c:v>106.0</c:v>
                </c:pt>
                <c:pt idx="4">
                  <c:v>88.0</c:v>
                </c:pt>
                <c:pt idx="5">
                  <c:v>99.0</c:v>
                </c:pt>
                <c:pt idx="6">
                  <c:v>103.0</c:v>
                </c:pt>
                <c:pt idx="7">
                  <c:v>124.0</c:v>
                </c:pt>
                <c:pt idx="8">
                  <c:v>123.0</c:v>
                </c:pt>
                <c:pt idx="9">
                  <c:v>115.0</c:v>
                </c:pt>
                <c:pt idx="10">
                  <c:v>148.0</c:v>
                </c:pt>
                <c:pt idx="11">
                  <c:v>169.0</c:v>
                </c:pt>
                <c:pt idx="12">
                  <c:v>190.0</c:v>
                </c:pt>
                <c:pt idx="13">
                  <c:v>239.0</c:v>
                </c:pt>
                <c:pt idx="14">
                  <c:v>276.0</c:v>
                </c:pt>
                <c:pt idx="15">
                  <c:v>289.0</c:v>
                </c:pt>
                <c:pt idx="16">
                  <c:v>256.0</c:v>
                </c:pt>
                <c:pt idx="17">
                  <c:v>216.0</c:v>
                </c:pt>
                <c:pt idx="18">
                  <c:v>208.0</c:v>
                </c:pt>
                <c:pt idx="19">
                  <c:v>160.0</c:v>
                </c:pt>
                <c:pt idx="20">
                  <c:v>147.0</c:v>
                </c:pt>
                <c:pt idx="21">
                  <c:v>142.0</c:v>
                </c:pt>
                <c:pt idx="22">
                  <c:v>137.0</c:v>
                </c:pt>
                <c:pt idx="23">
                  <c:v>128.0</c:v>
                </c:pt>
                <c:pt idx="24">
                  <c:v>125.0</c:v>
                </c:pt>
                <c:pt idx="25">
                  <c:v>102.0</c:v>
                </c:pt>
                <c:pt idx="26">
                  <c:v>135.0</c:v>
                </c:pt>
                <c:pt idx="27">
                  <c:v>110.0</c:v>
                </c:pt>
                <c:pt idx="28">
                  <c:v>121.0</c:v>
                </c:pt>
                <c:pt idx="29">
                  <c:v>106.0</c:v>
                </c:pt>
                <c:pt idx="30">
                  <c:v>127.0</c:v>
                </c:pt>
                <c:pt idx="31">
                  <c:v>114.0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'980011'!$F$2969:$F$3000</c:f>
              <c:numCache>
                <c:formatCode>0</c:formatCode>
                <c:ptCount val="32"/>
                <c:pt idx="3">
                  <c:v>101.491837574526</c:v>
                </c:pt>
                <c:pt idx="4">
                  <c:v>102.2723191717402</c:v>
                </c:pt>
                <c:pt idx="5">
                  <c:v>103.1797606812223</c:v>
                </c:pt>
                <c:pt idx="6">
                  <c:v>104.6582971002658</c:v>
                </c:pt>
                <c:pt idx="7">
                  <c:v>107.5401985223648</c:v>
                </c:pt>
                <c:pt idx="8">
                  <c:v>113.4145292842242</c:v>
                </c:pt>
                <c:pt idx="9">
                  <c:v>124.6090378640664</c:v>
                </c:pt>
                <c:pt idx="10">
                  <c:v>142.6999632988393</c:v>
                </c:pt>
                <c:pt idx="11">
                  <c:v>170.455897548952</c:v>
                </c:pt>
                <c:pt idx="12">
                  <c:v>204.6896574330446</c:v>
                </c:pt>
                <c:pt idx="13">
                  <c:v>237.398084401026</c:v>
                </c:pt>
                <c:pt idx="14">
                  <c:v>263.4452123508646</c:v>
                </c:pt>
                <c:pt idx="15">
                  <c:v>272.1627587694106</c:v>
                </c:pt>
                <c:pt idx="16">
                  <c:v>260.3455233993358</c:v>
                </c:pt>
                <c:pt idx="17">
                  <c:v>232.82719184402</c:v>
                </c:pt>
                <c:pt idx="18">
                  <c:v>201.4172158429967</c:v>
                </c:pt>
                <c:pt idx="19">
                  <c:v>169.8991949389505</c:v>
                </c:pt>
                <c:pt idx="20">
                  <c:v>145.3968631074586</c:v>
                </c:pt>
                <c:pt idx="21">
                  <c:v>129.9920254022993</c:v>
                </c:pt>
                <c:pt idx="22">
                  <c:v>121.5872539550696</c:v>
                </c:pt>
                <c:pt idx="23">
                  <c:v>118.1971491207849</c:v>
                </c:pt>
                <c:pt idx="24">
                  <c:v>117.2903139816117</c:v>
                </c:pt>
                <c:pt idx="25">
                  <c:v>117.3544286840735</c:v>
                </c:pt>
                <c:pt idx="26">
                  <c:v>117.8559183741681</c:v>
                </c:pt>
                <c:pt idx="27">
                  <c:v>118.5491642374901</c:v>
                </c:pt>
                <c:pt idx="28">
                  <c:v>119.1961096866027</c:v>
                </c:pt>
                <c:pt idx="29">
                  <c:v>119.9405995206364</c:v>
                </c:pt>
                <c:pt idx="30">
                  <c:v>120.6437910910278</c:v>
                </c:pt>
                <c:pt idx="31">
                  <c:v>121.3223044680398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462424"/>
        <c:axId val="2139465592"/>
      </c:scatterChart>
      <c:valAx>
        <c:axId val="2139462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465592"/>
        <c:crosses val="autoZero"/>
        <c:crossBetween val="midCat"/>
      </c:valAx>
      <c:valAx>
        <c:axId val="2139465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4624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'980011'!$E$3019:$E$3050</c:f>
              <c:numCache>
                <c:formatCode>General</c:formatCode>
                <c:ptCount val="32"/>
                <c:pt idx="0">
                  <c:v>99.0</c:v>
                </c:pt>
                <c:pt idx="1">
                  <c:v>87.0</c:v>
                </c:pt>
                <c:pt idx="2">
                  <c:v>101.0</c:v>
                </c:pt>
                <c:pt idx="3">
                  <c:v>108.0</c:v>
                </c:pt>
                <c:pt idx="4">
                  <c:v>110.0</c:v>
                </c:pt>
                <c:pt idx="5">
                  <c:v>122.0</c:v>
                </c:pt>
                <c:pt idx="6">
                  <c:v>135.0</c:v>
                </c:pt>
                <c:pt idx="7">
                  <c:v>125.0</c:v>
                </c:pt>
                <c:pt idx="8">
                  <c:v>152.0</c:v>
                </c:pt>
                <c:pt idx="9">
                  <c:v>155.0</c:v>
                </c:pt>
                <c:pt idx="10">
                  <c:v>160.0</c:v>
                </c:pt>
                <c:pt idx="11">
                  <c:v>183.0</c:v>
                </c:pt>
                <c:pt idx="12">
                  <c:v>193.0</c:v>
                </c:pt>
                <c:pt idx="13">
                  <c:v>223.0</c:v>
                </c:pt>
                <c:pt idx="14">
                  <c:v>251.0</c:v>
                </c:pt>
                <c:pt idx="15">
                  <c:v>222.0</c:v>
                </c:pt>
                <c:pt idx="16">
                  <c:v>255.0</c:v>
                </c:pt>
                <c:pt idx="17">
                  <c:v>221.0</c:v>
                </c:pt>
                <c:pt idx="18">
                  <c:v>185.0</c:v>
                </c:pt>
                <c:pt idx="19">
                  <c:v>179.0</c:v>
                </c:pt>
                <c:pt idx="20">
                  <c:v>162.0</c:v>
                </c:pt>
                <c:pt idx="21">
                  <c:v>133.0</c:v>
                </c:pt>
                <c:pt idx="22">
                  <c:v>108.0</c:v>
                </c:pt>
                <c:pt idx="23">
                  <c:v>131.0</c:v>
                </c:pt>
                <c:pt idx="24">
                  <c:v>103.0</c:v>
                </c:pt>
                <c:pt idx="25">
                  <c:v>122.0</c:v>
                </c:pt>
                <c:pt idx="26">
                  <c:v>130.0</c:v>
                </c:pt>
                <c:pt idx="27">
                  <c:v>115.0</c:v>
                </c:pt>
                <c:pt idx="28">
                  <c:v>105.0</c:v>
                </c:pt>
                <c:pt idx="29">
                  <c:v>111.0</c:v>
                </c:pt>
                <c:pt idx="30">
                  <c:v>123.0</c:v>
                </c:pt>
                <c:pt idx="31">
                  <c:v>114.0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'980011'!$F$3019:$F$3050</c:f>
              <c:numCache>
                <c:formatCode>0</c:formatCode>
                <c:ptCount val="32"/>
                <c:pt idx="3">
                  <c:v>117.0624532399269</c:v>
                </c:pt>
                <c:pt idx="4">
                  <c:v>117.553165672531</c:v>
                </c:pt>
                <c:pt idx="5">
                  <c:v>118.6887555258256</c:v>
                </c:pt>
                <c:pt idx="6">
                  <c:v>121.2259286931725</c:v>
                </c:pt>
                <c:pt idx="7">
                  <c:v>126.2016967373952</c:v>
                </c:pt>
                <c:pt idx="8">
                  <c:v>134.7445252254011</c:v>
                </c:pt>
                <c:pt idx="9">
                  <c:v>147.7097080753084</c:v>
                </c:pt>
                <c:pt idx="10">
                  <c:v>164.5012974178525</c:v>
                </c:pt>
                <c:pt idx="11">
                  <c:v>185.5628849711071</c:v>
                </c:pt>
                <c:pt idx="12">
                  <c:v>207.3319664543226</c:v>
                </c:pt>
                <c:pt idx="13">
                  <c:v>225.271599120356</c:v>
                </c:pt>
                <c:pt idx="14">
                  <c:v>237.5755266194748</c:v>
                </c:pt>
                <c:pt idx="15">
                  <c:v>239.9587849646513</c:v>
                </c:pt>
                <c:pt idx="16">
                  <c:v>231.6439785042631</c:v>
                </c:pt>
                <c:pt idx="17">
                  <c:v>214.8438966401648</c:v>
                </c:pt>
                <c:pt idx="18">
                  <c:v>195.0759771048366</c:v>
                </c:pt>
                <c:pt idx="19">
                  <c:v>173.2921080871217</c:v>
                </c:pt>
                <c:pt idx="20">
                  <c:v>153.614521374538</c:v>
                </c:pt>
                <c:pt idx="21">
                  <c:v>138.4175353752117</c:v>
                </c:pt>
                <c:pt idx="22">
                  <c:v>127.47662006877</c:v>
                </c:pt>
                <c:pt idx="23">
                  <c:v>120.9049704699361</c:v>
                </c:pt>
                <c:pt idx="24">
                  <c:v>117.4192958679216</c:v>
                </c:pt>
                <c:pt idx="25">
                  <c:v>115.5375660984955</c:v>
                </c:pt>
                <c:pt idx="26">
                  <c:v>114.4886468928275</c:v>
                </c:pt>
                <c:pt idx="27">
                  <c:v>113.9524903101057</c:v>
                </c:pt>
                <c:pt idx="28">
                  <c:v>113.7006917442641</c:v>
                </c:pt>
                <c:pt idx="29">
                  <c:v>113.5150277885132</c:v>
                </c:pt>
                <c:pt idx="30">
                  <c:v>113.3770254417421</c:v>
                </c:pt>
                <c:pt idx="31">
                  <c:v>113.2553505870458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508296"/>
        <c:axId val="2139511464"/>
      </c:scatterChart>
      <c:valAx>
        <c:axId val="2139508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511464"/>
        <c:crosses val="autoZero"/>
        <c:crossBetween val="midCat"/>
      </c:valAx>
      <c:valAx>
        <c:axId val="2139511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508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'980011'!$E$3069:$E$3100</c:f>
              <c:numCache>
                <c:formatCode>General</c:formatCode>
                <c:ptCount val="32"/>
                <c:pt idx="0">
                  <c:v>102.0</c:v>
                </c:pt>
                <c:pt idx="1">
                  <c:v>124.0</c:v>
                </c:pt>
                <c:pt idx="2">
                  <c:v>108.0</c:v>
                </c:pt>
                <c:pt idx="3">
                  <c:v>134.0</c:v>
                </c:pt>
                <c:pt idx="4">
                  <c:v>125.0</c:v>
                </c:pt>
                <c:pt idx="5">
                  <c:v>125.0</c:v>
                </c:pt>
                <c:pt idx="6">
                  <c:v>138.0</c:v>
                </c:pt>
                <c:pt idx="7">
                  <c:v>156.0</c:v>
                </c:pt>
                <c:pt idx="8">
                  <c:v>132.0</c:v>
                </c:pt>
                <c:pt idx="9">
                  <c:v>183.0</c:v>
                </c:pt>
                <c:pt idx="10">
                  <c:v>192.0</c:v>
                </c:pt>
                <c:pt idx="11">
                  <c:v>169.0</c:v>
                </c:pt>
                <c:pt idx="12">
                  <c:v>231.0</c:v>
                </c:pt>
                <c:pt idx="13">
                  <c:v>235.0</c:v>
                </c:pt>
                <c:pt idx="14">
                  <c:v>250.0</c:v>
                </c:pt>
                <c:pt idx="15">
                  <c:v>225.0</c:v>
                </c:pt>
                <c:pt idx="16">
                  <c:v>262.0</c:v>
                </c:pt>
                <c:pt idx="17">
                  <c:v>252.0</c:v>
                </c:pt>
                <c:pt idx="18">
                  <c:v>247.0</c:v>
                </c:pt>
                <c:pt idx="19">
                  <c:v>246.0</c:v>
                </c:pt>
                <c:pt idx="20">
                  <c:v>220.0</c:v>
                </c:pt>
                <c:pt idx="21">
                  <c:v>210.0</c:v>
                </c:pt>
                <c:pt idx="22">
                  <c:v>202.0</c:v>
                </c:pt>
                <c:pt idx="23">
                  <c:v>190.0</c:v>
                </c:pt>
                <c:pt idx="24">
                  <c:v>186.0</c:v>
                </c:pt>
                <c:pt idx="25">
                  <c:v>163.0</c:v>
                </c:pt>
                <c:pt idx="26">
                  <c:v>184.0</c:v>
                </c:pt>
                <c:pt idx="27">
                  <c:v>170.0</c:v>
                </c:pt>
                <c:pt idx="28">
                  <c:v>158.0</c:v>
                </c:pt>
                <c:pt idx="29">
                  <c:v>136.0</c:v>
                </c:pt>
                <c:pt idx="30">
                  <c:v>127.0</c:v>
                </c:pt>
                <c:pt idx="31">
                  <c:v>136.0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'980011'!$F$3069:$F$3100</c:f>
              <c:numCache>
                <c:formatCode>0</c:formatCode>
                <c:ptCount val="32"/>
                <c:pt idx="3">
                  <c:v>122.9160144183242</c:v>
                </c:pt>
                <c:pt idx="4">
                  <c:v>126.7785537380989</c:v>
                </c:pt>
                <c:pt idx="5">
                  <c:v>131.5791758643387</c:v>
                </c:pt>
                <c:pt idx="6">
                  <c:v>138.1585469444795</c:v>
                </c:pt>
                <c:pt idx="7">
                  <c:v>146.6763251052015</c:v>
                </c:pt>
                <c:pt idx="8">
                  <c:v>157.0622986868499</c:v>
                </c:pt>
                <c:pt idx="9">
                  <c:v>169.1013952204655</c:v>
                </c:pt>
                <c:pt idx="10">
                  <c:v>181.9390852306187</c:v>
                </c:pt>
                <c:pt idx="11">
                  <c:v>196.1915315998357</c:v>
                </c:pt>
                <c:pt idx="12">
                  <c:v>210.3851241798792</c:v>
                </c:pt>
                <c:pt idx="13">
                  <c:v>223.0410514380324</c:v>
                </c:pt>
                <c:pt idx="14">
                  <c:v>234.7010264657168</c:v>
                </c:pt>
                <c:pt idx="15">
                  <c:v>243.6080909666545</c:v>
                </c:pt>
                <c:pt idx="16">
                  <c:v>248.868420275218</c:v>
                </c:pt>
                <c:pt idx="17">
                  <c:v>250.0341303921328</c:v>
                </c:pt>
                <c:pt idx="18">
                  <c:v>247.4819572190355</c:v>
                </c:pt>
                <c:pt idx="19">
                  <c:v>241.223646755025</c:v>
                </c:pt>
                <c:pt idx="20">
                  <c:v>231.7421245617188</c:v>
                </c:pt>
                <c:pt idx="21">
                  <c:v>220.1263477338752</c:v>
                </c:pt>
                <c:pt idx="22">
                  <c:v>206.7214854791125</c:v>
                </c:pt>
                <c:pt idx="23">
                  <c:v>193.4324147954574</c:v>
                </c:pt>
                <c:pt idx="24">
                  <c:v>181.7466630867939</c:v>
                </c:pt>
                <c:pt idx="25">
                  <c:v>171.3330715937352</c:v>
                </c:pt>
                <c:pt idx="26">
                  <c:v>161.5769559195327</c:v>
                </c:pt>
                <c:pt idx="27">
                  <c:v>153.2401787388226</c:v>
                </c:pt>
                <c:pt idx="28">
                  <c:v>147.5605563472158</c:v>
                </c:pt>
                <c:pt idx="29">
                  <c:v>142.7869395273209</c:v>
                </c:pt>
                <c:pt idx="30">
                  <c:v>139.676109580036</c:v>
                </c:pt>
                <c:pt idx="31">
                  <c:v>137.7014384303597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554056"/>
        <c:axId val="2139557224"/>
      </c:scatterChart>
      <c:valAx>
        <c:axId val="2139554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557224"/>
        <c:crosses val="autoZero"/>
        <c:crossBetween val="midCat"/>
      </c:valAx>
      <c:valAx>
        <c:axId val="2139557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554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'980011'!$E$3119:$E$3150</c:f>
              <c:numCache>
                <c:formatCode>General</c:formatCode>
                <c:ptCount val="32"/>
                <c:pt idx="0">
                  <c:v>102.0</c:v>
                </c:pt>
                <c:pt idx="1">
                  <c:v>135.0</c:v>
                </c:pt>
                <c:pt idx="2">
                  <c:v>141.0</c:v>
                </c:pt>
                <c:pt idx="3">
                  <c:v>134.0</c:v>
                </c:pt>
                <c:pt idx="4">
                  <c:v>131.0</c:v>
                </c:pt>
                <c:pt idx="5">
                  <c:v>136.0</c:v>
                </c:pt>
                <c:pt idx="6">
                  <c:v>152.0</c:v>
                </c:pt>
                <c:pt idx="7">
                  <c:v>147.0</c:v>
                </c:pt>
                <c:pt idx="8">
                  <c:v>140.0</c:v>
                </c:pt>
                <c:pt idx="9">
                  <c:v>156.0</c:v>
                </c:pt>
                <c:pt idx="10">
                  <c:v>153.0</c:v>
                </c:pt>
                <c:pt idx="11">
                  <c:v>168.0</c:v>
                </c:pt>
                <c:pt idx="12">
                  <c:v>194.0</c:v>
                </c:pt>
                <c:pt idx="13">
                  <c:v>208.0</c:v>
                </c:pt>
                <c:pt idx="14">
                  <c:v>241.0</c:v>
                </c:pt>
                <c:pt idx="15">
                  <c:v>196.0</c:v>
                </c:pt>
                <c:pt idx="16">
                  <c:v>246.0</c:v>
                </c:pt>
                <c:pt idx="17">
                  <c:v>248.0</c:v>
                </c:pt>
                <c:pt idx="18">
                  <c:v>243.0</c:v>
                </c:pt>
                <c:pt idx="19">
                  <c:v>215.0</c:v>
                </c:pt>
                <c:pt idx="20">
                  <c:v>217.0</c:v>
                </c:pt>
                <c:pt idx="21">
                  <c:v>248.0</c:v>
                </c:pt>
                <c:pt idx="22">
                  <c:v>195.0</c:v>
                </c:pt>
                <c:pt idx="23">
                  <c:v>199.0</c:v>
                </c:pt>
                <c:pt idx="24">
                  <c:v>167.0</c:v>
                </c:pt>
                <c:pt idx="25">
                  <c:v>148.0</c:v>
                </c:pt>
                <c:pt idx="26">
                  <c:v>157.0</c:v>
                </c:pt>
                <c:pt idx="27">
                  <c:v>153.0</c:v>
                </c:pt>
                <c:pt idx="28">
                  <c:v>144.0</c:v>
                </c:pt>
                <c:pt idx="29">
                  <c:v>148.0</c:v>
                </c:pt>
                <c:pt idx="30">
                  <c:v>160.0</c:v>
                </c:pt>
                <c:pt idx="31">
                  <c:v>160.0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'980011'!$F$3119:$F$3150</c:f>
              <c:numCache>
                <c:formatCode>0</c:formatCode>
                <c:ptCount val="32"/>
                <c:pt idx="3">
                  <c:v>134.8612045525478</c:v>
                </c:pt>
                <c:pt idx="4">
                  <c:v>135.8184953887602</c:v>
                </c:pt>
                <c:pt idx="5">
                  <c:v>137.0694687597929</c:v>
                </c:pt>
                <c:pt idx="6">
                  <c:v>139.019924346627</c:v>
                </c:pt>
                <c:pt idx="7">
                  <c:v>142.0575271851486</c:v>
                </c:pt>
                <c:pt idx="8">
                  <c:v>146.6253649204115</c:v>
                </c:pt>
                <c:pt idx="9">
                  <c:v>153.1676585482861</c:v>
                </c:pt>
                <c:pt idx="10">
                  <c:v>161.6697750651318</c:v>
                </c:pt>
                <c:pt idx="11">
                  <c:v>173.024706787048</c:v>
                </c:pt>
                <c:pt idx="12">
                  <c:v>186.4538463664565</c:v>
                </c:pt>
                <c:pt idx="13">
                  <c:v>200.391424073626</c:v>
                </c:pt>
                <c:pt idx="14">
                  <c:v>215.1789575262566</c:v>
                </c:pt>
                <c:pt idx="15">
                  <c:v>228.2582996274474</c:v>
                </c:pt>
                <c:pt idx="16">
                  <c:v>237.6474232309779</c:v>
                </c:pt>
                <c:pt idx="17">
                  <c:v>241.9057436034817</c:v>
                </c:pt>
                <c:pt idx="18">
                  <c:v>240.8274653725581</c:v>
                </c:pt>
                <c:pt idx="19">
                  <c:v>234.6511677943207</c:v>
                </c:pt>
                <c:pt idx="20">
                  <c:v>224.12461806265</c:v>
                </c:pt>
                <c:pt idx="21">
                  <c:v>211.116324811724</c:v>
                </c:pt>
                <c:pt idx="22">
                  <c:v>196.7524996911379</c:v>
                </c:pt>
                <c:pt idx="23">
                  <c:v>183.6454078712218</c:v>
                </c:pt>
                <c:pt idx="24">
                  <c:v>173.3215427095958</c:v>
                </c:pt>
                <c:pt idx="25">
                  <c:v>165.262833110915</c:v>
                </c:pt>
                <c:pt idx="26">
                  <c:v>158.8698417247504</c:v>
                </c:pt>
                <c:pt idx="27">
                  <c:v>154.4729772975417</c:v>
                </c:pt>
                <c:pt idx="28">
                  <c:v>152.173820252836</c:v>
                </c:pt>
                <c:pt idx="29">
                  <c:v>150.8156595298205</c:v>
                </c:pt>
                <c:pt idx="30">
                  <c:v>150.3402610441747</c:v>
                </c:pt>
                <c:pt idx="31">
                  <c:v>150.3322643142418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599816"/>
        <c:axId val="2139602984"/>
      </c:scatterChart>
      <c:valAx>
        <c:axId val="2139599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602984"/>
        <c:crosses val="autoZero"/>
        <c:crossBetween val="midCat"/>
      </c:valAx>
      <c:valAx>
        <c:axId val="2139602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599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'980011'!$E$3169:$E$3200</c:f>
              <c:numCache>
                <c:formatCode>General</c:formatCode>
                <c:ptCount val="32"/>
                <c:pt idx="0">
                  <c:v>89.0</c:v>
                </c:pt>
                <c:pt idx="1">
                  <c:v>132.0</c:v>
                </c:pt>
                <c:pt idx="2">
                  <c:v>141.0</c:v>
                </c:pt>
                <c:pt idx="3">
                  <c:v>116.0</c:v>
                </c:pt>
                <c:pt idx="4">
                  <c:v>137.0</c:v>
                </c:pt>
                <c:pt idx="5">
                  <c:v>131.0</c:v>
                </c:pt>
                <c:pt idx="6">
                  <c:v>154.0</c:v>
                </c:pt>
                <c:pt idx="7">
                  <c:v>167.0</c:v>
                </c:pt>
                <c:pt idx="8">
                  <c:v>163.0</c:v>
                </c:pt>
                <c:pt idx="9">
                  <c:v>189.0</c:v>
                </c:pt>
                <c:pt idx="10">
                  <c:v>191.0</c:v>
                </c:pt>
                <c:pt idx="11">
                  <c:v>188.0</c:v>
                </c:pt>
                <c:pt idx="12">
                  <c:v>201.0</c:v>
                </c:pt>
                <c:pt idx="13">
                  <c:v>232.0</c:v>
                </c:pt>
                <c:pt idx="14">
                  <c:v>256.0</c:v>
                </c:pt>
                <c:pt idx="15">
                  <c:v>245.0</c:v>
                </c:pt>
                <c:pt idx="16">
                  <c:v>251.0</c:v>
                </c:pt>
                <c:pt idx="17">
                  <c:v>258.0</c:v>
                </c:pt>
                <c:pt idx="18">
                  <c:v>232.0</c:v>
                </c:pt>
                <c:pt idx="19">
                  <c:v>225.0</c:v>
                </c:pt>
                <c:pt idx="20">
                  <c:v>228.0</c:v>
                </c:pt>
                <c:pt idx="21">
                  <c:v>188.0</c:v>
                </c:pt>
                <c:pt idx="22">
                  <c:v>185.0</c:v>
                </c:pt>
                <c:pt idx="23">
                  <c:v>175.0</c:v>
                </c:pt>
                <c:pt idx="24">
                  <c:v>186.0</c:v>
                </c:pt>
                <c:pt idx="25">
                  <c:v>154.0</c:v>
                </c:pt>
                <c:pt idx="26">
                  <c:v>163.0</c:v>
                </c:pt>
                <c:pt idx="27">
                  <c:v>138.0</c:v>
                </c:pt>
                <c:pt idx="28">
                  <c:v>141.0</c:v>
                </c:pt>
                <c:pt idx="29">
                  <c:v>159.0</c:v>
                </c:pt>
                <c:pt idx="30">
                  <c:v>133.0</c:v>
                </c:pt>
                <c:pt idx="31">
                  <c:v>136.0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'980011'!$F$3169:$F$3200</c:f>
              <c:numCache>
                <c:formatCode>0</c:formatCode>
                <c:ptCount val="32"/>
                <c:pt idx="3">
                  <c:v>126.1846475683307</c:v>
                </c:pt>
                <c:pt idx="4">
                  <c:v>130.7925181234221</c:v>
                </c:pt>
                <c:pt idx="5">
                  <c:v>136.4613601584771</c:v>
                </c:pt>
                <c:pt idx="6">
                  <c:v>144.1176860931857</c:v>
                </c:pt>
                <c:pt idx="7">
                  <c:v>153.8353906918714</c:v>
                </c:pt>
                <c:pt idx="8">
                  <c:v>165.3925101370991</c:v>
                </c:pt>
                <c:pt idx="9">
                  <c:v>178.3884762604631</c:v>
                </c:pt>
                <c:pt idx="10">
                  <c:v>191.7565930147216</c:v>
                </c:pt>
                <c:pt idx="11">
                  <c:v>205.9518546741427</c:v>
                </c:pt>
                <c:pt idx="12">
                  <c:v>219.2939247898815</c:v>
                </c:pt>
                <c:pt idx="13">
                  <c:v>230.3190201334687</c:v>
                </c:pt>
                <c:pt idx="14">
                  <c:v>239.3692366525734</c:v>
                </c:pt>
                <c:pt idx="15">
                  <c:v>244.8750003745693</c:v>
                </c:pt>
                <c:pt idx="16">
                  <c:v>246.2427595667574</c:v>
                </c:pt>
                <c:pt idx="17">
                  <c:v>243.4404227136986</c:v>
                </c:pt>
                <c:pt idx="18">
                  <c:v>237.4905988278777</c:v>
                </c:pt>
                <c:pt idx="19">
                  <c:v>228.2326696035369</c:v>
                </c:pt>
                <c:pt idx="20">
                  <c:v>216.640774572115</c:v>
                </c:pt>
                <c:pt idx="21">
                  <c:v>204.0299293274082</c:v>
                </c:pt>
                <c:pt idx="22">
                  <c:v>190.7609862612799</c:v>
                </c:pt>
                <c:pt idx="23">
                  <c:v>178.6219621563285</c:v>
                </c:pt>
                <c:pt idx="24">
                  <c:v>168.6794242129193</c:v>
                </c:pt>
                <c:pt idx="25">
                  <c:v>160.3859555706186</c:v>
                </c:pt>
                <c:pt idx="26">
                  <c:v>153.136103157354</c:v>
                </c:pt>
                <c:pt idx="27">
                  <c:v>147.4087726658892</c:v>
                </c:pt>
                <c:pt idx="28">
                  <c:v>143.8249347355398</c:v>
                </c:pt>
                <c:pt idx="29">
                  <c:v>141.1010979362262</c:v>
                </c:pt>
                <c:pt idx="30">
                  <c:v>139.5596503288641</c:v>
                </c:pt>
                <c:pt idx="31">
                  <c:v>138.7726257446109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645576"/>
        <c:axId val="2139648744"/>
      </c:scatterChart>
      <c:valAx>
        <c:axId val="2139645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648744"/>
        <c:crosses val="autoZero"/>
        <c:crossBetween val="midCat"/>
      </c:valAx>
      <c:valAx>
        <c:axId val="2139648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645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'980011'!$E$3219:$E$3250</c:f>
              <c:numCache>
                <c:formatCode>General</c:formatCode>
                <c:ptCount val="32"/>
                <c:pt idx="0">
                  <c:v>88.0</c:v>
                </c:pt>
                <c:pt idx="1">
                  <c:v>105.0</c:v>
                </c:pt>
                <c:pt idx="2">
                  <c:v>92.0</c:v>
                </c:pt>
                <c:pt idx="3">
                  <c:v>124.0</c:v>
                </c:pt>
                <c:pt idx="4">
                  <c:v>96.0</c:v>
                </c:pt>
                <c:pt idx="5">
                  <c:v>108.0</c:v>
                </c:pt>
                <c:pt idx="6">
                  <c:v>103.0</c:v>
                </c:pt>
                <c:pt idx="7">
                  <c:v>114.0</c:v>
                </c:pt>
                <c:pt idx="8">
                  <c:v>127.0</c:v>
                </c:pt>
                <c:pt idx="9">
                  <c:v>134.0</c:v>
                </c:pt>
                <c:pt idx="10">
                  <c:v>154.0</c:v>
                </c:pt>
                <c:pt idx="11">
                  <c:v>171.0</c:v>
                </c:pt>
                <c:pt idx="12">
                  <c:v>208.0</c:v>
                </c:pt>
                <c:pt idx="13">
                  <c:v>222.0</c:v>
                </c:pt>
                <c:pt idx="14">
                  <c:v>225.0</c:v>
                </c:pt>
                <c:pt idx="15">
                  <c:v>227.0</c:v>
                </c:pt>
                <c:pt idx="16">
                  <c:v>217.0</c:v>
                </c:pt>
                <c:pt idx="17">
                  <c:v>207.0</c:v>
                </c:pt>
                <c:pt idx="18">
                  <c:v>161.0</c:v>
                </c:pt>
                <c:pt idx="19">
                  <c:v>160.0</c:v>
                </c:pt>
                <c:pt idx="20">
                  <c:v>126.0</c:v>
                </c:pt>
                <c:pt idx="21">
                  <c:v>124.0</c:v>
                </c:pt>
                <c:pt idx="22">
                  <c:v>117.0</c:v>
                </c:pt>
                <c:pt idx="23">
                  <c:v>131.0</c:v>
                </c:pt>
                <c:pt idx="24">
                  <c:v>114.0</c:v>
                </c:pt>
                <c:pt idx="25">
                  <c:v>106.0</c:v>
                </c:pt>
                <c:pt idx="26">
                  <c:v>104.0</c:v>
                </c:pt>
                <c:pt idx="27">
                  <c:v>120.0</c:v>
                </c:pt>
                <c:pt idx="28">
                  <c:v>109.0</c:v>
                </c:pt>
                <c:pt idx="29">
                  <c:v>80.0</c:v>
                </c:pt>
                <c:pt idx="30">
                  <c:v>106.0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'980011'!$F$3219:$F$3250</c:f>
              <c:numCache>
                <c:formatCode>0</c:formatCode>
                <c:ptCount val="32"/>
                <c:pt idx="3">
                  <c:v>107.5030918881624</c:v>
                </c:pt>
                <c:pt idx="4">
                  <c:v>107.8278343798866</c:v>
                </c:pt>
                <c:pt idx="5">
                  <c:v>108.680310265644</c:v>
                </c:pt>
                <c:pt idx="6">
                  <c:v>110.7722331358016</c:v>
                </c:pt>
                <c:pt idx="7">
                  <c:v>115.216692297032</c:v>
                </c:pt>
                <c:pt idx="8">
                  <c:v>123.3713874930387</c:v>
                </c:pt>
                <c:pt idx="9">
                  <c:v>136.4078344140669</c:v>
                </c:pt>
                <c:pt idx="10">
                  <c:v>153.9160479598968</c:v>
                </c:pt>
                <c:pt idx="11">
                  <c:v>176.3294765070779</c:v>
                </c:pt>
                <c:pt idx="12">
                  <c:v>199.5066977211177</c:v>
                </c:pt>
                <c:pt idx="13">
                  <c:v>218.0411642039085</c:v>
                </c:pt>
                <c:pt idx="14">
                  <c:v>229.4173662777964</c:v>
                </c:pt>
                <c:pt idx="15">
                  <c:v>229.0530022917893</c:v>
                </c:pt>
                <c:pt idx="16">
                  <c:v>216.883384469574</c:v>
                </c:pt>
                <c:pt idx="17">
                  <c:v>196.479374015041</c:v>
                </c:pt>
                <c:pt idx="18">
                  <c:v>174.6523603867427</c:v>
                </c:pt>
                <c:pt idx="19">
                  <c:v>152.5442371318997</c:v>
                </c:pt>
                <c:pt idx="20">
                  <c:v>134.3054297812295</c:v>
                </c:pt>
                <c:pt idx="21">
                  <c:v>121.5454600970043</c:v>
                </c:pt>
                <c:pt idx="22">
                  <c:v>113.3145036057944</c:v>
                </c:pt>
                <c:pt idx="23">
                  <c:v>108.9344367756759</c:v>
                </c:pt>
                <c:pt idx="24">
                  <c:v>106.8788437787012</c:v>
                </c:pt>
                <c:pt idx="25">
                  <c:v>105.8891022932976</c:v>
                </c:pt>
                <c:pt idx="26">
                  <c:v>105.3874108290624</c:v>
                </c:pt>
                <c:pt idx="27">
                  <c:v>105.1382257918509</c:v>
                </c:pt>
                <c:pt idx="28">
                  <c:v>105.009856079743</c:v>
                </c:pt>
                <c:pt idx="29">
                  <c:v>104.898485194309</c:v>
                </c:pt>
                <c:pt idx="30">
                  <c:v>104.8040583407867</c:v>
                </c:pt>
                <c:pt idx="31">
                  <c:v>104.7156182375221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691192"/>
        <c:axId val="2139694360"/>
      </c:scatterChart>
      <c:valAx>
        <c:axId val="2139691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694360"/>
        <c:crosses val="autoZero"/>
        <c:crossBetween val="midCat"/>
      </c:valAx>
      <c:valAx>
        <c:axId val="2139694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691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'980011'!$E$3269:$E$3300</c:f>
              <c:numCache>
                <c:formatCode>General</c:formatCode>
                <c:ptCount val="32"/>
                <c:pt idx="0">
                  <c:v>90.0</c:v>
                </c:pt>
                <c:pt idx="1">
                  <c:v>84.0</c:v>
                </c:pt>
                <c:pt idx="2">
                  <c:v>106.0</c:v>
                </c:pt>
                <c:pt idx="3">
                  <c:v>87.0</c:v>
                </c:pt>
                <c:pt idx="4">
                  <c:v>102.0</c:v>
                </c:pt>
                <c:pt idx="5">
                  <c:v>97.0</c:v>
                </c:pt>
                <c:pt idx="6">
                  <c:v>122.0</c:v>
                </c:pt>
                <c:pt idx="7">
                  <c:v>120.0</c:v>
                </c:pt>
                <c:pt idx="8">
                  <c:v>127.0</c:v>
                </c:pt>
                <c:pt idx="9">
                  <c:v>124.0</c:v>
                </c:pt>
                <c:pt idx="10">
                  <c:v>149.0</c:v>
                </c:pt>
                <c:pt idx="11">
                  <c:v>174.0</c:v>
                </c:pt>
                <c:pt idx="12">
                  <c:v>193.0</c:v>
                </c:pt>
                <c:pt idx="13">
                  <c:v>210.0</c:v>
                </c:pt>
                <c:pt idx="14">
                  <c:v>242.0</c:v>
                </c:pt>
                <c:pt idx="15">
                  <c:v>244.0</c:v>
                </c:pt>
                <c:pt idx="16">
                  <c:v>271.0</c:v>
                </c:pt>
                <c:pt idx="17">
                  <c:v>199.0</c:v>
                </c:pt>
                <c:pt idx="18">
                  <c:v>184.0</c:v>
                </c:pt>
                <c:pt idx="19">
                  <c:v>154.0</c:v>
                </c:pt>
                <c:pt idx="20">
                  <c:v>147.0</c:v>
                </c:pt>
                <c:pt idx="21">
                  <c:v>129.0</c:v>
                </c:pt>
                <c:pt idx="22">
                  <c:v>120.0</c:v>
                </c:pt>
                <c:pt idx="23">
                  <c:v>126.0</c:v>
                </c:pt>
                <c:pt idx="24">
                  <c:v>100.0</c:v>
                </c:pt>
                <c:pt idx="25">
                  <c:v>111.0</c:v>
                </c:pt>
                <c:pt idx="26">
                  <c:v>113.0</c:v>
                </c:pt>
                <c:pt idx="27">
                  <c:v>90.0</c:v>
                </c:pt>
                <c:pt idx="28">
                  <c:v>131.0</c:v>
                </c:pt>
                <c:pt idx="29">
                  <c:v>92.0</c:v>
                </c:pt>
                <c:pt idx="30">
                  <c:v>101.0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'980011'!$F$3269:$F$3300</c:f>
              <c:numCache>
                <c:formatCode>0</c:formatCode>
                <c:ptCount val="32"/>
                <c:pt idx="3">
                  <c:v>101.0287340040066</c:v>
                </c:pt>
                <c:pt idx="4">
                  <c:v>101.6257961362941</c:v>
                </c:pt>
                <c:pt idx="5">
                  <c:v>102.6842022430999</c:v>
                </c:pt>
                <c:pt idx="6">
                  <c:v>104.9088283298232</c:v>
                </c:pt>
                <c:pt idx="7">
                  <c:v>109.3816711571398</c:v>
                </c:pt>
                <c:pt idx="8">
                  <c:v>117.5153088731749</c:v>
                </c:pt>
                <c:pt idx="9">
                  <c:v>130.6878028333812</c:v>
                </c:pt>
                <c:pt idx="10">
                  <c:v>148.8253168871925</c:v>
                </c:pt>
                <c:pt idx="11">
                  <c:v>172.8848072998055</c:v>
                </c:pt>
                <c:pt idx="12">
                  <c:v>199.0438437841827</c:v>
                </c:pt>
                <c:pt idx="13">
                  <c:v>221.6070946345488</c:v>
                </c:pt>
                <c:pt idx="14">
                  <c:v>237.9609782082744</c:v>
                </c:pt>
                <c:pt idx="15">
                  <c:v>242.2201208311272</c:v>
                </c:pt>
                <c:pt idx="16">
                  <c:v>233.0596235133936</c:v>
                </c:pt>
                <c:pt idx="17">
                  <c:v>213.3172590389383</c:v>
                </c:pt>
                <c:pt idx="18">
                  <c:v>190.0956610336714</c:v>
                </c:pt>
                <c:pt idx="19">
                  <c:v>165.0494314974826</c:v>
                </c:pt>
                <c:pt idx="20">
                  <c:v>143.2744594713576</c:v>
                </c:pt>
                <c:pt idx="21">
                  <c:v>127.3433955660204</c:v>
                </c:pt>
                <c:pt idx="22">
                  <c:v>116.6815733999882</c:v>
                </c:pt>
                <c:pt idx="23">
                  <c:v>110.882085243725</c:v>
                </c:pt>
                <c:pt idx="24">
                  <c:v>108.1941513490591</c:v>
                </c:pt>
                <c:pt idx="25">
                  <c:v>107.0126440708819</c:v>
                </c:pt>
                <c:pt idx="26">
                  <c:v>106.585366327308</c:v>
                </c:pt>
                <c:pt idx="27">
                  <c:v>106.5747230745659</c:v>
                </c:pt>
                <c:pt idx="28">
                  <c:v>106.7144557488567</c:v>
                </c:pt>
                <c:pt idx="29">
                  <c:v>106.9327456592034</c:v>
                </c:pt>
                <c:pt idx="30">
                  <c:v>107.1574536077575</c:v>
                </c:pt>
                <c:pt idx="31">
                  <c:v>107.37926354298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737336"/>
        <c:axId val="2139740504"/>
      </c:scatterChart>
      <c:valAx>
        <c:axId val="2139737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740504"/>
        <c:crosses val="autoZero"/>
        <c:crossBetween val="midCat"/>
      </c:valAx>
      <c:valAx>
        <c:axId val="2139740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737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'980011'!$E$3319:$E$3350</c:f>
              <c:numCache>
                <c:formatCode>General</c:formatCode>
                <c:ptCount val="32"/>
                <c:pt idx="0">
                  <c:v>72.0</c:v>
                </c:pt>
                <c:pt idx="1">
                  <c:v>100.0</c:v>
                </c:pt>
                <c:pt idx="2">
                  <c:v>92.0</c:v>
                </c:pt>
                <c:pt idx="3">
                  <c:v>92.0</c:v>
                </c:pt>
                <c:pt idx="4">
                  <c:v>98.0</c:v>
                </c:pt>
                <c:pt idx="5">
                  <c:v>89.0</c:v>
                </c:pt>
                <c:pt idx="6">
                  <c:v>96.0</c:v>
                </c:pt>
                <c:pt idx="7">
                  <c:v>128.0</c:v>
                </c:pt>
                <c:pt idx="8">
                  <c:v>130.0</c:v>
                </c:pt>
                <c:pt idx="9">
                  <c:v>132.0</c:v>
                </c:pt>
                <c:pt idx="10">
                  <c:v>137.0</c:v>
                </c:pt>
                <c:pt idx="11">
                  <c:v>162.0</c:v>
                </c:pt>
                <c:pt idx="12">
                  <c:v>188.0</c:v>
                </c:pt>
                <c:pt idx="13">
                  <c:v>226.0</c:v>
                </c:pt>
                <c:pt idx="14">
                  <c:v>270.0</c:v>
                </c:pt>
                <c:pt idx="15">
                  <c:v>272.0</c:v>
                </c:pt>
                <c:pt idx="16">
                  <c:v>234.0</c:v>
                </c:pt>
                <c:pt idx="17">
                  <c:v>221.0</c:v>
                </c:pt>
                <c:pt idx="18">
                  <c:v>192.0</c:v>
                </c:pt>
                <c:pt idx="19">
                  <c:v>171.0</c:v>
                </c:pt>
                <c:pt idx="20">
                  <c:v>142.0</c:v>
                </c:pt>
                <c:pt idx="21">
                  <c:v>148.0</c:v>
                </c:pt>
                <c:pt idx="22">
                  <c:v>133.0</c:v>
                </c:pt>
                <c:pt idx="23">
                  <c:v>101.0</c:v>
                </c:pt>
                <c:pt idx="24">
                  <c:v>133.0</c:v>
                </c:pt>
                <c:pt idx="25">
                  <c:v>102.0</c:v>
                </c:pt>
                <c:pt idx="26">
                  <c:v>127.0</c:v>
                </c:pt>
                <c:pt idx="27">
                  <c:v>103.0</c:v>
                </c:pt>
                <c:pt idx="28">
                  <c:v>119.0</c:v>
                </c:pt>
                <c:pt idx="29">
                  <c:v>125.0</c:v>
                </c:pt>
                <c:pt idx="30">
                  <c:v>87.0</c:v>
                </c:pt>
                <c:pt idx="31">
                  <c:v>118.0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'980011'!$F$3319:$F$3350</c:f>
              <c:numCache>
                <c:formatCode>0</c:formatCode>
                <c:ptCount val="32"/>
                <c:pt idx="3">
                  <c:v>97.4255423582489</c:v>
                </c:pt>
                <c:pt idx="4">
                  <c:v>98.26533166611554</c:v>
                </c:pt>
                <c:pt idx="5">
                  <c:v>99.46882721578369</c:v>
                </c:pt>
                <c:pt idx="6">
                  <c:v>101.7141921662209</c:v>
                </c:pt>
                <c:pt idx="7">
                  <c:v>106.0523863895613</c:v>
                </c:pt>
                <c:pt idx="8">
                  <c:v>113.9859845770764</c:v>
                </c:pt>
                <c:pt idx="9">
                  <c:v>127.1594239362185</c:v>
                </c:pt>
                <c:pt idx="10">
                  <c:v>145.8726437869933</c:v>
                </c:pt>
                <c:pt idx="11">
                  <c:v>171.5489125249919</c:v>
                </c:pt>
                <c:pt idx="12">
                  <c:v>200.4965545764407</c:v>
                </c:pt>
                <c:pt idx="13">
                  <c:v>226.5003641044536</c:v>
                </c:pt>
                <c:pt idx="14">
                  <c:v>246.5779304238076</c:v>
                </c:pt>
                <c:pt idx="15">
                  <c:v>253.6233921445586</c:v>
                </c:pt>
                <c:pt idx="16">
                  <c:v>245.5142957227273</c:v>
                </c:pt>
                <c:pt idx="17">
                  <c:v>225.018052494618</c:v>
                </c:pt>
                <c:pt idx="18">
                  <c:v>199.9996093121649</c:v>
                </c:pt>
                <c:pt idx="19">
                  <c:v>172.6494575554286</c:v>
                </c:pt>
                <c:pt idx="20">
                  <c:v>148.8295624172248</c:v>
                </c:pt>
                <c:pt idx="21">
                  <c:v>131.5457694786892</c:v>
                </c:pt>
                <c:pt idx="22">
                  <c:v>120.209052783001</c:v>
                </c:pt>
                <c:pt idx="23">
                  <c:v>114.2826320674852</c:v>
                </c:pt>
                <c:pt idx="24">
                  <c:v>111.7444506950175</c:v>
                </c:pt>
                <c:pt idx="25">
                  <c:v>110.8263238231351</c:v>
                </c:pt>
                <c:pt idx="26">
                  <c:v>110.7325558337556</c:v>
                </c:pt>
                <c:pt idx="27">
                  <c:v>111.0846514703467</c:v>
                </c:pt>
                <c:pt idx="28">
                  <c:v>111.5407722201531</c:v>
                </c:pt>
                <c:pt idx="29">
                  <c:v>112.1150153649722</c:v>
                </c:pt>
                <c:pt idx="30">
                  <c:v>112.6731650382401</c:v>
                </c:pt>
                <c:pt idx="31">
                  <c:v>113.2158749314348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783576"/>
        <c:axId val="2139786744"/>
      </c:scatterChart>
      <c:valAx>
        <c:axId val="2139783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786744"/>
        <c:crosses val="autoZero"/>
        <c:crossBetween val="midCat"/>
      </c:valAx>
      <c:valAx>
        <c:axId val="2139786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783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'980011'!$B$3369:$B$3400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'980011'!$E$3369:$E$3400</c:f>
              <c:numCache>
                <c:formatCode>General</c:formatCode>
                <c:ptCount val="32"/>
                <c:pt idx="0">
                  <c:v>120.0</c:v>
                </c:pt>
                <c:pt idx="1">
                  <c:v>143.0</c:v>
                </c:pt>
                <c:pt idx="2">
                  <c:v>149.0</c:v>
                </c:pt>
                <c:pt idx="3">
                  <c:v>144.0</c:v>
                </c:pt>
                <c:pt idx="4">
                  <c:v>160.0</c:v>
                </c:pt>
                <c:pt idx="5">
                  <c:v>179.0</c:v>
                </c:pt>
                <c:pt idx="6">
                  <c:v>187.0</c:v>
                </c:pt>
                <c:pt idx="7">
                  <c:v>189.0</c:v>
                </c:pt>
                <c:pt idx="8">
                  <c:v>188.0</c:v>
                </c:pt>
                <c:pt idx="9">
                  <c:v>225.0</c:v>
                </c:pt>
                <c:pt idx="10">
                  <c:v>230.0</c:v>
                </c:pt>
                <c:pt idx="11">
                  <c:v>248.0</c:v>
                </c:pt>
                <c:pt idx="12">
                  <c:v>259.0</c:v>
                </c:pt>
                <c:pt idx="13">
                  <c:v>294.0</c:v>
                </c:pt>
                <c:pt idx="14">
                  <c:v>300.0</c:v>
                </c:pt>
                <c:pt idx="15">
                  <c:v>290.0</c:v>
                </c:pt>
                <c:pt idx="16">
                  <c:v>268.0</c:v>
                </c:pt>
                <c:pt idx="17">
                  <c:v>276.0</c:v>
                </c:pt>
                <c:pt idx="18">
                  <c:v>245.0</c:v>
                </c:pt>
                <c:pt idx="19">
                  <c:v>216.0</c:v>
                </c:pt>
                <c:pt idx="20">
                  <c:v>227.0</c:v>
                </c:pt>
                <c:pt idx="21">
                  <c:v>185.0</c:v>
                </c:pt>
                <c:pt idx="22">
                  <c:v>209.0</c:v>
                </c:pt>
                <c:pt idx="23">
                  <c:v>201.0</c:v>
                </c:pt>
                <c:pt idx="24">
                  <c:v>189.0</c:v>
                </c:pt>
                <c:pt idx="25">
                  <c:v>190.0</c:v>
                </c:pt>
                <c:pt idx="26">
                  <c:v>190.0</c:v>
                </c:pt>
                <c:pt idx="27">
                  <c:v>161.0</c:v>
                </c:pt>
                <c:pt idx="28">
                  <c:v>176.0</c:v>
                </c:pt>
                <c:pt idx="29">
                  <c:v>187.0</c:v>
                </c:pt>
                <c:pt idx="30">
                  <c:v>171.0</c:v>
                </c:pt>
                <c:pt idx="31">
                  <c:v>179.0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'980011'!$B$3369:$B$3400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'980011'!$F$3369:$F$3400</c:f>
              <c:numCache>
                <c:formatCode>0</c:formatCode>
                <c:ptCount val="32"/>
                <c:pt idx="3">
                  <c:v>157.0680802642278</c:v>
                </c:pt>
                <c:pt idx="4">
                  <c:v>161.1645566929478</c:v>
                </c:pt>
                <c:pt idx="5">
                  <c:v>166.6935810980356</c:v>
                </c:pt>
                <c:pt idx="6">
                  <c:v>174.9067225333472</c:v>
                </c:pt>
                <c:pt idx="7">
                  <c:v>186.2986713012976</c:v>
                </c:pt>
                <c:pt idx="8">
                  <c:v>200.8363442460524</c:v>
                </c:pt>
                <c:pt idx="9">
                  <c:v>217.9279403946163</c:v>
                </c:pt>
                <c:pt idx="10">
                  <c:v>235.7340829172925</c:v>
                </c:pt>
                <c:pt idx="11">
                  <c:v>254.14407643935</c:v>
                </c:pt>
                <c:pt idx="12">
                  <c:v>270.0378155816289</c:v>
                </c:pt>
                <c:pt idx="13">
                  <c:v>280.9761913358287</c:v>
                </c:pt>
                <c:pt idx="14">
                  <c:v>286.6135333604631</c:v>
                </c:pt>
                <c:pt idx="15">
                  <c:v>285.2744260455491</c:v>
                </c:pt>
                <c:pt idx="16">
                  <c:v>277.2862610016227</c:v>
                </c:pt>
                <c:pt idx="17">
                  <c:v>264.2682602982481</c:v>
                </c:pt>
                <c:pt idx="18">
                  <c:v>249.5979144259314</c:v>
                </c:pt>
                <c:pt idx="19">
                  <c:v>233.188546267871</c:v>
                </c:pt>
                <c:pt idx="20">
                  <c:v>217.5489416977858</c:v>
                </c:pt>
                <c:pt idx="21">
                  <c:v>204.4166717502164</c:v>
                </c:pt>
                <c:pt idx="22">
                  <c:v>193.8879648899324</c:v>
                </c:pt>
                <c:pt idx="23">
                  <c:v>186.7513378508623</c:v>
                </c:pt>
                <c:pt idx="24">
                  <c:v>182.5400265512105</c:v>
                </c:pt>
                <c:pt idx="25">
                  <c:v>180.144401542455</c:v>
                </c:pt>
                <c:pt idx="26">
                  <c:v>178.949224803113</c:v>
                </c:pt>
                <c:pt idx="27">
                  <c:v>178.7311102910893</c:v>
                </c:pt>
                <c:pt idx="28">
                  <c:v>179.0722903891725</c:v>
                </c:pt>
                <c:pt idx="29">
                  <c:v>179.7957210643151</c:v>
                </c:pt>
                <c:pt idx="30">
                  <c:v>180.6505102583453</c:v>
                </c:pt>
                <c:pt idx="31">
                  <c:v>181.5534018923925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829752"/>
        <c:axId val="2139832920"/>
      </c:scatterChart>
      <c:valAx>
        <c:axId val="2139829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832920"/>
        <c:crosses val="autoZero"/>
        <c:crossBetween val="midCat"/>
      </c:valAx>
      <c:valAx>
        <c:axId val="2139832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829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'980011'!$E$269:$E$300</c:f>
              <c:numCache>
                <c:formatCode>General</c:formatCode>
                <c:ptCount val="32"/>
                <c:pt idx="0">
                  <c:v>90.0</c:v>
                </c:pt>
                <c:pt idx="1">
                  <c:v>83.0</c:v>
                </c:pt>
                <c:pt idx="2">
                  <c:v>85.0</c:v>
                </c:pt>
                <c:pt idx="3">
                  <c:v>101.0</c:v>
                </c:pt>
                <c:pt idx="4">
                  <c:v>104.0</c:v>
                </c:pt>
                <c:pt idx="5">
                  <c:v>98.0</c:v>
                </c:pt>
                <c:pt idx="6">
                  <c:v>97.0</c:v>
                </c:pt>
                <c:pt idx="7">
                  <c:v>90.0</c:v>
                </c:pt>
                <c:pt idx="8">
                  <c:v>135.0</c:v>
                </c:pt>
                <c:pt idx="9">
                  <c:v>152.0</c:v>
                </c:pt>
                <c:pt idx="10">
                  <c:v>180.0</c:v>
                </c:pt>
                <c:pt idx="11">
                  <c:v>228.0</c:v>
                </c:pt>
                <c:pt idx="12">
                  <c:v>261.0</c:v>
                </c:pt>
                <c:pt idx="13">
                  <c:v>274.0</c:v>
                </c:pt>
                <c:pt idx="14">
                  <c:v>278.0</c:v>
                </c:pt>
                <c:pt idx="15">
                  <c:v>264.0</c:v>
                </c:pt>
                <c:pt idx="16">
                  <c:v>230.0</c:v>
                </c:pt>
                <c:pt idx="17">
                  <c:v>173.0</c:v>
                </c:pt>
                <c:pt idx="18">
                  <c:v>150.0</c:v>
                </c:pt>
                <c:pt idx="19">
                  <c:v>149.0</c:v>
                </c:pt>
                <c:pt idx="20">
                  <c:v>131.0</c:v>
                </c:pt>
                <c:pt idx="21">
                  <c:v>115.0</c:v>
                </c:pt>
                <c:pt idx="22">
                  <c:v>138.0</c:v>
                </c:pt>
                <c:pt idx="23">
                  <c:v>105.0</c:v>
                </c:pt>
                <c:pt idx="24">
                  <c:v>124.0</c:v>
                </c:pt>
                <c:pt idx="25">
                  <c:v>116.0</c:v>
                </c:pt>
                <c:pt idx="26">
                  <c:v>109.0</c:v>
                </c:pt>
                <c:pt idx="27">
                  <c:v>126.0</c:v>
                </c:pt>
                <c:pt idx="28">
                  <c:v>112.0</c:v>
                </c:pt>
                <c:pt idx="29">
                  <c:v>103.0</c:v>
                </c:pt>
                <c:pt idx="30">
                  <c:v>102.0</c:v>
                </c:pt>
                <c:pt idx="31">
                  <c:v>118.0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'980011'!$F$269:$F$300</c:f>
              <c:numCache>
                <c:formatCode>0</c:formatCode>
                <c:ptCount val="32"/>
                <c:pt idx="3">
                  <c:v>96.84009131935608</c:v>
                </c:pt>
                <c:pt idx="4">
                  <c:v>97.93939489195897</c:v>
                </c:pt>
                <c:pt idx="5">
                  <c:v>99.66282434562333</c:v>
                </c:pt>
                <c:pt idx="6">
                  <c:v>103.2578187610488</c:v>
                </c:pt>
                <c:pt idx="7">
                  <c:v>110.8557283550542</c:v>
                </c:pt>
                <c:pt idx="8">
                  <c:v>125.391358643856</c:v>
                </c:pt>
                <c:pt idx="9">
                  <c:v>149.4419778626343</c:v>
                </c:pt>
                <c:pt idx="10">
                  <c:v>181.8420710229934</c:v>
                </c:pt>
                <c:pt idx="11">
                  <c:v>221.4966980562491</c:v>
                </c:pt>
                <c:pt idx="12">
                  <c:v>257.6883643762646</c:v>
                </c:pt>
                <c:pt idx="13">
                  <c:v>279.1298365249253</c:v>
                </c:pt>
                <c:pt idx="14">
                  <c:v>280.7005855334068</c:v>
                </c:pt>
                <c:pt idx="15">
                  <c:v>259.9087689462215</c:v>
                </c:pt>
                <c:pt idx="16">
                  <c:v>224.5264908952292</c:v>
                </c:pt>
                <c:pt idx="17">
                  <c:v>186.3871486355094</c:v>
                </c:pt>
                <c:pt idx="18">
                  <c:v>156.5084499317546</c:v>
                </c:pt>
                <c:pt idx="19">
                  <c:v>134.0506264850502</c:v>
                </c:pt>
                <c:pt idx="20">
                  <c:v>120.7807871879681</c:v>
                </c:pt>
                <c:pt idx="21">
                  <c:v>114.503268568771</c:v>
                </c:pt>
                <c:pt idx="22">
                  <c:v>112.1374954274902</c:v>
                </c:pt>
                <c:pt idx="23">
                  <c:v>111.7765830900157</c:v>
                </c:pt>
                <c:pt idx="24">
                  <c:v>112.128058648646</c:v>
                </c:pt>
                <c:pt idx="25">
                  <c:v>112.7015127864071</c:v>
                </c:pt>
                <c:pt idx="26">
                  <c:v>113.4055586802662</c:v>
                </c:pt>
                <c:pt idx="27">
                  <c:v>114.1711402071189</c:v>
                </c:pt>
                <c:pt idx="28">
                  <c:v>114.8456730882107</c:v>
                </c:pt>
                <c:pt idx="29">
                  <c:v>115.6111510080926</c:v>
                </c:pt>
                <c:pt idx="30">
                  <c:v>116.331775544639</c:v>
                </c:pt>
                <c:pt idx="31">
                  <c:v>117.0266870245971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857672"/>
        <c:axId val="2133854504"/>
      </c:scatterChart>
      <c:valAx>
        <c:axId val="2133857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3854504"/>
        <c:crosses val="autoZero"/>
        <c:crossBetween val="midCat"/>
      </c:valAx>
      <c:valAx>
        <c:axId val="2133854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8576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'980011'!$B$3419:$B$3450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'980011'!$E$3419:$E$3450</c:f>
              <c:numCache>
                <c:formatCode>General</c:formatCode>
                <c:ptCount val="32"/>
                <c:pt idx="0">
                  <c:v>126.0</c:v>
                </c:pt>
                <c:pt idx="1">
                  <c:v>117.0</c:v>
                </c:pt>
                <c:pt idx="2">
                  <c:v>147.0</c:v>
                </c:pt>
                <c:pt idx="3">
                  <c:v>158.0</c:v>
                </c:pt>
                <c:pt idx="4">
                  <c:v>133.0</c:v>
                </c:pt>
                <c:pt idx="5">
                  <c:v>156.0</c:v>
                </c:pt>
                <c:pt idx="6">
                  <c:v>187.0</c:v>
                </c:pt>
                <c:pt idx="7">
                  <c:v>169.0</c:v>
                </c:pt>
                <c:pt idx="8">
                  <c:v>181.0</c:v>
                </c:pt>
                <c:pt idx="9">
                  <c:v>188.0</c:v>
                </c:pt>
                <c:pt idx="10">
                  <c:v>194.0</c:v>
                </c:pt>
                <c:pt idx="11">
                  <c:v>208.0</c:v>
                </c:pt>
                <c:pt idx="12">
                  <c:v>257.0</c:v>
                </c:pt>
                <c:pt idx="13">
                  <c:v>247.0</c:v>
                </c:pt>
                <c:pt idx="14">
                  <c:v>257.0</c:v>
                </c:pt>
                <c:pt idx="15">
                  <c:v>280.0</c:v>
                </c:pt>
                <c:pt idx="16">
                  <c:v>258.0</c:v>
                </c:pt>
                <c:pt idx="17">
                  <c:v>290.0</c:v>
                </c:pt>
                <c:pt idx="18">
                  <c:v>246.0</c:v>
                </c:pt>
                <c:pt idx="19">
                  <c:v>229.0</c:v>
                </c:pt>
                <c:pt idx="20">
                  <c:v>227.0</c:v>
                </c:pt>
                <c:pt idx="21">
                  <c:v>216.0</c:v>
                </c:pt>
                <c:pt idx="22">
                  <c:v>183.0</c:v>
                </c:pt>
                <c:pt idx="23">
                  <c:v>185.0</c:v>
                </c:pt>
                <c:pt idx="24">
                  <c:v>183.0</c:v>
                </c:pt>
                <c:pt idx="25">
                  <c:v>184.0</c:v>
                </c:pt>
                <c:pt idx="26">
                  <c:v>182.0</c:v>
                </c:pt>
                <c:pt idx="27">
                  <c:v>196.0</c:v>
                </c:pt>
                <c:pt idx="28">
                  <c:v>179.0</c:v>
                </c:pt>
                <c:pt idx="29">
                  <c:v>159.0</c:v>
                </c:pt>
                <c:pt idx="30">
                  <c:v>160.0</c:v>
                </c:pt>
                <c:pt idx="31">
                  <c:v>189.0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'980011'!$B$3419:$B$3450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'980011'!$F$3419:$F$3450</c:f>
              <c:numCache>
                <c:formatCode>0</c:formatCode>
                <c:ptCount val="32"/>
                <c:pt idx="3">
                  <c:v>152.1933435352552</c:v>
                </c:pt>
                <c:pt idx="4">
                  <c:v>154.1960152237086</c:v>
                </c:pt>
                <c:pt idx="5">
                  <c:v>156.8973339648446</c:v>
                </c:pt>
                <c:pt idx="6">
                  <c:v>161.112068368617</c:v>
                </c:pt>
                <c:pt idx="7">
                  <c:v>167.478715885749</c:v>
                </c:pt>
                <c:pt idx="8">
                  <c:v>176.5225747327207</c:v>
                </c:pt>
                <c:pt idx="9">
                  <c:v>188.5061067641549</c:v>
                </c:pt>
                <c:pt idx="10">
                  <c:v>202.6791756110895</c:v>
                </c:pt>
                <c:pt idx="11">
                  <c:v>219.5542758713786</c:v>
                </c:pt>
                <c:pt idx="12">
                  <c:v>236.8422179709263</c:v>
                </c:pt>
                <c:pt idx="13">
                  <c:v>251.834441111398</c:v>
                </c:pt>
                <c:pt idx="14">
                  <c:v>264.1158203333967</c:v>
                </c:pt>
                <c:pt idx="15">
                  <c:v>270.7284474912278</c:v>
                </c:pt>
                <c:pt idx="16">
                  <c:v>270.4997292832296</c:v>
                </c:pt>
                <c:pt idx="17">
                  <c:v>263.7363453587649</c:v>
                </c:pt>
                <c:pt idx="18">
                  <c:v>252.917840442725</c:v>
                </c:pt>
                <c:pt idx="19">
                  <c:v>238.4650218167226</c:v>
                </c:pt>
                <c:pt idx="20">
                  <c:v>222.8942546359938</c:v>
                </c:pt>
                <c:pt idx="21">
                  <c:v>208.5593329893831</c:v>
                </c:pt>
                <c:pt idx="22">
                  <c:v>196.1621545260134</c:v>
                </c:pt>
                <c:pt idx="23">
                  <c:v>187.171013283434</c:v>
                </c:pt>
                <c:pt idx="24">
                  <c:v>181.5082916575751</c:v>
                </c:pt>
                <c:pt idx="25">
                  <c:v>178.0253868725228</c:v>
                </c:pt>
                <c:pt idx="26">
                  <c:v>176.0115375420889</c:v>
                </c:pt>
                <c:pt idx="27">
                  <c:v>175.2503109073887</c:v>
                </c:pt>
                <c:pt idx="28">
                  <c:v>175.2982183889123</c:v>
                </c:pt>
                <c:pt idx="29">
                  <c:v>175.8121060258855</c:v>
                </c:pt>
                <c:pt idx="30">
                  <c:v>176.5349046939423</c:v>
                </c:pt>
                <c:pt idx="31">
                  <c:v>177.3399882069859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875624"/>
        <c:axId val="2139878792"/>
      </c:scatterChart>
      <c:valAx>
        <c:axId val="2139875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878792"/>
        <c:crosses val="autoZero"/>
        <c:crossBetween val="midCat"/>
      </c:valAx>
      <c:valAx>
        <c:axId val="2139878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875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'980011'!$B$3469:$B$3500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'980011'!$E$3469:$E$3500</c:f>
              <c:numCache>
                <c:formatCode>General</c:formatCode>
                <c:ptCount val="32"/>
                <c:pt idx="0">
                  <c:v>113.0</c:v>
                </c:pt>
                <c:pt idx="1">
                  <c:v>110.0</c:v>
                </c:pt>
                <c:pt idx="2">
                  <c:v>160.0</c:v>
                </c:pt>
                <c:pt idx="3">
                  <c:v>154.0</c:v>
                </c:pt>
                <c:pt idx="4">
                  <c:v>166.0</c:v>
                </c:pt>
                <c:pt idx="5">
                  <c:v>173.0</c:v>
                </c:pt>
                <c:pt idx="6">
                  <c:v>162.0</c:v>
                </c:pt>
                <c:pt idx="7">
                  <c:v>185.0</c:v>
                </c:pt>
                <c:pt idx="8">
                  <c:v>191.0</c:v>
                </c:pt>
                <c:pt idx="9">
                  <c:v>195.0</c:v>
                </c:pt>
                <c:pt idx="10">
                  <c:v>219.0</c:v>
                </c:pt>
                <c:pt idx="11">
                  <c:v>215.0</c:v>
                </c:pt>
                <c:pt idx="12">
                  <c:v>287.0</c:v>
                </c:pt>
                <c:pt idx="13">
                  <c:v>242.0</c:v>
                </c:pt>
                <c:pt idx="14">
                  <c:v>283.0</c:v>
                </c:pt>
                <c:pt idx="15">
                  <c:v>304.0</c:v>
                </c:pt>
                <c:pt idx="16">
                  <c:v>297.0</c:v>
                </c:pt>
                <c:pt idx="17">
                  <c:v>258.0</c:v>
                </c:pt>
                <c:pt idx="18">
                  <c:v>266.0</c:v>
                </c:pt>
                <c:pt idx="19">
                  <c:v>239.0</c:v>
                </c:pt>
                <c:pt idx="20">
                  <c:v>226.0</c:v>
                </c:pt>
                <c:pt idx="21">
                  <c:v>203.0</c:v>
                </c:pt>
                <c:pt idx="22">
                  <c:v>222.0</c:v>
                </c:pt>
                <c:pt idx="23">
                  <c:v>220.0</c:v>
                </c:pt>
                <c:pt idx="24">
                  <c:v>202.0</c:v>
                </c:pt>
                <c:pt idx="25">
                  <c:v>184.0</c:v>
                </c:pt>
                <c:pt idx="26">
                  <c:v>194.0</c:v>
                </c:pt>
                <c:pt idx="27">
                  <c:v>151.0</c:v>
                </c:pt>
                <c:pt idx="28">
                  <c:v>172.0</c:v>
                </c:pt>
                <c:pt idx="29">
                  <c:v>167.0</c:v>
                </c:pt>
                <c:pt idx="30">
                  <c:v>178.0</c:v>
                </c:pt>
                <c:pt idx="31">
                  <c:v>170.0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'980011'!$B$3469:$B$3500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'980011'!$F$3469:$F$3500</c:f>
              <c:numCache>
                <c:formatCode>0</c:formatCode>
                <c:ptCount val="32"/>
                <c:pt idx="3">
                  <c:v>158.4201499471544</c:v>
                </c:pt>
                <c:pt idx="4">
                  <c:v>161.2784377185959</c:v>
                </c:pt>
                <c:pt idx="5">
                  <c:v>165.1721966340442</c:v>
                </c:pt>
                <c:pt idx="6">
                  <c:v>171.0270755379683</c:v>
                </c:pt>
                <c:pt idx="7">
                  <c:v>179.3059643568543</c:v>
                </c:pt>
                <c:pt idx="8">
                  <c:v>190.1851359386765</c:v>
                </c:pt>
                <c:pt idx="9">
                  <c:v>203.5248855509976</c:v>
                </c:pt>
                <c:pt idx="10">
                  <c:v>218.2409565925688</c:v>
                </c:pt>
                <c:pt idx="11">
                  <c:v>234.7313727623244</c:v>
                </c:pt>
                <c:pt idx="12">
                  <c:v>250.7918371619312</c:v>
                </c:pt>
                <c:pt idx="13">
                  <c:v>264.20948227362</c:v>
                </c:pt>
                <c:pt idx="14">
                  <c:v>274.9350726527097</c:v>
                </c:pt>
                <c:pt idx="15">
                  <c:v>280.6573065742845</c:v>
                </c:pt>
                <c:pt idx="16">
                  <c:v>280.517537550988</c:v>
                </c:pt>
                <c:pt idx="17">
                  <c:v>274.7013130763327</c:v>
                </c:pt>
                <c:pt idx="18">
                  <c:v>265.1147562410522</c:v>
                </c:pt>
                <c:pt idx="19">
                  <c:v>251.7818906420756</c:v>
                </c:pt>
                <c:pt idx="20">
                  <c:v>236.6039447117448</c:v>
                </c:pt>
                <c:pt idx="21">
                  <c:v>221.6116052279866</c:v>
                </c:pt>
                <c:pt idx="22">
                  <c:v>207.4397247129469</c:v>
                </c:pt>
                <c:pt idx="23">
                  <c:v>195.9537803316202</c:v>
                </c:pt>
                <c:pt idx="24">
                  <c:v>187.6942494060571</c:v>
                </c:pt>
                <c:pt idx="25">
                  <c:v>181.7065152363484</c:v>
                </c:pt>
                <c:pt idx="26">
                  <c:v>177.2761406946858</c:v>
                </c:pt>
                <c:pt idx="27">
                  <c:v>174.4572557867237</c:v>
                </c:pt>
                <c:pt idx="28">
                  <c:v>173.1259096354097</c:v>
                </c:pt>
                <c:pt idx="29">
                  <c:v>172.4834197876901</c:v>
                </c:pt>
                <c:pt idx="30">
                  <c:v>172.416354802985</c:v>
                </c:pt>
                <c:pt idx="31">
                  <c:v>172.646248031261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921384"/>
        <c:axId val="2139924552"/>
      </c:scatterChart>
      <c:valAx>
        <c:axId val="2139921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924552"/>
        <c:crosses val="autoZero"/>
        <c:crossBetween val="midCat"/>
      </c:valAx>
      <c:valAx>
        <c:axId val="2139924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921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'980011'!$B$3519:$B$3550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'980011'!$E$3519:$E$3550</c:f>
              <c:numCache>
                <c:formatCode>General</c:formatCode>
                <c:ptCount val="32"/>
                <c:pt idx="0">
                  <c:v>124.0</c:v>
                </c:pt>
                <c:pt idx="1">
                  <c:v>109.0</c:v>
                </c:pt>
                <c:pt idx="2">
                  <c:v>126.0</c:v>
                </c:pt>
                <c:pt idx="3">
                  <c:v>135.0</c:v>
                </c:pt>
                <c:pt idx="4">
                  <c:v>130.0</c:v>
                </c:pt>
                <c:pt idx="5">
                  <c:v>148.0</c:v>
                </c:pt>
                <c:pt idx="6">
                  <c:v>142.0</c:v>
                </c:pt>
                <c:pt idx="7">
                  <c:v>160.0</c:v>
                </c:pt>
                <c:pt idx="8">
                  <c:v>172.0</c:v>
                </c:pt>
                <c:pt idx="9">
                  <c:v>198.0</c:v>
                </c:pt>
                <c:pt idx="10">
                  <c:v>175.0</c:v>
                </c:pt>
                <c:pt idx="11">
                  <c:v>200.0</c:v>
                </c:pt>
                <c:pt idx="12">
                  <c:v>231.0</c:v>
                </c:pt>
                <c:pt idx="13">
                  <c:v>238.0</c:v>
                </c:pt>
                <c:pt idx="14">
                  <c:v>241.0</c:v>
                </c:pt>
                <c:pt idx="15">
                  <c:v>229.0</c:v>
                </c:pt>
                <c:pt idx="16">
                  <c:v>257.0</c:v>
                </c:pt>
                <c:pt idx="17">
                  <c:v>253.0</c:v>
                </c:pt>
                <c:pt idx="18">
                  <c:v>211.0</c:v>
                </c:pt>
                <c:pt idx="19">
                  <c:v>218.0</c:v>
                </c:pt>
                <c:pt idx="20">
                  <c:v>224.0</c:v>
                </c:pt>
                <c:pt idx="21">
                  <c:v>212.0</c:v>
                </c:pt>
                <c:pt idx="22">
                  <c:v>192.0</c:v>
                </c:pt>
                <c:pt idx="23">
                  <c:v>183.0</c:v>
                </c:pt>
                <c:pt idx="24">
                  <c:v>151.0</c:v>
                </c:pt>
                <c:pt idx="25">
                  <c:v>197.0</c:v>
                </c:pt>
                <c:pt idx="26">
                  <c:v>161.0</c:v>
                </c:pt>
                <c:pt idx="27">
                  <c:v>157.0</c:v>
                </c:pt>
                <c:pt idx="28">
                  <c:v>146.0</c:v>
                </c:pt>
                <c:pt idx="29">
                  <c:v>158.0</c:v>
                </c:pt>
                <c:pt idx="30">
                  <c:v>155.0</c:v>
                </c:pt>
                <c:pt idx="31">
                  <c:v>170.0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'980011'!$B$3519:$B$3550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'980011'!$F$3519:$F$3550</c:f>
              <c:numCache>
                <c:formatCode>0</c:formatCode>
                <c:ptCount val="32"/>
                <c:pt idx="3">
                  <c:v>131.7807029145141</c:v>
                </c:pt>
                <c:pt idx="4">
                  <c:v>136.0916618502943</c:v>
                </c:pt>
                <c:pt idx="5">
                  <c:v>141.3772520365297</c:v>
                </c:pt>
                <c:pt idx="6">
                  <c:v>148.5457767408438</c:v>
                </c:pt>
                <c:pt idx="7">
                  <c:v>157.7182797278758</c:v>
                </c:pt>
                <c:pt idx="8">
                  <c:v>168.723875985347</c:v>
                </c:pt>
                <c:pt idx="9">
                  <c:v>181.1876908271501</c:v>
                </c:pt>
                <c:pt idx="10">
                  <c:v>194.0537631328428</c:v>
                </c:pt>
                <c:pt idx="11">
                  <c:v>207.6960547547008</c:v>
                </c:pt>
                <c:pt idx="12">
                  <c:v>220.4078855311333</c:v>
                </c:pt>
                <c:pt idx="13">
                  <c:v>230.7145316800578</c:v>
                </c:pt>
                <c:pt idx="14">
                  <c:v>238.8506432683692</c:v>
                </c:pt>
                <c:pt idx="15">
                  <c:v>243.3149190222774</c:v>
                </c:pt>
                <c:pt idx="16">
                  <c:v>243.6289276417413</c:v>
                </c:pt>
                <c:pt idx="17">
                  <c:v>239.9373990372097</c:v>
                </c:pt>
                <c:pt idx="18">
                  <c:v>233.4747385625834</c:v>
                </c:pt>
                <c:pt idx="19">
                  <c:v>224.1607821436677</c:v>
                </c:pt>
                <c:pt idx="20">
                  <c:v>213.1553250802857</c:v>
                </c:pt>
                <c:pt idx="21">
                  <c:v>201.8082436322401</c:v>
                </c:pt>
                <c:pt idx="22">
                  <c:v>190.5235020176604</c:v>
                </c:pt>
                <c:pt idx="23">
                  <c:v>180.8231814555766</c:v>
                </c:pt>
                <c:pt idx="24">
                  <c:v>173.3954583915485</c:v>
                </c:pt>
                <c:pt idx="25">
                  <c:v>167.6477286860051</c:v>
                </c:pt>
                <c:pt idx="26">
                  <c:v>163.0785858392584</c:v>
                </c:pt>
                <c:pt idx="27">
                  <c:v>159.9278840541116</c:v>
                </c:pt>
                <c:pt idx="28">
                  <c:v>158.3148131980373</c:v>
                </c:pt>
                <c:pt idx="29">
                  <c:v>157.472926122149</c:v>
                </c:pt>
                <c:pt idx="30">
                  <c:v>157.3750038874317</c:v>
                </c:pt>
                <c:pt idx="31">
                  <c:v>157.7170207356178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967144"/>
        <c:axId val="2139970312"/>
      </c:scatterChart>
      <c:valAx>
        <c:axId val="2139967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970312"/>
        <c:crosses val="autoZero"/>
        <c:crossBetween val="midCat"/>
      </c:valAx>
      <c:valAx>
        <c:axId val="2139970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967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'980011'!$B$3569:$B$3600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'980011'!$E$3569:$E$3600</c:f>
              <c:numCache>
                <c:formatCode>General</c:formatCode>
                <c:ptCount val="32"/>
                <c:pt idx="0">
                  <c:v>95.0</c:v>
                </c:pt>
                <c:pt idx="1">
                  <c:v>109.0</c:v>
                </c:pt>
                <c:pt idx="2">
                  <c:v>131.0</c:v>
                </c:pt>
                <c:pt idx="3">
                  <c:v>124.0</c:v>
                </c:pt>
                <c:pt idx="4">
                  <c:v>142.0</c:v>
                </c:pt>
                <c:pt idx="5">
                  <c:v>142.0</c:v>
                </c:pt>
                <c:pt idx="6">
                  <c:v>165.0</c:v>
                </c:pt>
                <c:pt idx="7">
                  <c:v>136.0</c:v>
                </c:pt>
                <c:pt idx="8">
                  <c:v>164.0</c:v>
                </c:pt>
                <c:pt idx="9">
                  <c:v>192.0</c:v>
                </c:pt>
                <c:pt idx="10">
                  <c:v>155.0</c:v>
                </c:pt>
                <c:pt idx="11">
                  <c:v>189.0</c:v>
                </c:pt>
                <c:pt idx="12">
                  <c:v>206.0</c:v>
                </c:pt>
                <c:pt idx="13">
                  <c:v>190.0</c:v>
                </c:pt>
                <c:pt idx="14">
                  <c:v>230.0</c:v>
                </c:pt>
                <c:pt idx="15">
                  <c:v>244.0</c:v>
                </c:pt>
                <c:pt idx="16">
                  <c:v>248.0</c:v>
                </c:pt>
                <c:pt idx="17">
                  <c:v>288.0</c:v>
                </c:pt>
                <c:pt idx="18">
                  <c:v>235.0</c:v>
                </c:pt>
                <c:pt idx="19">
                  <c:v>233.0</c:v>
                </c:pt>
                <c:pt idx="20">
                  <c:v>202.0</c:v>
                </c:pt>
                <c:pt idx="21">
                  <c:v>193.0</c:v>
                </c:pt>
                <c:pt idx="22">
                  <c:v>215.0</c:v>
                </c:pt>
                <c:pt idx="23">
                  <c:v>161.0</c:v>
                </c:pt>
                <c:pt idx="24">
                  <c:v>157.0</c:v>
                </c:pt>
                <c:pt idx="25">
                  <c:v>147.0</c:v>
                </c:pt>
                <c:pt idx="26">
                  <c:v>143.0</c:v>
                </c:pt>
                <c:pt idx="27">
                  <c:v>154.0</c:v>
                </c:pt>
                <c:pt idx="28">
                  <c:v>142.0</c:v>
                </c:pt>
                <c:pt idx="29">
                  <c:v>155.0</c:v>
                </c:pt>
                <c:pt idx="30">
                  <c:v>127.0</c:v>
                </c:pt>
                <c:pt idx="31">
                  <c:v>162.0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'980011'!$B$3569:$B$3600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'980011'!$F$3569:$F$3600</c:f>
              <c:numCache>
                <c:formatCode>0</c:formatCode>
                <c:ptCount val="32"/>
                <c:pt idx="3">
                  <c:v>140.9615945379339</c:v>
                </c:pt>
                <c:pt idx="4">
                  <c:v>141.5035908290613</c:v>
                </c:pt>
                <c:pt idx="5">
                  <c:v>142.4068090885306</c:v>
                </c:pt>
                <c:pt idx="6">
                  <c:v>144.102451318227</c:v>
                </c:pt>
                <c:pt idx="7">
                  <c:v>147.1220120566213</c:v>
                </c:pt>
                <c:pt idx="8">
                  <c:v>152.0852534501056</c:v>
                </c:pt>
                <c:pt idx="9">
                  <c:v>159.5987691424563</c:v>
                </c:pt>
                <c:pt idx="10">
                  <c:v>169.6618758277028</c:v>
                </c:pt>
                <c:pt idx="11">
                  <c:v>183.2417657303855</c:v>
                </c:pt>
                <c:pt idx="12">
                  <c:v>199.1600098368316</c:v>
                </c:pt>
                <c:pt idx="13">
                  <c:v>215.1953374503901</c:v>
                </c:pt>
                <c:pt idx="14">
                  <c:v>231.2253066867467</c:v>
                </c:pt>
                <c:pt idx="15">
                  <c:v>243.8257192770435</c:v>
                </c:pt>
                <c:pt idx="16">
                  <c:v>250.6077622566483</c:v>
                </c:pt>
                <c:pt idx="17">
                  <c:v>250.3280704572081</c:v>
                </c:pt>
                <c:pt idx="18">
                  <c:v>243.9371122910064</c:v>
                </c:pt>
                <c:pt idx="19">
                  <c:v>231.84704709939</c:v>
                </c:pt>
                <c:pt idx="20">
                  <c:v>216.0740060269125</c:v>
                </c:pt>
                <c:pt idx="21">
                  <c:v>199.4173933805607</c:v>
                </c:pt>
                <c:pt idx="22">
                  <c:v>183.2261176775737</c:v>
                </c:pt>
                <c:pt idx="23">
                  <c:v>170.0938298125312</c:v>
                </c:pt>
                <c:pt idx="24">
                  <c:v>160.8216971438499</c:v>
                </c:pt>
                <c:pt idx="25">
                  <c:v>154.2961889621162</c:v>
                </c:pt>
                <c:pt idx="26">
                  <c:v>149.6404767025227</c:v>
                </c:pt>
                <c:pt idx="27">
                  <c:v>146.7732926763809</c:v>
                </c:pt>
                <c:pt idx="28">
                  <c:v>145.4144492382938</c:v>
                </c:pt>
                <c:pt idx="29">
                  <c:v>144.6638044858928</c:v>
                </c:pt>
                <c:pt idx="30">
                  <c:v>144.3912420600663</c:v>
                </c:pt>
                <c:pt idx="31">
                  <c:v>144.3347113219627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012904"/>
        <c:axId val="2140016072"/>
      </c:scatterChart>
      <c:valAx>
        <c:axId val="2140012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0016072"/>
        <c:crosses val="autoZero"/>
        <c:crossBetween val="midCat"/>
      </c:valAx>
      <c:valAx>
        <c:axId val="2140016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0012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'980011'!$B$3619:$B$3650</c:f>
              <c:numCache>
                <c:formatCode>General</c:formatCode>
                <c:ptCount val="32"/>
                <c:pt idx="0">
                  <c:v>-91.848</c:v>
                </c:pt>
                <c:pt idx="1">
                  <c:v>-91.739</c:v>
                </c:pt>
                <c:pt idx="2">
                  <c:v>-91.624</c:v>
                </c:pt>
                <c:pt idx="3">
                  <c:v>-91.512</c:v>
                </c:pt>
                <c:pt idx="4">
                  <c:v>-91.4</c:v>
                </c:pt>
                <c:pt idx="5">
                  <c:v>-91.294</c:v>
                </c:pt>
                <c:pt idx="6">
                  <c:v>-91.181</c:v>
                </c:pt>
                <c:pt idx="7">
                  <c:v>-91.065</c:v>
                </c:pt>
                <c:pt idx="8">
                  <c:v>-90.949</c:v>
                </c:pt>
                <c:pt idx="9">
                  <c:v>-90.834</c:v>
                </c:pt>
                <c:pt idx="10">
                  <c:v>-90.724</c:v>
                </c:pt>
                <c:pt idx="11">
                  <c:v>-90.60899999999999</c:v>
                </c:pt>
                <c:pt idx="12">
                  <c:v>-90.495</c:v>
                </c:pt>
                <c:pt idx="13">
                  <c:v>-90.387</c:v>
                </c:pt>
                <c:pt idx="14">
                  <c:v>-90.27200000000001</c:v>
                </c:pt>
                <c:pt idx="15">
                  <c:v>-90.15600000000001</c:v>
                </c:pt>
                <c:pt idx="16">
                  <c:v>-90.04</c:v>
                </c:pt>
                <c:pt idx="17">
                  <c:v>-89.925</c:v>
                </c:pt>
                <c:pt idx="18">
                  <c:v>-89.819</c:v>
                </c:pt>
                <c:pt idx="19">
                  <c:v>-89.706</c:v>
                </c:pt>
                <c:pt idx="20">
                  <c:v>-89.591</c:v>
                </c:pt>
                <c:pt idx="21">
                  <c:v>-89.477</c:v>
                </c:pt>
                <c:pt idx="22">
                  <c:v>-89.358</c:v>
                </c:pt>
                <c:pt idx="23">
                  <c:v>-89.242</c:v>
                </c:pt>
                <c:pt idx="24">
                  <c:v>-89.13500000000001</c:v>
                </c:pt>
                <c:pt idx="25">
                  <c:v>-89.03</c:v>
                </c:pt>
                <c:pt idx="26">
                  <c:v>-88.916</c:v>
                </c:pt>
                <c:pt idx="27">
                  <c:v>-88.796</c:v>
                </c:pt>
                <c:pt idx="28">
                  <c:v>-88.691</c:v>
                </c:pt>
                <c:pt idx="29">
                  <c:v>-88.572</c:v>
                </c:pt>
                <c:pt idx="30">
                  <c:v>-88.46</c:v>
                </c:pt>
                <c:pt idx="31">
                  <c:v>-88.352</c:v>
                </c:pt>
              </c:numCache>
            </c:numRef>
          </c:xVal>
          <c:yVal>
            <c:numRef>
              <c:f>'980011'!$E$3619:$E$3650</c:f>
              <c:numCache>
                <c:formatCode>General</c:formatCode>
                <c:ptCount val="32"/>
                <c:pt idx="0">
                  <c:v>96.0</c:v>
                </c:pt>
                <c:pt idx="1">
                  <c:v>136.0</c:v>
                </c:pt>
                <c:pt idx="2">
                  <c:v>113.0</c:v>
                </c:pt>
                <c:pt idx="3">
                  <c:v>146.0</c:v>
                </c:pt>
                <c:pt idx="4">
                  <c:v>127.0</c:v>
                </c:pt>
                <c:pt idx="5">
                  <c:v>139.0</c:v>
                </c:pt>
                <c:pt idx="6">
                  <c:v>137.0</c:v>
                </c:pt>
                <c:pt idx="7">
                  <c:v>149.0</c:v>
                </c:pt>
                <c:pt idx="8">
                  <c:v>174.0</c:v>
                </c:pt>
                <c:pt idx="9">
                  <c:v>196.0</c:v>
                </c:pt>
                <c:pt idx="10">
                  <c:v>184.0</c:v>
                </c:pt>
                <c:pt idx="11">
                  <c:v>199.0</c:v>
                </c:pt>
                <c:pt idx="12">
                  <c:v>187.0</c:v>
                </c:pt>
                <c:pt idx="13">
                  <c:v>236.0</c:v>
                </c:pt>
                <c:pt idx="14">
                  <c:v>260.0</c:v>
                </c:pt>
                <c:pt idx="15">
                  <c:v>246.0</c:v>
                </c:pt>
                <c:pt idx="16">
                  <c:v>252.0</c:v>
                </c:pt>
                <c:pt idx="17">
                  <c:v>243.0</c:v>
                </c:pt>
                <c:pt idx="18">
                  <c:v>228.0</c:v>
                </c:pt>
                <c:pt idx="19">
                  <c:v>225.0</c:v>
                </c:pt>
                <c:pt idx="20">
                  <c:v>192.0</c:v>
                </c:pt>
                <c:pt idx="21">
                  <c:v>212.0</c:v>
                </c:pt>
                <c:pt idx="22">
                  <c:v>220.0</c:v>
                </c:pt>
                <c:pt idx="23">
                  <c:v>167.0</c:v>
                </c:pt>
                <c:pt idx="24">
                  <c:v>160.0</c:v>
                </c:pt>
                <c:pt idx="25">
                  <c:v>166.0</c:v>
                </c:pt>
                <c:pt idx="26">
                  <c:v>153.0</c:v>
                </c:pt>
                <c:pt idx="27">
                  <c:v>176.0</c:v>
                </c:pt>
                <c:pt idx="28">
                  <c:v>151.0</c:v>
                </c:pt>
                <c:pt idx="29">
                  <c:v>159.0</c:v>
                </c:pt>
                <c:pt idx="30">
                  <c:v>145.0</c:v>
                </c:pt>
                <c:pt idx="31">
                  <c:v>148.0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'980011'!$B$3619:$B$3650</c:f>
              <c:numCache>
                <c:formatCode>General</c:formatCode>
                <c:ptCount val="32"/>
                <c:pt idx="0">
                  <c:v>-91.848</c:v>
                </c:pt>
                <c:pt idx="1">
                  <c:v>-91.739</c:v>
                </c:pt>
                <c:pt idx="2">
                  <c:v>-91.624</c:v>
                </c:pt>
                <c:pt idx="3">
                  <c:v>-91.512</c:v>
                </c:pt>
                <c:pt idx="4">
                  <c:v>-91.4</c:v>
                </c:pt>
                <c:pt idx="5">
                  <c:v>-91.294</c:v>
                </c:pt>
                <c:pt idx="6">
                  <c:v>-91.181</c:v>
                </c:pt>
                <c:pt idx="7">
                  <c:v>-91.065</c:v>
                </c:pt>
                <c:pt idx="8">
                  <c:v>-90.949</c:v>
                </c:pt>
                <c:pt idx="9">
                  <c:v>-90.834</c:v>
                </c:pt>
                <c:pt idx="10">
                  <c:v>-90.724</c:v>
                </c:pt>
                <c:pt idx="11">
                  <c:v>-90.60899999999999</c:v>
                </c:pt>
                <c:pt idx="12">
                  <c:v>-90.495</c:v>
                </c:pt>
                <c:pt idx="13">
                  <c:v>-90.387</c:v>
                </c:pt>
                <c:pt idx="14">
                  <c:v>-90.27200000000001</c:v>
                </c:pt>
                <c:pt idx="15">
                  <c:v>-90.15600000000001</c:v>
                </c:pt>
                <c:pt idx="16">
                  <c:v>-90.04</c:v>
                </c:pt>
                <c:pt idx="17">
                  <c:v>-89.925</c:v>
                </c:pt>
                <c:pt idx="18">
                  <c:v>-89.819</c:v>
                </c:pt>
                <c:pt idx="19">
                  <c:v>-89.706</c:v>
                </c:pt>
                <c:pt idx="20">
                  <c:v>-89.591</c:v>
                </c:pt>
                <c:pt idx="21">
                  <c:v>-89.477</c:v>
                </c:pt>
                <c:pt idx="22">
                  <c:v>-89.358</c:v>
                </c:pt>
                <c:pt idx="23">
                  <c:v>-89.242</c:v>
                </c:pt>
                <c:pt idx="24">
                  <c:v>-89.13500000000001</c:v>
                </c:pt>
                <c:pt idx="25">
                  <c:v>-89.03</c:v>
                </c:pt>
                <c:pt idx="26">
                  <c:v>-88.916</c:v>
                </c:pt>
                <c:pt idx="27">
                  <c:v>-88.796</c:v>
                </c:pt>
                <c:pt idx="28">
                  <c:v>-88.691</c:v>
                </c:pt>
                <c:pt idx="29">
                  <c:v>-88.572</c:v>
                </c:pt>
                <c:pt idx="30">
                  <c:v>-88.46</c:v>
                </c:pt>
                <c:pt idx="31">
                  <c:v>-88.352</c:v>
                </c:pt>
              </c:numCache>
            </c:numRef>
          </c:xVal>
          <c:yVal>
            <c:numRef>
              <c:f>'980011'!$F$3619:$F$3650</c:f>
              <c:numCache>
                <c:formatCode>0</c:formatCode>
                <c:ptCount val="32"/>
                <c:pt idx="3">
                  <c:v>133.2903664913911</c:v>
                </c:pt>
                <c:pt idx="4">
                  <c:v>136.3131817977831</c:v>
                </c:pt>
                <c:pt idx="5">
                  <c:v>140.2323591609132</c:v>
                </c:pt>
                <c:pt idx="6">
                  <c:v>145.8749713846883</c:v>
                </c:pt>
                <c:pt idx="7">
                  <c:v>153.5587470778746</c:v>
                </c:pt>
                <c:pt idx="8">
                  <c:v>163.3559847554231</c:v>
                </c:pt>
                <c:pt idx="9">
                  <c:v>175.106384998188</c:v>
                </c:pt>
                <c:pt idx="10">
                  <c:v>187.8920860080892</c:v>
                </c:pt>
                <c:pt idx="11">
                  <c:v>202.144911427759</c:v>
                </c:pt>
                <c:pt idx="12">
                  <c:v>216.1007620256887</c:v>
                </c:pt>
                <c:pt idx="13">
                  <c:v>227.9966506747179</c:v>
                </c:pt>
                <c:pt idx="14">
                  <c:v>237.9775732083065</c:v>
                </c:pt>
                <c:pt idx="15">
                  <c:v>244.1221900142646</c:v>
                </c:pt>
                <c:pt idx="16">
                  <c:v>245.6284613668522</c:v>
                </c:pt>
                <c:pt idx="17">
                  <c:v>242.449000684283</c:v>
                </c:pt>
                <c:pt idx="18">
                  <c:v>235.8352830233702</c:v>
                </c:pt>
                <c:pt idx="19">
                  <c:v>225.7977736023255</c:v>
                </c:pt>
                <c:pt idx="20">
                  <c:v>213.6575356920809</c:v>
                </c:pt>
                <c:pt idx="21">
                  <c:v>201.0270774341809</c:v>
                </c:pt>
                <c:pt idx="22">
                  <c:v>188.4656332933349</c:v>
                </c:pt>
                <c:pt idx="23">
                  <c:v>177.7379028396523</c:v>
                </c:pt>
                <c:pt idx="24">
                  <c:v>169.610184022888</c:v>
                </c:pt>
                <c:pt idx="25">
                  <c:v>163.3994858548368</c:v>
                </c:pt>
                <c:pt idx="26">
                  <c:v>158.5278341930607</c:v>
                </c:pt>
                <c:pt idx="27">
                  <c:v>155.2030523095762</c:v>
                </c:pt>
                <c:pt idx="28">
                  <c:v>153.4936999568935</c:v>
                </c:pt>
                <c:pt idx="29">
                  <c:v>152.5486994593622</c:v>
                </c:pt>
                <c:pt idx="30">
                  <c:v>152.3265803274651</c:v>
                </c:pt>
                <c:pt idx="31">
                  <c:v>152.5105055768638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058520"/>
        <c:axId val="2140061688"/>
      </c:scatterChart>
      <c:valAx>
        <c:axId val="2140058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0061688"/>
        <c:crosses val="autoZero"/>
        <c:crossBetween val="midCat"/>
      </c:valAx>
      <c:valAx>
        <c:axId val="2140061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0058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'980011'!$B$3669:$B$3700</c:f>
              <c:numCache>
                <c:formatCode>General</c:formatCode>
                <c:ptCount val="32"/>
                <c:pt idx="0">
                  <c:v>-91.848</c:v>
                </c:pt>
                <c:pt idx="1">
                  <c:v>-91.739</c:v>
                </c:pt>
                <c:pt idx="2">
                  <c:v>-91.624</c:v>
                </c:pt>
                <c:pt idx="3">
                  <c:v>-91.512</c:v>
                </c:pt>
                <c:pt idx="4">
                  <c:v>-91.4</c:v>
                </c:pt>
                <c:pt idx="5">
                  <c:v>-91.294</c:v>
                </c:pt>
                <c:pt idx="6">
                  <c:v>-91.181</c:v>
                </c:pt>
                <c:pt idx="7">
                  <c:v>-91.065</c:v>
                </c:pt>
                <c:pt idx="8">
                  <c:v>-90.949</c:v>
                </c:pt>
                <c:pt idx="9">
                  <c:v>-90.834</c:v>
                </c:pt>
                <c:pt idx="10">
                  <c:v>-90.724</c:v>
                </c:pt>
                <c:pt idx="11">
                  <c:v>-90.60899999999999</c:v>
                </c:pt>
                <c:pt idx="12">
                  <c:v>-90.495</c:v>
                </c:pt>
                <c:pt idx="13">
                  <c:v>-90.387</c:v>
                </c:pt>
                <c:pt idx="14">
                  <c:v>-90.27200000000001</c:v>
                </c:pt>
                <c:pt idx="15">
                  <c:v>-90.15600000000001</c:v>
                </c:pt>
                <c:pt idx="16">
                  <c:v>-90.04</c:v>
                </c:pt>
                <c:pt idx="17">
                  <c:v>-89.925</c:v>
                </c:pt>
                <c:pt idx="18">
                  <c:v>-89.819</c:v>
                </c:pt>
                <c:pt idx="19">
                  <c:v>-89.706</c:v>
                </c:pt>
                <c:pt idx="20">
                  <c:v>-89.591</c:v>
                </c:pt>
                <c:pt idx="21">
                  <c:v>-89.477</c:v>
                </c:pt>
                <c:pt idx="22">
                  <c:v>-89.358</c:v>
                </c:pt>
                <c:pt idx="23">
                  <c:v>-89.242</c:v>
                </c:pt>
                <c:pt idx="24">
                  <c:v>-89.13500000000001</c:v>
                </c:pt>
                <c:pt idx="25">
                  <c:v>-89.03</c:v>
                </c:pt>
                <c:pt idx="26">
                  <c:v>-88.916</c:v>
                </c:pt>
                <c:pt idx="27">
                  <c:v>-88.796</c:v>
                </c:pt>
                <c:pt idx="28">
                  <c:v>-88.691</c:v>
                </c:pt>
                <c:pt idx="29">
                  <c:v>-88.572</c:v>
                </c:pt>
                <c:pt idx="30">
                  <c:v>-88.46</c:v>
                </c:pt>
                <c:pt idx="31">
                  <c:v>-88.352</c:v>
                </c:pt>
              </c:numCache>
            </c:numRef>
          </c:xVal>
          <c:yVal>
            <c:numRef>
              <c:f>'980011'!$E$3669:$E$3700</c:f>
              <c:numCache>
                <c:formatCode>General</c:formatCode>
                <c:ptCount val="32"/>
                <c:pt idx="0">
                  <c:v>99.0</c:v>
                </c:pt>
                <c:pt idx="1">
                  <c:v>122.0</c:v>
                </c:pt>
                <c:pt idx="2">
                  <c:v>109.0</c:v>
                </c:pt>
                <c:pt idx="3">
                  <c:v>129.0</c:v>
                </c:pt>
                <c:pt idx="4">
                  <c:v>139.0</c:v>
                </c:pt>
                <c:pt idx="5">
                  <c:v>131.0</c:v>
                </c:pt>
                <c:pt idx="6">
                  <c:v>162.0</c:v>
                </c:pt>
                <c:pt idx="7">
                  <c:v>162.0</c:v>
                </c:pt>
                <c:pt idx="8">
                  <c:v>171.0</c:v>
                </c:pt>
                <c:pt idx="9">
                  <c:v>187.0</c:v>
                </c:pt>
                <c:pt idx="10">
                  <c:v>167.0</c:v>
                </c:pt>
                <c:pt idx="11">
                  <c:v>181.0</c:v>
                </c:pt>
                <c:pt idx="12">
                  <c:v>203.0</c:v>
                </c:pt>
                <c:pt idx="13">
                  <c:v>233.0</c:v>
                </c:pt>
                <c:pt idx="14">
                  <c:v>208.0</c:v>
                </c:pt>
                <c:pt idx="15">
                  <c:v>288.0</c:v>
                </c:pt>
                <c:pt idx="16">
                  <c:v>262.0</c:v>
                </c:pt>
                <c:pt idx="17">
                  <c:v>237.0</c:v>
                </c:pt>
                <c:pt idx="18">
                  <c:v>255.0</c:v>
                </c:pt>
                <c:pt idx="19">
                  <c:v>240.0</c:v>
                </c:pt>
                <c:pt idx="20">
                  <c:v>201.0</c:v>
                </c:pt>
                <c:pt idx="21">
                  <c:v>183.0</c:v>
                </c:pt>
                <c:pt idx="22">
                  <c:v>188.0</c:v>
                </c:pt>
                <c:pt idx="23">
                  <c:v>164.0</c:v>
                </c:pt>
                <c:pt idx="24">
                  <c:v>158.0</c:v>
                </c:pt>
                <c:pt idx="25">
                  <c:v>161.0</c:v>
                </c:pt>
                <c:pt idx="26">
                  <c:v>139.0</c:v>
                </c:pt>
                <c:pt idx="27">
                  <c:v>176.0</c:v>
                </c:pt>
                <c:pt idx="28">
                  <c:v>148.0</c:v>
                </c:pt>
                <c:pt idx="29">
                  <c:v>142.0</c:v>
                </c:pt>
                <c:pt idx="30">
                  <c:v>138.0</c:v>
                </c:pt>
                <c:pt idx="31">
                  <c:v>143.0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'980011'!$B$3669:$B$3700</c:f>
              <c:numCache>
                <c:formatCode>General</c:formatCode>
                <c:ptCount val="32"/>
                <c:pt idx="0">
                  <c:v>-91.848</c:v>
                </c:pt>
                <c:pt idx="1">
                  <c:v>-91.739</c:v>
                </c:pt>
                <c:pt idx="2">
                  <c:v>-91.624</c:v>
                </c:pt>
                <c:pt idx="3">
                  <c:v>-91.512</c:v>
                </c:pt>
                <c:pt idx="4">
                  <c:v>-91.4</c:v>
                </c:pt>
                <c:pt idx="5">
                  <c:v>-91.294</c:v>
                </c:pt>
                <c:pt idx="6">
                  <c:v>-91.181</c:v>
                </c:pt>
                <c:pt idx="7">
                  <c:v>-91.065</c:v>
                </c:pt>
                <c:pt idx="8">
                  <c:v>-90.949</c:v>
                </c:pt>
                <c:pt idx="9">
                  <c:v>-90.834</c:v>
                </c:pt>
                <c:pt idx="10">
                  <c:v>-90.724</c:v>
                </c:pt>
                <c:pt idx="11">
                  <c:v>-90.60899999999999</c:v>
                </c:pt>
                <c:pt idx="12">
                  <c:v>-90.495</c:v>
                </c:pt>
                <c:pt idx="13">
                  <c:v>-90.387</c:v>
                </c:pt>
                <c:pt idx="14">
                  <c:v>-90.27200000000001</c:v>
                </c:pt>
                <c:pt idx="15">
                  <c:v>-90.15600000000001</c:v>
                </c:pt>
                <c:pt idx="16">
                  <c:v>-90.04</c:v>
                </c:pt>
                <c:pt idx="17">
                  <c:v>-89.925</c:v>
                </c:pt>
                <c:pt idx="18">
                  <c:v>-89.819</c:v>
                </c:pt>
                <c:pt idx="19">
                  <c:v>-89.706</c:v>
                </c:pt>
                <c:pt idx="20">
                  <c:v>-89.591</c:v>
                </c:pt>
                <c:pt idx="21">
                  <c:v>-89.477</c:v>
                </c:pt>
                <c:pt idx="22">
                  <c:v>-89.358</c:v>
                </c:pt>
                <c:pt idx="23">
                  <c:v>-89.242</c:v>
                </c:pt>
                <c:pt idx="24">
                  <c:v>-89.13500000000001</c:v>
                </c:pt>
                <c:pt idx="25">
                  <c:v>-89.03</c:v>
                </c:pt>
                <c:pt idx="26">
                  <c:v>-88.916</c:v>
                </c:pt>
                <c:pt idx="27">
                  <c:v>-88.796</c:v>
                </c:pt>
                <c:pt idx="28">
                  <c:v>-88.691</c:v>
                </c:pt>
                <c:pt idx="29">
                  <c:v>-88.572</c:v>
                </c:pt>
                <c:pt idx="30">
                  <c:v>-88.46</c:v>
                </c:pt>
                <c:pt idx="31">
                  <c:v>-88.352</c:v>
                </c:pt>
              </c:numCache>
            </c:numRef>
          </c:xVal>
          <c:yVal>
            <c:numRef>
              <c:f>'980011'!$F$3669:$F$3700</c:f>
              <c:numCache>
                <c:formatCode>0</c:formatCode>
                <c:ptCount val="32"/>
                <c:pt idx="3">
                  <c:v>141.1311875114283</c:v>
                </c:pt>
                <c:pt idx="4">
                  <c:v>142.0144539309477</c:v>
                </c:pt>
                <c:pt idx="5">
                  <c:v>143.4290063213619</c:v>
                </c:pt>
                <c:pt idx="6">
                  <c:v>145.9483021340297</c:v>
                </c:pt>
                <c:pt idx="7">
                  <c:v>150.1754694488173</c:v>
                </c:pt>
                <c:pt idx="8">
                  <c:v>156.7132392297347</c:v>
                </c:pt>
                <c:pt idx="9">
                  <c:v>166.0350223676851</c:v>
                </c:pt>
                <c:pt idx="10">
                  <c:v>177.8228143130441</c:v>
                </c:pt>
                <c:pt idx="11">
                  <c:v>192.839592592153</c:v>
                </c:pt>
                <c:pt idx="12">
                  <c:v>209.4147117159871</c:v>
                </c:pt>
                <c:pt idx="13">
                  <c:v>225.086070604655</c:v>
                </c:pt>
                <c:pt idx="14">
                  <c:v>239.5857120079416</c:v>
                </c:pt>
                <c:pt idx="15">
                  <c:v>249.6530400588486</c:v>
                </c:pt>
                <c:pt idx="16">
                  <c:v>253.3909819890764</c:v>
                </c:pt>
                <c:pt idx="17">
                  <c:v>250.1966828567207</c:v>
                </c:pt>
                <c:pt idx="18">
                  <c:v>241.679351130837</c:v>
                </c:pt>
                <c:pt idx="19">
                  <c:v>228.2105833964635</c:v>
                </c:pt>
                <c:pt idx="20">
                  <c:v>212.0215199898011</c:v>
                </c:pt>
                <c:pt idx="21">
                  <c:v>195.7491734530402</c:v>
                </c:pt>
                <c:pt idx="22">
                  <c:v>180.4655038278474</c:v>
                </c:pt>
                <c:pt idx="23">
                  <c:v>168.3783817920341</c:v>
                </c:pt>
                <c:pt idx="24">
                  <c:v>159.9976634646635</c:v>
                </c:pt>
                <c:pt idx="25">
                  <c:v>154.1792732284183</c:v>
                </c:pt>
                <c:pt idx="26">
                  <c:v>150.0782157577737</c:v>
                </c:pt>
                <c:pt idx="27">
                  <c:v>147.5884967714576</c:v>
                </c:pt>
                <c:pt idx="28">
                  <c:v>146.4347426409952</c:v>
                </c:pt>
                <c:pt idx="29">
                  <c:v>145.8288410499972</c:v>
                </c:pt>
                <c:pt idx="30">
                  <c:v>145.6452168084668</c:v>
                </c:pt>
                <c:pt idx="31">
                  <c:v>145.653199566567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104280"/>
        <c:axId val="2140107448"/>
      </c:scatterChart>
      <c:valAx>
        <c:axId val="2140104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0107448"/>
        <c:crosses val="autoZero"/>
        <c:crossBetween val="midCat"/>
      </c:valAx>
      <c:valAx>
        <c:axId val="2140107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0104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0" i="0" baseline="0">
                <a:effectLst/>
              </a:rPr>
              <a:t>Strain- Tran/Norm_0.15 + FB</a:t>
            </a:r>
            <a:endParaRPr lang="en-US">
              <a:effectLst/>
            </a:endParaRPr>
          </a:p>
        </c:rich>
      </c:tx>
      <c:layout>
        <c:manualLayout>
          <c:xMode val="edge"/>
          <c:yMode val="edge"/>
          <c:x val="0.0827777431149157"/>
          <c:y val="0.0598958210515459"/>
        </c:manualLayout>
      </c:layout>
      <c:overlay val="1"/>
      <c:spPr>
        <a:ln>
          <a:solidFill>
            <a:srgbClr val="000000"/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Tran_0.15</c:v>
          </c:tx>
          <c:spPr>
            <a:ln w="28575">
              <a:noFill/>
            </a:ln>
          </c:spPr>
          <c:xVal>
            <c:numRef>
              <c:f>Work!$AI$8:$AI$51</c:f>
              <c:numCache>
                <c:formatCode>General</c:formatCode>
                <c:ptCount val="44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-2.0</c:v>
                </c:pt>
                <c:pt idx="16">
                  <c:v>-1.0</c:v>
                </c:pt>
                <c:pt idx="17">
                  <c:v>-1.0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2.0</c:v>
                </c:pt>
                <c:pt idx="22">
                  <c:v>3.0</c:v>
                </c:pt>
                <c:pt idx="23">
                  <c:v>4.0</c:v>
                </c:pt>
                <c:pt idx="24">
                  <c:v>5.0</c:v>
                </c:pt>
                <c:pt idx="25">
                  <c:v>6.0</c:v>
                </c:pt>
                <c:pt idx="26">
                  <c:v>7.0</c:v>
                </c:pt>
                <c:pt idx="27">
                  <c:v>8.0</c:v>
                </c:pt>
                <c:pt idx="28">
                  <c:v>9.0</c:v>
                </c:pt>
                <c:pt idx="29">
                  <c:v>10.0</c:v>
                </c:pt>
                <c:pt idx="30">
                  <c:v>11.0</c:v>
                </c:pt>
                <c:pt idx="31">
                  <c:v>12.00000000000001</c:v>
                </c:pt>
                <c:pt idx="32">
                  <c:v>13.00000000000001</c:v>
                </c:pt>
                <c:pt idx="33">
                  <c:v>14.00000000000001</c:v>
                </c:pt>
                <c:pt idx="34">
                  <c:v>15.00000000000001</c:v>
                </c:pt>
                <c:pt idx="35">
                  <c:v>16.00000000000001</c:v>
                </c:pt>
                <c:pt idx="36">
                  <c:v>-9.659999999999996</c:v>
                </c:pt>
                <c:pt idx="37">
                  <c:v>-9.329999999999998</c:v>
                </c:pt>
                <c:pt idx="38">
                  <c:v>-8.670000000000001</c:v>
                </c:pt>
                <c:pt idx="39">
                  <c:v>-8.340000000000003</c:v>
                </c:pt>
                <c:pt idx="40">
                  <c:v>8.340000000000003</c:v>
                </c:pt>
                <c:pt idx="41">
                  <c:v>8.670000000000001</c:v>
                </c:pt>
                <c:pt idx="42">
                  <c:v>9.329999999999998</c:v>
                </c:pt>
                <c:pt idx="43">
                  <c:v>9.659999999999996</c:v>
                </c:pt>
              </c:numCache>
            </c:numRef>
          </c:xVal>
          <c:yVal>
            <c:numRef>
              <c:f>Work!$AN$8:$AN$51</c:f>
              <c:numCache>
                <c:formatCode>0</c:formatCode>
                <c:ptCount val="44"/>
                <c:pt idx="0">
                  <c:v>-807.9493971686613</c:v>
                </c:pt>
                <c:pt idx="1">
                  <c:v>-1020.551033759753</c:v>
                </c:pt>
                <c:pt idx="2">
                  <c:v>-676.3163183208798</c:v>
                </c:pt>
                <c:pt idx="3">
                  <c:v>-773.2039802349488</c:v>
                </c:pt>
                <c:pt idx="4">
                  <c:v>-871.9809683533918</c:v>
                </c:pt>
                <c:pt idx="5">
                  <c:v>-1303.864477020355</c:v>
                </c:pt>
                <c:pt idx="6">
                  <c:v>-1197.541423410775</c:v>
                </c:pt>
                <c:pt idx="7">
                  <c:v>-2149.553179146113</c:v>
                </c:pt>
                <c:pt idx="8">
                  <c:v>-139.6150180901223</c:v>
                </c:pt>
                <c:pt idx="9">
                  <c:v>232.4390759231854</c:v>
                </c:pt>
                <c:pt idx="10">
                  <c:v>1368.751857211636</c:v>
                </c:pt>
                <c:pt idx="11">
                  <c:v>1272.08595238737</c:v>
                </c:pt>
                <c:pt idx="12">
                  <c:v>1484.386441734875</c:v>
                </c:pt>
                <c:pt idx="13">
                  <c:v>2049.987340795534</c:v>
                </c:pt>
                <c:pt idx="14">
                  <c:v>1877.423145763446</c:v>
                </c:pt>
                <c:pt idx="15">
                  <c:v>2243.213467364446</c:v>
                </c:pt>
                <c:pt idx="16">
                  <c:v>2334.701078996249</c:v>
                </c:pt>
                <c:pt idx="17">
                  <c:v>2310.815196064242</c:v>
                </c:pt>
                <c:pt idx="18">
                  <c:v>1338.004902622813</c:v>
                </c:pt>
                <c:pt idx="19">
                  <c:v>2266.77910755968</c:v>
                </c:pt>
                <c:pt idx="20">
                  <c:v>1904.969952871927</c:v>
                </c:pt>
                <c:pt idx="21">
                  <c:v>2047.147061694954</c:v>
                </c:pt>
                <c:pt idx="22">
                  <c:v>1379.27504557056</c:v>
                </c:pt>
                <c:pt idx="23">
                  <c:v>1772.157638017413</c:v>
                </c:pt>
                <c:pt idx="24">
                  <c:v>1650.199237511085</c:v>
                </c:pt>
                <c:pt idx="25">
                  <c:v>949.1292369523396</c:v>
                </c:pt>
                <c:pt idx="26">
                  <c:v>-430.9238141136929</c:v>
                </c:pt>
                <c:pt idx="27">
                  <c:v>-361.214668874621</c:v>
                </c:pt>
                <c:pt idx="28">
                  <c:v>-2565.82618596668</c:v>
                </c:pt>
                <c:pt idx="29">
                  <c:v>-1708.355258361105</c:v>
                </c:pt>
                <c:pt idx="30">
                  <c:v>-1488.968959781456</c:v>
                </c:pt>
                <c:pt idx="31">
                  <c:v>-854.4889837843739</c:v>
                </c:pt>
                <c:pt idx="32">
                  <c:v>-610.9027298288883</c:v>
                </c:pt>
                <c:pt idx="33">
                  <c:v>-749.833501548558</c:v>
                </c:pt>
                <c:pt idx="34">
                  <c:v>-553.2141849629024</c:v>
                </c:pt>
                <c:pt idx="35">
                  <c:v>-791.6403867086474</c:v>
                </c:pt>
                <c:pt idx="36">
                  <c:v>-1397.541190808482</c:v>
                </c:pt>
                <c:pt idx="37">
                  <c:v>-1299.969034668447</c:v>
                </c:pt>
                <c:pt idx="38">
                  <c:v>-2267.564186464343</c:v>
                </c:pt>
                <c:pt idx="39">
                  <c:v>-1442.54445484826</c:v>
                </c:pt>
                <c:pt idx="40">
                  <c:v>-1477.508977488884</c:v>
                </c:pt>
                <c:pt idx="41">
                  <c:v>-1249.341303322105</c:v>
                </c:pt>
                <c:pt idx="42">
                  <c:v>-2783.881855899173</c:v>
                </c:pt>
                <c:pt idx="43">
                  <c:v>-1216.996688501282</c:v>
                </c:pt>
              </c:numCache>
            </c:numRef>
          </c:yVal>
          <c:smooth val="0"/>
        </c:ser>
        <c:ser>
          <c:idx val="1"/>
          <c:order val="1"/>
          <c:tx>
            <c:v>Norm_0.15</c:v>
          </c:tx>
          <c:spPr>
            <a:ln w="28575">
              <a:noFill/>
            </a:ln>
          </c:spPr>
          <c:xVal>
            <c:numRef>
              <c:f>[1]Work!$AI$8:$AI$48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[1]Work!$AN$8:$AN$48</c:f>
              <c:numCache>
                <c:formatCode>General</c:formatCode>
                <c:ptCount val="41"/>
                <c:pt idx="0">
                  <c:v>176.7629769620083</c:v>
                </c:pt>
                <c:pt idx="1">
                  <c:v>9.06035162384633</c:v>
                </c:pt>
                <c:pt idx="2">
                  <c:v>-132.8559194607726</c:v>
                </c:pt>
                <c:pt idx="3">
                  <c:v>-204.2828945069131</c:v>
                </c:pt>
                <c:pt idx="4">
                  <c:v>-655.4987233722275</c:v>
                </c:pt>
                <c:pt idx="5">
                  <c:v>-738.7550945947563</c:v>
                </c:pt>
                <c:pt idx="6">
                  <c:v>-108.6326718210406</c:v>
                </c:pt>
                <c:pt idx="7">
                  <c:v>-786.6310847443048</c:v>
                </c:pt>
                <c:pt idx="8">
                  <c:v>-138.1058021887594</c:v>
                </c:pt>
                <c:pt idx="9">
                  <c:v>-364.260207956657</c:v>
                </c:pt>
                <c:pt idx="10">
                  <c:v>-674.7208702557738</c:v>
                </c:pt>
                <c:pt idx="11">
                  <c:v>-983.1724938752507</c:v>
                </c:pt>
                <c:pt idx="12">
                  <c:v>-839.325159648241</c:v>
                </c:pt>
                <c:pt idx="13">
                  <c:v>-1258.390087816807</c:v>
                </c:pt>
                <c:pt idx="14">
                  <c:v>-1271.616346799953</c:v>
                </c:pt>
                <c:pt idx="15">
                  <c:v>-1162.632929402996</c:v>
                </c:pt>
                <c:pt idx="16">
                  <c:v>-1589.677141386248</c:v>
                </c:pt>
                <c:pt idx="17">
                  <c:v>-1036.575547270102</c:v>
                </c:pt>
                <c:pt idx="18">
                  <c:v>-1103.67267297351</c:v>
                </c:pt>
                <c:pt idx="19">
                  <c:v>-782.9388921083424</c:v>
                </c:pt>
                <c:pt idx="20">
                  <c:v>-581.8725156769844</c:v>
                </c:pt>
                <c:pt idx="21">
                  <c:v>-338.2856709887027</c:v>
                </c:pt>
                <c:pt idx="22">
                  <c:v>-376.172101415495</c:v>
                </c:pt>
                <c:pt idx="23">
                  <c:v>172.5240663448258</c:v>
                </c:pt>
                <c:pt idx="24">
                  <c:v>489.4527929102388</c:v>
                </c:pt>
                <c:pt idx="25">
                  <c:v>348.3197361329182</c:v>
                </c:pt>
                <c:pt idx="26">
                  <c:v>102.7011469401096</c:v>
                </c:pt>
                <c:pt idx="27">
                  <c:v>-815.1470283153106</c:v>
                </c:pt>
                <c:pt idx="28">
                  <c:v>-647.172081851166</c:v>
                </c:pt>
                <c:pt idx="29">
                  <c:v>-232.3092336389277</c:v>
                </c:pt>
                <c:pt idx="30">
                  <c:v>-155.5167721148942</c:v>
                </c:pt>
                <c:pt idx="31">
                  <c:v>179.273573634342</c:v>
                </c:pt>
                <c:pt idx="32">
                  <c:v>210.682024760045</c:v>
                </c:pt>
                <c:pt idx="33">
                  <c:v>10.66688528905679</c:v>
                </c:pt>
                <c:pt idx="34">
                  <c:v>-142.4591951780796</c:v>
                </c:pt>
                <c:pt idx="35">
                  <c:v>-690.2980323336694</c:v>
                </c:pt>
                <c:pt idx="36">
                  <c:v>-271.7125497231354</c:v>
                </c:pt>
                <c:pt idx="37">
                  <c:v>575.7312036616112</c:v>
                </c:pt>
                <c:pt idx="38">
                  <c:v>722.7882170499633</c:v>
                </c:pt>
                <c:pt idx="39">
                  <c:v>-421.0188487242528</c:v>
                </c:pt>
                <c:pt idx="40">
                  <c:v>278.5044719426644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262600"/>
        <c:axId val="2139259608"/>
      </c:scatterChart>
      <c:valAx>
        <c:axId val="2139262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259608"/>
        <c:crosses val="autoZero"/>
        <c:crossBetween val="midCat"/>
      </c:valAx>
      <c:valAx>
        <c:axId val="2139259608"/>
        <c:scaling>
          <c:orientation val="minMax"/>
          <c:min val="-30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92626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 - Tran_0.15 +</a:t>
            </a:r>
            <a:r>
              <a:rPr lang="en-US" b="0" baseline="0"/>
              <a:t> FB</a:t>
            </a:r>
          </a:p>
        </c:rich>
      </c:tx>
      <c:layout>
        <c:manualLayout>
          <c:xMode val="edge"/>
          <c:yMode val="edge"/>
          <c:x val="0.0670323818897638"/>
          <c:y val="0.046882677165354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Tran_0.15</c:v>
          </c:tx>
          <c:spPr>
            <a:ln w="28575">
              <a:noFill/>
            </a:ln>
          </c:spPr>
          <c:xVal>
            <c:numRef>
              <c:f>Work!$AI$8:$AI$51</c:f>
              <c:numCache>
                <c:formatCode>General</c:formatCode>
                <c:ptCount val="44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-2.0</c:v>
                </c:pt>
                <c:pt idx="16">
                  <c:v>-1.0</c:v>
                </c:pt>
                <c:pt idx="17">
                  <c:v>-1.0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2.0</c:v>
                </c:pt>
                <c:pt idx="22">
                  <c:v>3.0</c:v>
                </c:pt>
                <c:pt idx="23">
                  <c:v>4.0</c:v>
                </c:pt>
                <c:pt idx="24">
                  <c:v>5.0</c:v>
                </c:pt>
                <c:pt idx="25">
                  <c:v>6.0</c:v>
                </c:pt>
                <c:pt idx="26">
                  <c:v>7.0</c:v>
                </c:pt>
                <c:pt idx="27">
                  <c:v>8.0</c:v>
                </c:pt>
                <c:pt idx="28">
                  <c:v>9.0</c:v>
                </c:pt>
                <c:pt idx="29">
                  <c:v>10.0</c:v>
                </c:pt>
                <c:pt idx="30">
                  <c:v>11.0</c:v>
                </c:pt>
                <c:pt idx="31">
                  <c:v>12.00000000000001</c:v>
                </c:pt>
                <c:pt idx="32">
                  <c:v>13.00000000000001</c:v>
                </c:pt>
                <c:pt idx="33">
                  <c:v>14.00000000000001</c:v>
                </c:pt>
                <c:pt idx="34">
                  <c:v>15.00000000000001</c:v>
                </c:pt>
                <c:pt idx="35">
                  <c:v>16.00000000000001</c:v>
                </c:pt>
                <c:pt idx="36">
                  <c:v>-9.659999999999996</c:v>
                </c:pt>
                <c:pt idx="37">
                  <c:v>-9.329999999999998</c:v>
                </c:pt>
                <c:pt idx="38">
                  <c:v>-8.670000000000001</c:v>
                </c:pt>
                <c:pt idx="39">
                  <c:v>-8.340000000000003</c:v>
                </c:pt>
                <c:pt idx="40">
                  <c:v>8.340000000000003</c:v>
                </c:pt>
                <c:pt idx="41">
                  <c:v>8.670000000000001</c:v>
                </c:pt>
                <c:pt idx="42">
                  <c:v>9.329999999999998</c:v>
                </c:pt>
                <c:pt idx="43">
                  <c:v>9.659999999999996</c:v>
                </c:pt>
              </c:numCache>
            </c:numRef>
          </c:xVal>
          <c:yVal>
            <c:numRef>
              <c:f>Work!$AL$8:$AL$43</c:f>
              <c:numCache>
                <c:formatCode>0.000</c:formatCode>
                <c:ptCount val="36"/>
                <c:pt idx="0">
                  <c:v>0.738658894095756</c:v>
                </c:pt>
                <c:pt idx="1">
                  <c:v>0.841275208181191</c:v>
                </c:pt>
                <c:pt idx="2">
                  <c:v>0.829053629519951</c:v>
                </c:pt>
                <c:pt idx="3">
                  <c:v>0.811271902943897</c:v>
                </c:pt>
                <c:pt idx="4">
                  <c:v>0.95672290405715</c:v>
                </c:pt>
                <c:pt idx="5">
                  <c:v>0.741053510970197</c:v>
                </c:pt>
                <c:pt idx="6">
                  <c:v>0.794866879414402</c:v>
                </c:pt>
                <c:pt idx="7">
                  <c:v>0.857475179375371</c:v>
                </c:pt>
                <c:pt idx="8">
                  <c:v>1.126444185305245</c:v>
                </c:pt>
                <c:pt idx="9">
                  <c:v>1.290521320791083</c:v>
                </c:pt>
                <c:pt idx="10">
                  <c:v>1.102441492391806</c:v>
                </c:pt>
                <c:pt idx="11">
                  <c:v>1.051466888752036</c:v>
                </c:pt>
                <c:pt idx="12">
                  <c:v>1.335976754736276</c:v>
                </c:pt>
                <c:pt idx="13">
                  <c:v>1.215963350844617</c:v>
                </c:pt>
                <c:pt idx="14">
                  <c:v>1.341893026419827</c:v>
                </c:pt>
                <c:pt idx="15">
                  <c:v>1.358307061006894</c:v>
                </c:pt>
                <c:pt idx="16">
                  <c:v>1.239687759255998</c:v>
                </c:pt>
                <c:pt idx="17">
                  <c:v>1.213462753719425</c:v>
                </c:pt>
                <c:pt idx="18">
                  <c:v>1.20152265136585</c:v>
                </c:pt>
                <c:pt idx="19">
                  <c:v>1.074646848990011</c:v>
                </c:pt>
                <c:pt idx="20">
                  <c:v>1.494806009042037</c:v>
                </c:pt>
                <c:pt idx="21">
                  <c:v>1.150102775150603</c:v>
                </c:pt>
                <c:pt idx="22">
                  <c:v>0.995900446171764</c:v>
                </c:pt>
                <c:pt idx="23">
                  <c:v>1.09611251080547</c:v>
                </c:pt>
                <c:pt idx="24">
                  <c:v>1.203038323661012</c:v>
                </c:pt>
                <c:pt idx="25">
                  <c:v>1.193121389538143</c:v>
                </c:pt>
                <c:pt idx="26">
                  <c:v>1.403535011935965</c:v>
                </c:pt>
                <c:pt idx="27">
                  <c:v>1.095303135999864</c:v>
                </c:pt>
                <c:pt idx="28">
                  <c:v>1.28892242748105</c:v>
                </c:pt>
                <c:pt idx="29">
                  <c:v>0.833235912155611</c:v>
                </c:pt>
                <c:pt idx="30">
                  <c:v>0.796505592015551</c:v>
                </c:pt>
                <c:pt idx="31">
                  <c:v>0.73971398661043</c:v>
                </c:pt>
                <c:pt idx="32">
                  <c:v>0.790697242003199</c:v>
                </c:pt>
                <c:pt idx="33">
                  <c:v>0.893476981284127</c:v>
                </c:pt>
                <c:pt idx="34">
                  <c:v>0.715167115596482</c:v>
                </c:pt>
                <c:pt idx="35">
                  <c:v>1.035042469017118</c:v>
                </c:pt>
              </c:numCache>
            </c:numRef>
          </c:yVal>
          <c:smooth val="0"/>
        </c:ser>
        <c:ser>
          <c:idx val="2"/>
          <c:order val="1"/>
          <c:tx>
            <c:v>FB</c:v>
          </c:tx>
          <c:spPr>
            <a:ln w="28575">
              <a:noFill/>
            </a:ln>
          </c:spPr>
          <c:xVal>
            <c:numRef>
              <c:f>Work!$AI$44:$AI$51</c:f>
              <c:numCache>
                <c:formatCode>General</c:formatCode>
                <c:ptCount val="8"/>
                <c:pt idx="0">
                  <c:v>-9.659999999999996</c:v>
                </c:pt>
                <c:pt idx="1">
                  <c:v>-9.329999999999998</c:v>
                </c:pt>
                <c:pt idx="2">
                  <c:v>-8.670000000000001</c:v>
                </c:pt>
                <c:pt idx="3">
                  <c:v>-8.340000000000003</c:v>
                </c:pt>
                <c:pt idx="4">
                  <c:v>8.340000000000003</c:v>
                </c:pt>
                <c:pt idx="5">
                  <c:v>8.670000000000001</c:v>
                </c:pt>
                <c:pt idx="6">
                  <c:v>9.329999999999998</c:v>
                </c:pt>
                <c:pt idx="7">
                  <c:v>9.659999999999996</c:v>
                </c:pt>
              </c:numCache>
            </c:numRef>
          </c:xVal>
          <c:yVal>
            <c:numRef>
              <c:f>Work!$AL$44:$AL$51</c:f>
              <c:numCache>
                <c:formatCode>0.000</c:formatCode>
                <c:ptCount val="8"/>
                <c:pt idx="0">
                  <c:v>0.710903283237237</c:v>
                </c:pt>
                <c:pt idx="1">
                  <c:v>0.72610675484577</c:v>
                </c:pt>
                <c:pt idx="2">
                  <c:v>0.897480909903492</c:v>
                </c:pt>
                <c:pt idx="3">
                  <c:v>1.065318162874953</c:v>
                </c:pt>
                <c:pt idx="4">
                  <c:v>1.342837633698244</c:v>
                </c:pt>
                <c:pt idx="5">
                  <c:v>1.019804799944854</c:v>
                </c:pt>
                <c:pt idx="6">
                  <c:v>0.757207391379934</c:v>
                </c:pt>
                <c:pt idx="7">
                  <c:v>0.919527108852455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225528"/>
        <c:axId val="2139222472"/>
      </c:scatterChart>
      <c:valAx>
        <c:axId val="2139225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222472"/>
        <c:crosses val="autoZero"/>
        <c:crossBetween val="midCat"/>
      </c:valAx>
      <c:valAx>
        <c:axId val="2139222472"/>
        <c:scaling>
          <c:orientation val="minMax"/>
          <c:min val="0.6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392255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 - Tran/Norm_0.15</a:t>
            </a:r>
            <a:r>
              <a:rPr lang="en-US" b="0" baseline="0"/>
              <a:t> + FB</a:t>
            </a:r>
            <a:endParaRPr lang="en-US" b="0"/>
          </a:p>
        </c:rich>
      </c:tx>
      <c:layout>
        <c:manualLayout>
          <c:xMode val="edge"/>
          <c:yMode val="edge"/>
          <c:x val="0.0769150414395947"/>
          <c:y val="0.046778625328084"/>
        </c:manualLayout>
      </c:layout>
      <c:overlay val="1"/>
      <c:spPr>
        <a:ln>
          <a:solidFill>
            <a:schemeClr val="tx1"/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Tran</c:v>
          </c:tx>
          <c:spPr>
            <a:ln w="28575">
              <a:noFill/>
            </a:ln>
          </c:spPr>
          <c:xVal>
            <c:numRef>
              <c:f>Work!$AI$8:$AI$51</c:f>
              <c:numCache>
                <c:formatCode>General</c:formatCode>
                <c:ptCount val="44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-2.0</c:v>
                </c:pt>
                <c:pt idx="16">
                  <c:v>-1.0</c:v>
                </c:pt>
                <c:pt idx="17">
                  <c:v>-1.0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2.0</c:v>
                </c:pt>
                <c:pt idx="22">
                  <c:v>3.0</c:v>
                </c:pt>
                <c:pt idx="23">
                  <c:v>4.0</c:v>
                </c:pt>
                <c:pt idx="24">
                  <c:v>5.0</c:v>
                </c:pt>
                <c:pt idx="25">
                  <c:v>6.0</c:v>
                </c:pt>
                <c:pt idx="26">
                  <c:v>7.0</c:v>
                </c:pt>
                <c:pt idx="27">
                  <c:v>8.0</c:v>
                </c:pt>
                <c:pt idx="28">
                  <c:v>9.0</c:v>
                </c:pt>
                <c:pt idx="29">
                  <c:v>10.0</c:v>
                </c:pt>
                <c:pt idx="30">
                  <c:v>11.0</c:v>
                </c:pt>
                <c:pt idx="31">
                  <c:v>12.00000000000001</c:v>
                </c:pt>
                <c:pt idx="32">
                  <c:v>13.00000000000001</c:v>
                </c:pt>
                <c:pt idx="33">
                  <c:v>14.00000000000001</c:v>
                </c:pt>
                <c:pt idx="34">
                  <c:v>15.00000000000001</c:v>
                </c:pt>
                <c:pt idx="35">
                  <c:v>16.00000000000001</c:v>
                </c:pt>
                <c:pt idx="36">
                  <c:v>-9.659999999999996</c:v>
                </c:pt>
                <c:pt idx="37">
                  <c:v>-9.329999999999998</c:v>
                </c:pt>
                <c:pt idx="38">
                  <c:v>-8.670000000000001</c:v>
                </c:pt>
                <c:pt idx="39">
                  <c:v>-8.340000000000003</c:v>
                </c:pt>
                <c:pt idx="40">
                  <c:v>8.340000000000003</c:v>
                </c:pt>
                <c:pt idx="41">
                  <c:v>8.670000000000001</c:v>
                </c:pt>
                <c:pt idx="42">
                  <c:v>9.329999999999998</c:v>
                </c:pt>
                <c:pt idx="43">
                  <c:v>9.659999999999996</c:v>
                </c:pt>
              </c:numCache>
            </c:numRef>
          </c:xVal>
          <c:yVal>
            <c:numRef>
              <c:f>Work!$AL$8:$AL$51</c:f>
              <c:numCache>
                <c:formatCode>0.000</c:formatCode>
                <c:ptCount val="44"/>
                <c:pt idx="0">
                  <c:v>0.738658894095756</c:v>
                </c:pt>
                <c:pt idx="1">
                  <c:v>0.841275208181191</c:v>
                </c:pt>
                <c:pt idx="2">
                  <c:v>0.829053629519951</c:v>
                </c:pt>
                <c:pt idx="3">
                  <c:v>0.811271902943897</c:v>
                </c:pt>
                <c:pt idx="4">
                  <c:v>0.95672290405715</c:v>
                </c:pt>
                <c:pt idx="5">
                  <c:v>0.741053510970197</c:v>
                </c:pt>
                <c:pt idx="6">
                  <c:v>0.794866879414402</c:v>
                </c:pt>
                <c:pt idx="7">
                  <c:v>0.857475179375371</c:v>
                </c:pt>
                <c:pt idx="8">
                  <c:v>1.126444185305245</c:v>
                </c:pt>
                <c:pt idx="9">
                  <c:v>1.290521320791083</c:v>
                </c:pt>
                <c:pt idx="10">
                  <c:v>1.102441492391806</c:v>
                </c:pt>
                <c:pt idx="11">
                  <c:v>1.051466888752036</c:v>
                </c:pt>
                <c:pt idx="12">
                  <c:v>1.335976754736276</c:v>
                </c:pt>
                <c:pt idx="13">
                  <c:v>1.215963350844617</c:v>
                </c:pt>
                <c:pt idx="14">
                  <c:v>1.341893026419827</c:v>
                </c:pt>
                <c:pt idx="15">
                  <c:v>1.358307061006894</c:v>
                </c:pt>
                <c:pt idx="16">
                  <c:v>1.239687759255998</c:v>
                </c:pt>
                <c:pt idx="17">
                  <c:v>1.213462753719425</c:v>
                </c:pt>
                <c:pt idx="18">
                  <c:v>1.20152265136585</c:v>
                </c:pt>
                <c:pt idx="19">
                  <c:v>1.074646848990011</c:v>
                </c:pt>
                <c:pt idx="20">
                  <c:v>1.494806009042037</c:v>
                </c:pt>
                <c:pt idx="21">
                  <c:v>1.150102775150603</c:v>
                </c:pt>
                <c:pt idx="22">
                  <c:v>0.995900446171764</c:v>
                </c:pt>
                <c:pt idx="23">
                  <c:v>1.09611251080547</c:v>
                </c:pt>
                <c:pt idx="24">
                  <c:v>1.203038323661012</c:v>
                </c:pt>
                <c:pt idx="25">
                  <c:v>1.193121389538143</c:v>
                </c:pt>
                <c:pt idx="26">
                  <c:v>1.403535011935965</c:v>
                </c:pt>
                <c:pt idx="27">
                  <c:v>1.095303135999864</c:v>
                </c:pt>
                <c:pt idx="28">
                  <c:v>1.28892242748105</c:v>
                </c:pt>
                <c:pt idx="29">
                  <c:v>0.833235912155611</c:v>
                </c:pt>
                <c:pt idx="30">
                  <c:v>0.796505592015551</c:v>
                </c:pt>
                <c:pt idx="31">
                  <c:v>0.73971398661043</c:v>
                </c:pt>
                <c:pt idx="32">
                  <c:v>0.790697242003199</c:v>
                </c:pt>
                <c:pt idx="33">
                  <c:v>0.893476981284127</c:v>
                </c:pt>
                <c:pt idx="34">
                  <c:v>0.715167115596482</c:v>
                </c:pt>
                <c:pt idx="35">
                  <c:v>1.035042469017118</c:v>
                </c:pt>
                <c:pt idx="36">
                  <c:v>0.710903283237237</c:v>
                </c:pt>
                <c:pt idx="37">
                  <c:v>0.72610675484577</c:v>
                </c:pt>
                <c:pt idx="38">
                  <c:v>0.897480909903492</c:v>
                </c:pt>
                <c:pt idx="39">
                  <c:v>1.065318162874953</c:v>
                </c:pt>
                <c:pt idx="40">
                  <c:v>1.342837633698244</c:v>
                </c:pt>
                <c:pt idx="41">
                  <c:v>1.019804799944854</c:v>
                </c:pt>
                <c:pt idx="42">
                  <c:v>0.757207391379934</c:v>
                </c:pt>
                <c:pt idx="43">
                  <c:v>0.919527108852455</c:v>
                </c:pt>
              </c:numCache>
            </c:numRef>
          </c:yVal>
          <c:smooth val="0"/>
        </c:ser>
        <c:ser>
          <c:idx val="1"/>
          <c:order val="1"/>
          <c:tx>
            <c:v>Norm</c:v>
          </c:tx>
          <c:spPr>
            <a:ln w="28575">
              <a:noFill/>
            </a:ln>
          </c:spPr>
          <c:xVal>
            <c:numRef>
              <c:f>[1]Work!$AI$8:$AI$48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[1]Work!$AL$8:$AL$48</c:f>
              <c:numCache>
                <c:formatCode>General</c:formatCode>
                <c:ptCount val="41"/>
                <c:pt idx="0">
                  <c:v>0.857446888666635</c:v>
                </c:pt>
                <c:pt idx="1">
                  <c:v>0.853627777413538</c:v>
                </c:pt>
                <c:pt idx="2">
                  <c:v>0.824387103204698</c:v>
                </c:pt>
                <c:pt idx="3">
                  <c:v>0.847239113545626</c:v>
                </c:pt>
                <c:pt idx="4">
                  <c:v>0.832833027966987</c:v>
                </c:pt>
                <c:pt idx="5">
                  <c:v>0.800994919632838</c:v>
                </c:pt>
                <c:pt idx="6">
                  <c:v>0.771090616080021</c:v>
                </c:pt>
                <c:pt idx="7">
                  <c:v>0.896662812113127</c:v>
                </c:pt>
                <c:pt idx="8">
                  <c:v>1.193273350340034</c:v>
                </c:pt>
                <c:pt idx="9">
                  <c:v>1.096243938837522</c:v>
                </c:pt>
                <c:pt idx="10">
                  <c:v>1.097143623538138</c:v>
                </c:pt>
                <c:pt idx="11">
                  <c:v>1.139507202621142</c:v>
                </c:pt>
                <c:pt idx="12">
                  <c:v>1.12453953747539</c:v>
                </c:pt>
                <c:pt idx="13">
                  <c:v>1.065423849436274</c:v>
                </c:pt>
                <c:pt idx="14">
                  <c:v>1.090034327929673</c:v>
                </c:pt>
                <c:pt idx="15">
                  <c:v>1.126219269615074</c:v>
                </c:pt>
                <c:pt idx="16">
                  <c:v>1.04482967568544</c:v>
                </c:pt>
                <c:pt idx="17">
                  <c:v>1.055975231210467</c:v>
                </c:pt>
                <c:pt idx="18">
                  <c:v>1.068857465366898</c:v>
                </c:pt>
                <c:pt idx="19">
                  <c:v>1.102661427630857</c:v>
                </c:pt>
                <c:pt idx="20">
                  <c:v>1.085487982411067</c:v>
                </c:pt>
                <c:pt idx="21">
                  <c:v>1.140478236993615</c:v>
                </c:pt>
                <c:pt idx="22">
                  <c:v>1.110666884170746</c:v>
                </c:pt>
                <c:pt idx="23">
                  <c:v>1.153572020533325</c:v>
                </c:pt>
                <c:pt idx="24">
                  <c:v>1.207239908394567</c:v>
                </c:pt>
                <c:pt idx="25">
                  <c:v>1.041076578463436</c:v>
                </c:pt>
                <c:pt idx="26">
                  <c:v>0.784971354723565</c:v>
                </c:pt>
                <c:pt idx="27">
                  <c:v>0.809984538485843</c:v>
                </c:pt>
                <c:pt idx="28">
                  <c:v>0.830352304461759</c:v>
                </c:pt>
                <c:pt idx="29">
                  <c:v>0.846839364187966</c:v>
                </c:pt>
                <c:pt idx="30">
                  <c:v>0.834456967631867</c:v>
                </c:pt>
                <c:pt idx="31">
                  <c:v>0.834265600359307</c:v>
                </c:pt>
                <c:pt idx="32">
                  <c:v>0.842206949866475</c:v>
                </c:pt>
                <c:pt idx="33">
                  <c:v>0.777593022465935</c:v>
                </c:pt>
                <c:pt idx="34">
                  <c:v>0.805633993801666</c:v>
                </c:pt>
                <c:pt idx="35">
                  <c:v>1.051249725225412</c:v>
                </c:pt>
                <c:pt idx="36">
                  <c:v>1.184743533701231</c:v>
                </c:pt>
                <c:pt idx="37">
                  <c:v>1.182008142532948</c:v>
                </c:pt>
                <c:pt idx="38">
                  <c:v>1.176473562999303</c:v>
                </c:pt>
                <c:pt idx="39">
                  <c:v>0.912212434673335</c:v>
                </c:pt>
                <c:pt idx="40">
                  <c:v>0.787100238312154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xVal>
            <c:numRef>
              <c:f>[2]Work!$AI$8:$AI$48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xVal>
          <c:yVal>
            <c:numRef>
              <c:f>[2]Work!$AL$8:$AL$48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185064"/>
        <c:axId val="2139182072"/>
      </c:scatterChart>
      <c:valAx>
        <c:axId val="2139185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182072"/>
        <c:crosses val="autoZero"/>
        <c:crossBetween val="midCat"/>
      </c:valAx>
      <c:valAx>
        <c:axId val="2139182072"/>
        <c:scaling>
          <c:orientation val="minMax"/>
          <c:min val="0.6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39185064"/>
        <c:crosses val="autoZero"/>
        <c:crossBetween val="midCat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2theta-Tran_0.15</a:t>
            </a:r>
            <a:r>
              <a:rPr lang="en-US" b="0" baseline="0"/>
              <a:t> + FB</a:t>
            </a:r>
            <a:r>
              <a:rPr lang="en-US" b="0"/>
              <a:t> </a:t>
            </a:r>
          </a:p>
        </c:rich>
      </c:tx>
      <c:layout>
        <c:manualLayout>
          <c:xMode val="edge"/>
          <c:yMode val="edge"/>
          <c:x val="0.069358759221932"/>
          <c:y val="0.0842358604091456"/>
        </c:manualLayout>
      </c:layout>
      <c:overlay val="0"/>
      <c:spPr>
        <a:ln>
          <a:solidFill>
            <a:srgbClr val="00000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0307177033492823"/>
          <c:y val="0.0346205059920106"/>
          <c:w val="0.856186439613709"/>
          <c:h val="0.930758988015979"/>
        </c:manualLayout>
      </c:layout>
      <c:scatterChart>
        <c:scatterStyle val="lineMarker"/>
        <c:varyColors val="0"/>
        <c:ser>
          <c:idx val="0"/>
          <c:order val="0"/>
          <c:tx>
            <c:v>Tran_0.15</c:v>
          </c:tx>
          <c:spPr>
            <a:ln w="47625">
              <a:noFill/>
            </a:ln>
            <a:effectLst/>
          </c:spPr>
          <c:marker>
            <c:spPr>
              <a:effectLst/>
            </c:spPr>
          </c:marker>
          <c:xVal>
            <c:numRef>
              <c:f>Work!$AI$8:$AI$51</c:f>
              <c:numCache>
                <c:formatCode>General</c:formatCode>
                <c:ptCount val="44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-2.0</c:v>
                </c:pt>
                <c:pt idx="16">
                  <c:v>-1.0</c:v>
                </c:pt>
                <c:pt idx="17">
                  <c:v>-1.0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2.0</c:v>
                </c:pt>
                <c:pt idx="22">
                  <c:v>3.0</c:v>
                </c:pt>
                <c:pt idx="23">
                  <c:v>4.0</c:v>
                </c:pt>
                <c:pt idx="24">
                  <c:v>5.0</c:v>
                </c:pt>
                <c:pt idx="25">
                  <c:v>6.0</c:v>
                </c:pt>
                <c:pt idx="26">
                  <c:v>7.0</c:v>
                </c:pt>
                <c:pt idx="27">
                  <c:v>8.0</c:v>
                </c:pt>
                <c:pt idx="28">
                  <c:v>9.0</c:v>
                </c:pt>
                <c:pt idx="29">
                  <c:v>10.0</c:v>
                </c:pt>
                <c:pt idx="30">
                  <c:v>11.0</c:v>
                </c:pt>
                <c:pt idx="31">
                  <c:v>12.00000000000001</c:v>
                </c:pt>
                <c:pt idx="32">
                  <c:v>13.00000000000001</c:v>
                </c:pt>
                <c:pt idx="33">
                  <c:v>14.00000000000001</c:v>
                </c:pt>
                <c:pt idx="34">
                  <c:v>15.00000000000001</c:v>
                </c:pt>
                <c:pt idx="35">
                  <c:v>16.00000000000001</c:v>
                </c:pt>
                <c:pt idx="36">
                  <c:v>-9.659999999999996</c:v>
                </c:pt>
                <c:pt idx="37">
                  <c:v>-9.329999999999998</c:v>
                </c:pt>
                <c:pt idx="38">
                  <c:v>-8.670000000000001</c:v>
                </c:pt>
                <c:pt idx="39">
                  <c:v>-8.340000000000003</c:v>
                </c:pt>
                <c:pt idx="40">
                  <c:v>8.340000000000003</c:v>
                </c:pt>
                <c:pt idx="41">
                  <c:v>8.670000000000001</c:v>
                </c:pt>
                <c:pt idx="42">
                  <c:v>9.329999999999998</c:v>
                </c:pt>
                <c:pt idx="43">
                  <c:v>9.659999999999996</c:v>
                </c:pt>
              </c:numCache>
            </c:numRef>
          </c:xVal>
          <c:yVal>
            <c:numRef>
              <c:f>Work!$AJ$8:$AJ$51</c:f>
              <c:numCache>
                <c:formatCode>0.000</c:formatCode>
                <c:ptCount val="44"/>
                <c:pt idx="0">
                  <c:v>-90.36814289386884</c:v>
                </c:pt>
                <c:pt idx="1">
                  <c:v>-90.39268998263169</c:v>
                </c:pt>
                <c:pt idx="2">
                  <c:v>-90.35295236087289</c:v>
                </c:pt>
                <c:pt idx="3">
                  <c:v>-90.36413266711957</c:v>
                </c:pt>
                <c:pt idx="4">
                  <c:v>-90.37553435401679</c:v>
                </c:pt>
                <c:pt idx="5">
                  <c:v>-90.42542597218809</c:v>
                </c:pt>
                <c:pt idx="6">
                  <c:v>-90.41313739192188</c:v>
                </c:pt>
                <c:pt idx="7">
                  <c:v>-90.47359454294576</c:v>
                </c:pt>
                <c:pt idx="8">
                  <c:v>-90.09302357659878</c:v>
                </c:pt>
                <c:pt idx="9">
                  <c:v>-90.05033792791757</c:v>
                </c:pt>
                <c:pt idx="10">
                  <c:v>-89.92026362718583</c:v>
                </c:pt>
                <c:pt idx="11">
                  <c:v>-89.93131179739087</c:v>
                </c:pt>
                <c:pt idx="12">
                  <c:v>-89.90705168092955</c:v>
                </c:pt>
                <c:pt idx="13">
                  <c:v>-89.84249418150281</c:v>
                </c:pt>
                <c:pt idx="14">
                  <c:v>-89.8621790290854</c:v>
                </c:pt>
                <c:pt idx="15">
                  <c:v>-89.82046441720109</c:v>
                </c:pt>
                <c:pt idx="16">
                  <c:v>-89.81003832407944</c:v>
                </c:pt>
                <c:pt idx="17">
                  <c:v>-89.81276012755633</c:v>
                </c:pt>
                <c:pt idx="18">
                  <c:v>-89.92377742115183</c:v>
                </c:pt>
                <c:pt idx="19">
                  <c:v>-89.81777856195303</c:v>
                </c:pt>
                <c:pt idx="20">
                  <c:v>-89.85903601188502</c:v>
                </c:pt>
                <c:pt idx="21">
                  <c:v>-89.84281809737367</c:v>
                </c:pt>
                <c:pt idx="22">
                  <c:v>-89.9190611005455</c:v>
                </c:pt>
                <c:pt idx="23">
                  <c:v>-89.87419192752503</c:v>
                </c:pt>
                <c:pt idx="24">
                  <c:v>-89.88811454797191</c:v>
                </c:pt>
                <c:pt idx="25">
                  <c:v>-89.96824646654134</c:v>
                </c:pt>
                <c:pt idx="26">
                  <c:v>-90.1264786534164</c:v>
                </c:pt>
                <c:pt idx="27">
                  <c:v>-90.11847030847061</c:v>
                </c:pt>
                <c:pt idx="28">
                  <c:v>-90.43889832417172</c:v>
                </c:pt>
                <c:pt idx="29">
                  <c:v>-90.47221218187314</c:v>
                </c:pt>
                <c:pt idx="30">
                  <c:v>-90.44682934742184</c:v>
                </c:pt>
                <c:pt idx="31">
                  <c:v>-90.37351503171429</c:v>
                </c:pt>
                <c:pt idx="32">
                  <c:v>-90.34540583688978</c:v>
                </c:pt>
                <c:pt idx="33">
                  <c:v>-90.36143554283368</c:v>
                </c:pt>
                <c:pt idx="34">
                  <c:v>-90.33875175718731</c:v>
                </c:pt>
                <c:pt idx="35">
                  <c:v>-90.366260497465</c:v>
                </c:pt>
                <c:pt idx="36">
                  <c:v>-90.4362561858284</c:v>
                </c:pt>
                <c:pt idx="37">
                  <c:v>-90.42497567608417</c:v>
                </c:pt>
                <c:pt idx="38">
                  <c:v>-90.40438415754183</c:v>
                </c:pt>
                <c:pt idx="39">
                  <c:v>-90.24288513123081</c:v>
                </c:pt>
                <c:pt idx="40">
                  <c:v>-90.24691481616409</c:v>
                </c:pt>
                <c:pt idx="41">
                  <c:v>-90.22062598801066</c:v>
                </c:pt>
                <c:pt idx="42">
                  <c:v>-90.53052210511197</c:v>
                </c:pt>
                <c:pt idx="43">
                  <c:v>-90.41538569307513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162520"/>
        <c:axId val="2139150152"/>
      </c:scatterChart>
      <c:valAx>
        <c:axId val="2139162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150152"/>
        <c:crosses val="autoZero"/>
        <c:crossBetween val="midCat"/>
      </c:valAx>
      <c:valAx>
        <c:axId val="213915015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391625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'980011'!$E$319:$E$350</c:f>
              <c:numCache>
                <c:formatCode>General</c:formatCode>
                <c:ptCount val="32"/>
                <c:pt idx="0">
                  <c:v>58.0</c:v>
                </c:pt>
                <c:pt idx="1">
                  <c:v>93.0</c:v>
                </c:pt>
                <c:pt idx="2">
                  <c:v>83.0</c:v>
                </c:pt>
                <c:pt idx="3">
                  <c:v>104.0</c:v>
                </c:pt>
                <c:pt idx="4">
                  <c:v>108.0</c:v>
                </c:pt>
                <c:pt idx="5">
                  <c:v>79.0</c:v>
                </c:pt>
                <c:pt idx="6">
                  <c:v>106.0</c:v>
                </c:pt>
                <c:pt idx="7">
                  <c:v>135.0</c:v>
                </c:pt>
                <c:pt idx="8">
                  <c:v>124.0</c:v>
                </c:pt>
                <c:pt idx="9">
                  <c:v>141.0</c:v>
                </c:pt>
                <c:pt idx="10">
                  <c:v>176.0</c:v>
                </c:pt>
                <c:pt idx="11">
                  <c:v>189.0</c:v>
                </c:pt>
                <c:pt idx="12">
                  <c:v>256.0</c:v>
                </c:pt>
                <c:pt idx="13">
                  <c:v>243.0</c:v>
                </c:pt>
                <c:pt idx="14">
                  <c:v>274.0</c:v>
                </c:pt>
                <c:pt idx="15">
                  <c:v>229.0</c:v>
                </c:pt>
                <c:pt idx="16">
                  <c:v>201.0</c:v>
                </c:pt>
                <c:pt idx="17">
                  <c:v>182.0</c:v>
                </c:pt>
                <c:pt idx="18">
                  <c:v>167.0</c:v>
                </c:pt>
                <c:pt idx="19">
                  <c:v>135.0</c:v>
                </c:pt>
                <c:pt idx="20">
                  <c:v>108.0</c:v>
                </c:pt>
                <c:pt idx="21">
                  <c:v>131.0</c:v>
                </c:pt>
                <c:pt idx="22">
                  <c:v>123.0</c:v>
                </c:pt>
                <c:pt idx="23">
                  <c:v>130.0</c:v>
                </c:pt>
                <c:pt idx="24">
                  <c:v>104.0</c:v>
                </c:pt>
                <c:pt idx="25">
                  <c:v>109.0</c:v>
                </c:pt>
                <c:pt idx="26">
                  <c:v>91.0</c:v>
                </c:pt>
                <c:pt idx="27">
                  <c:v>113.0</c:v>
                </c:pt>
                <c:pt idx="28">
                  <c:v>119.0</c:v>
                </c:pt>
                <c:pt idx="29">
                  <c:v>101.0</c:v>
                </c:pt>
                <c:pt idx="30">
                  <c:v>91.0</c:v>
                </c:pt>
                <c:pt idx="31">
                  <c:v>121.0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'980011'!$F$319:$F$350</c:f>
              <c:numCache>
                <c:formatCode>0</c:formatCode>
                <c:ptCount val="32"/>
                <c:pt idx="3">
                  <c:v>99.1844959298901</c:v>
                </c:pt>
                <c:pt idx="4">
                  <c:v>100.1391330952371</c:v>
                </c:pt>
                <c:pt idx="5">
                  <c:v>101.8715503895113</c:v>
                </c:pt>
                <c:pt idx="6">
                  <c:v>105.5871998342784</c:v>
                </c:pt>
                <c:pt idx="7">
                  <c:v>113.0888377284145</c:v>
                </c:pt>
                <c:pt idx="8">
                  <c:v>126.4762094119856</c:v>
                </c:pt>
                <c:pt idx="9">
                  <c:v>147.1984316010706</c:v>
                </c:pt>
                <c:pt idx="10">
                  <c:v>173.6840608315995</c:v>
                </c:pt>
                <c:pt idx="11">
                  <c:v>204.967559554734</c:v>
                </c:pt>
                <c:pt idx="12">
                  <c:v>233.1565157127072</c:v>
                </c:pt>
                <c:pt idx="13">
                  <c:v>250.3753620463301</c:v>
                </c:pt>
                <c:pt idx="14">
                  <c:v>253.226398405307</c:v>
                </c:pt>
                <c:pt idx="15">
                  <c:v>239.21409869737</c:v>
                </c:pt>
                <c:pt idx="16">
                  <c:v>212.9231283543024</c:v>
                </c:pt>
                <c:pt idx="17">
                  <c:v>182.3918007478474</c:v>
                </c:pt>
                <c:pt idx="18">
                  <c:v>156.4768998252474</c:v>
                </c:pt>
                <c:pt idx="19">
                  <c:v>135.071803043016</c:v>
                </c:pt>
                <c:pt idx="20">
                  <c:v>120.8059143055594</c:v>
                </c:pt>
                <c:pt idx="21">
                  <c:v>112.8926849791659</c:v>
                </c:pt>
                <c:pt idx="22">
                  <c:v>109.0259531979048</c:v>
                </c:pt>
                <c:pt idx="23">
                  <c:v>107.6460874546709</c:v>
                </c:pt>
                <c:pt idx="24">
                  <c:v>107.369859021496</c:v>
                </c:pt>
                <c:pt idx="25">
                  <c:v>107.4963930418268</c:v>
                </c:pt>
                <c:pt idx="26">
                  <c:v>107.8044828273335</c:v>
                </c:pt>
                <c:pt idx="27">
                  <c:v>108.1917587070408</c:v>
                </c:pt>
                <c:pt idx="28">
                  <c:v>108.5456483479879</c:v>
                </c:pt>
                <c:pt idx="29">
                  <c:v>108.9508935973587</c:v>
                </c:pt>
                <c:pt idx="30">
                  <c:v>109.3332295052798</c:v>
                </c:pt>
                <c:pt idx="31">
                  <c:v>109.7020762315612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19176"/>
        <c:axId val="2135922344"/>
      </c:scatterChart>
      <c:valAx>
        <c:axId val="2135919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5922344"/>
        <c:crosses val="autoZero"/>
        <c:crossBetween val="midCat"/>
      </c:valAx>
      <c:valAx>
        <c:axId val="2135922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59191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Strain- Tran_0.15 +</a:t>
            </a:r>
            <a:r>
              <a:rPr lang="en-US" b="0" baseline="0"/>
              <a:t> FB</a:t>
            </a:r>
          </a:p>
        </c:rich>
      </c:tx>
      <c:layout>
        <c:manualLayout>
          <c:xMode val="edge"/>
          <c:yMode val="edge"/>
          <c:x val="0.0670323818897638"/>
          <c:y val="0.046882677165354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Tran_0.15</c:v>
          </c:tx>
          <c:xVal>
            <c:numRef>
              <c:f>Work!$AI$8:$AI$51</c:f>
              <c:numCache>
                <c:formatCode>General</c:formatCode>
                <c:ptCount val="44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-2.0</c:v>
                </c:pt>
                <c:pt idx="16">
                  <c:v>-1.0</c:v>
                </c:pt>
                <c:pt idx="17">
                  <c:v>-1.0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2.0</c:v>
                </c:pt>
                <c:pt idx="22">
                  <c:v>3.0</c:v>
                </c:pt>
                <c:pt idx="23">
                  <c:v>4.0</c:v>
                </c:pt>
                <c:pt idx="24">
                  <c:v>5.0</c:v>
                </c:pt>
                <c:pt idx="25">
                  <c:v>6.0</c:v>
                </c:pt>
                <c:pt idx="26">
                  <c:v>7.0</c:v>
                </c:pt>
                <c:pt idx="27">
                  <c:v>8.0</c:v>
                </c:pt>
                <c:pt idx="28">
                  <c:v>9.0</c:v>
                </c:pt>
                <c:pt idx="29">
                  <c:v>10.0</c:v>
                </c:pt>
                <c:pt idx="30">
                  <c:v>11.0</c:v>
                </c:pt>
                <c:pt idx="31">
                  <c:v>12.00000000000001</c:v>
                </c:pt>
                <c:pt idx="32">
                  <c:v>13.00000000000001</c:v>
                </c:pt>
                <c:pt idx="33">
                  <c:v>14.00000000000001</c:v>
                </c:pt>
                <c:pt idx="34">
                  <c:v>15.00000000000001</c:v>
                </c:pt>
                <c:pt idx="35">
                  <c:v>16.00000000000001</c:v>
                </c:pt>
                <c:pt idx="36">
                  <c:v>-9.659999999999996</c:v>
                </c:pt>
                <c:pt idx="37">
                  <c:v>-9.329999999999998</c:v>
                </c:pt>
                <c:pt idx="38">
                  <c:v>-8.670000000000001</c:v>
                </c:pt>
                <c:pt idx="39">
                  <c:v>-8.340000000000003</c:v>
                </c:pt>
                <c:pt idx="40">
                  <c:v>8.340000000000003</c:v>
                </c:pt>
                <c:pt idx="41">
                  <c:v>8.670000000000001</c:v>
                </c:pt>
                <c:pt idx="42">
                  <c:v>9.329999999999998</c:v>
                </c:pt>
                <c:pt idx="43">
                  <c:v>9.659999999999996</c:v>
                </c:pt>
              </c:numCache>
            </c:numRef>
          </c:xVal>
          <c:yVal>
            <c:numRef>
              <c:f>Work!$AN$8:$AN$43</c:f>
              <c:numCache>
                <c:formatCode>0</c:formatCode>
                <c:ptCount val="36"/>
                <c:pt idx="0">
                  <c:v>-807.9493971686613</c:v>
                </c:pt>
                <c:pt idx="1">
                  <c:v>-1020.551033759753</c:v>
                </c:pt>
                <c:pt idx="2">
                  <c:v>-676.3163183208798</c:v>
                </c:pt>
                <c:pt idx="3">
                  <c:v>-773.2039802349488</c:v>
                </c:pt>
                <c:pt idx="4">
                  <c:v>-871.9809683533918</c:v>
                </c:pt>
                <c:pt idx="5">
                  <c:v>-1303.864477020355</c:v>
                </c:pt>
                <c:pt idx="6">
                  <c:v>-1197.541423410775</c:v>
                </c:pt>
                <c:pt idx="7">
                  <c:v>-2149.553179146113</c:v>
                </c:pt>
                <c:pt idx="8">
                  <c:v>-139.6150180901223</c:v>
                </c:pt>
                <c:pt idx="9">
                  <c:v>232.4390759231854</c:v>
                </c:pt>
                <c:pt idx="10">
                  <c:v>1368.751857211636</c:v>
                </c:pt>
                <c:pt idx="11">
                  <c:v>1272.08595238737</c:v>
                </c:pt>
                <c:pt idx="12">
                  <c:v>1484.386441734875</c:v>
                </c:pt>
                <c:pt idx="13">
                  <c:v>2049.987340795534</c:v>
                </c:pt>
                <c:pt idx="14">
                  <c:v>1877.423145763446</c:v>
                </c:pt>
                <c:pt idx="15">
                  <c:v>2243.213467364446</c:v>
                </c:pt>
                <c:pt idx="16">
                  <c:v>2334.701078996249</c:v>
                </c:pt>
                <c:pt idx="17">
                  <c:v>2310.815196064242</c:v>
                </c:pt>
                <c:pt idx="18">
                  <c:v>1338.004902622813</c:v>
                </c:pt>
                <c:pt idx="19">
                  <c:v>2266.77910755968</c:v>
                </c:pt>
                <c:pt idx="20">
                  <c:v>1904.969952871927</c:v>
                </c:pt>
                <c:pt idx="21">
                  <c:v>2047.147061694954</c:v>
                </c:pt>
                <c:pt idx="22">
                  <c:v>1379.27504557056</c:v>
                </c:pt>
                <c:pt idx="23">
                  <c:v>1772.157638017413</c:v>
                </c:pt>
                <c:pt idx="24">
                  <c:v>1650.199237511085</c:v>
                </c:pt>
                <c:pt idx="25">
                  <c:v>949.1292369523396</c:v>
                </c:pt>
                <c:pt idx="26">
                  <c:v>-430.9238141136929</c:v>
                </c:pt>
                <c:pt idx="27">
                  <c:v>-361.214668874621</c:v>
                </c:pt>
                <c:pt idx="28">
                  <c:v>-2565.82618596668</c:v>
                </c:pt>
                <c:pt idx="29">
                  <c:v>-1708.355258361105</c:v>
                </c:pt>
                <c:pt idx="30">
                  <c:v>-1488.968959781456</c:v>
                </c:pt>
                <c:pt idx="31">
                  <c:v>-854.4889837843739</c:v>
                </c:pt>
                <c:pt idx="32">
                  <c:v>-610.9027298288883</c:v>
                </c:pt>
                <c:pt idx="33">
                  <c:v>-749.833501548558</c:v>
                </c:pt>
                <c:pt idx="34">
                  <c:v>-553.2141849629024</c:v>
                </c:pt>
                <c:pt idx="35">
                  <c:v>-791.6403867086474</c:v>
                </c:pt>
              </c:numCache>
            </c:numRef>
          </c:yVal>
          <c:smooth val="0"/>
        </c:ser>
        <c:ser>
          <c:idx val="2"/>
          <c:order val="1"/>
          <c:tx>
            <c:v>FB</c:v>
          </c:tx>
          <c:spPr>
            <a:ln w="28575">
              <a:noFill/>
            </a:ln>
          </c:spPr>
          <c:xVal>
            <c:numRef>
              <c:f>Work!$AI$44:$AI$51</c:f>
              <c:numCache>
                <c:formatCode>General</c:formatCode>
                <c:ptCount val="8"/>
                <c:pt idx="0">
                  <c:v>-9.659999999999996</c:v>
                </c:pt>
                <c:pt idx="1">
                  <c:v>-9.329999999999998</c:v>
                </c:pt>
                <c:pt idx="2">
                  <c:v>-8.670000000000001</c:v>
                </c:pt>
                <c:pt idx="3">
                  <c:v>-8.340000000000003</c:v>
                </c:pt>
                <c:pt idx="4">
                  <c:v>8.340000000000003</c:v>
                </c:pt>
                <c:pt idx="5">
                  <c:v>8.670000000000001</c:v>
                </c:pt>
                <c:pt idx="6">
                  <c:v>9.329999999999998</c:v>
                </c:pt>
                <c:pt idx="7">
                  <c:v>9.659999999999996</c:v>
                </c:pt>
              </c:numCache>
            </c:numRef>
          </c:xVal>
          <c:yVal>
            <c:numRef>
              <c:f>Work!$AN$44:$AN$51</c:f>
              <c:numCache>
                <c:formatCode>0</c:formatCode>
                <c:ptCount val="8"/>
                <c:pt idx="0">
                  <c:v>-1397.541190808482</c:v>
                </c:pt>
                <c:pt idx="1">
                  <c:v>-1299.969034668447</c:v>
                </c:pt>
                <c:pt idx="2">
                  <c:v>-2267.564186464343</c:v>
                </c:pt>
                <c:pt idx="3">
                  <c:v>-1442.54445484826</c:v>
                </c:pt>
                <c:pt idx="4">
                  <c:v>-1477.508977488884</c:v>
                </c:pt>
                <c:pt idx="5">
                  <c:v>-1249.341303322105</c:v>
                </c:pt>
                <c:pt idx="6">
                  <c:v>-2783.881855899173</c:v>
                </c:pt>
                <c:pt idx="7">
                  <c:v>-1216.996688501282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118200"/>
        <c:axId val="2139115144"/>
      </c:scatterChart>
      <c:valAx>
        <c:axId val="2139118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115144"/>
        <c:crosses val="autoZero"/>
        <c:crossBetween val="midCat"/>
      </c:valAx>
      <c:valAx>
        <c:axId val="213911514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91182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Stress_master!$Q$7:$Q$39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Stress_master!$R$7:$R$39</c:f>
              <c:numCache>
                <c:formatCode>0</c:formatCode>
                <c:ptCount val="33"/>
                <c:pt idx="0">
                  <c:v>10.45579987730438</c:v>
                </c:pt>
                <c:pt idx="1">
                  <c:v>-78.234603795494</c:v>
                </c:pt>
                <c:pt idx="2">
                  <c:v>17.30316723077595</c:v>
                </c:pt>
                <c:pt idx="3">
                  <c:v>144.2189658056954</c:v>
                </c:pt>
                <c:pt idx="4">
                  <c:v>-39.6688978238569</c:v>
                </c:pt>
                <c:pt idx="5">
                  <c:v>-122.0894593835758</c:v>
                </c:pt>
                <c:pt idx="6">
                  <c:v>-29.30360253463283</c:v>
                </c:pt>
                <c:pt idx="7">
                  <c:v>-344.2986496213526</c:v>
                </c:pt>
                <c:pt idx="8">
                  <c:v>-312.0620446964101</c:v>
                </c:pt>
                <c:pt idx="9">
                  <c:v>-279.5721481038699</c:v>
                </c:pt>
                <c:pt idx="10">
                  <c:v>-232.4259419145826</c:v>
                </c:pt>
                <c:pt idx="11">
                  <c:v>-260.0069075759774</c:v>
                </c:pt>
                <c:pt idx="12">
                  <c:v>-220.7548011407752</c:v>
                </c:pt>
                <c:pt idx="13">
                  <c:v>-257.5893843381911</c:v>
                </c:pt>
                <c:pt idx="14">
                  <c:v>-275.3894802308493</c:v>
                </c:pt>
                <c:pt idx="15">
                  <c:v>-201.2995034429656</c:v>
                </c:pt>
                <c:pt idx="16">
                  <c:v>-359.7605899882827</c:v>
                </c:pt>
                <c:pt idx="17">
                  <c:v>-201.6279522991514</c:v>
                </c:pt>
                <c:pt idx="18">
                  <c:v>-201.8205071149109</c:v>
                </c:pt>
                <c:pt idx="19">
                  <c:v>-284.039302615006</c:v>
                </c:pt>
                <c:pt idx="20">
                  <c:v>-110.0136007732487</c:v>
                </c:pt>
                <c:pt idx="21">
                  <c:v>-63.40530833601925</c:v>
                </c:pt>
                <c:pt idx="22">
                  <c:v>-149.6251966920346</c:v>
                </c:pt>
                <c:pt idx="23">
                  <c:v>-109.014061094757</c:v>
                </c:pt>
                <c:pt idx="24">
                  <c:v>-122.6734280423795</c:v>
                </c:pt>
                <c:pt idx="25">
                  <c:v>-103.0820434416068</c:v>
                </c:pt>
                <c:pt idx="26">
                  <c:v>163.1682434826457</c:v>
                </c:pt>
                <c:pt idx="27">
                  <c:v>-93.1019186417583</c:v>
                </c:pt>
                <c:pt idx="28">
                  <c:v>-59.12887106699114</c:v>
                </c:pt>
                <c:pt idx="29">
                  <c:v>-27.82930110009864</c:v>
                </c:pt>
                <c:pt idx="30">
                  <c:v>-88.57951778973623</c:v>
                </c:pt>
                <c:pt idx="31">
                  <c:v>98.56806208826884</c:v>
                </c:pt>
                <c:pt idx="32">
                  <c:v>15.2780728715831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Stress_master!$U$7:$U$47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94.93208776395801</c:v>
                  </c:pt>
                  <c:pt idx="8">
                    <c:v>146.1974222004883</c:v>
                  </c:pt>
                  <c:pt idx="9">
                    <c:v>147.3127725010395</c:v>
                  </c:pt>
                  <c:pt idx="10">
                    <c:v>126.9194577912949</c:v>
                  </c:pt>
                  <c:pt idx="11">
                    <c:v>155.1344248369881</c:v>
                  </c:pt>
                  <c:pt idx="12">
                    <c:v>159.0816482442337</c:v>
                  </c:pt>
                  <c:pt idx="13">
                    <c:v>180.6222835864613</c:v>
                  </c:pt>
                  <c:pt idx="14">
                    <c:v>202.8444288875154</c:v>
                  </c:pt>
                  <c:pt idx="15">
                    <c:v>173.5116800988616</c:v>
                  </c:pt>
                  <c:pt idx="16">
                    <c:v>203.9670794932881</c:v>
                  </c:pt>
                  <c:pt idx="17">
                    <c:v>273.3010797660539</c:v>
                  </c:pt>
                  <c:pt idx="18">
                    <c:v>193.0370341727944</c:v>
                  </c:pt>
                  <c:pt idx="19">
                    <c:v>138.2024246722643</c:v>
                  </c:pt>
                  <c:pt idx="20">
                    <c:v>156.5154459615165</c:v>
                  </c:pt>
                  <c:pt idx="21">
                    <c:v>153.0695425518632</c:v>
                  </c:pt>
                  <c:pt idx="22">
                    <c:v>223.6553110488678</c:v>
                  </c:pt>
                  <c:pt idx="23">
                    <c:v>188.598900070824</c:v>
                  </c:pt>
                  <c:pt idx="24">
                    <c:v>164.182457635398</c:v>
                  </c:pt>
                  <c:pt idx="25">
                    <c:v>167.9778610612328</c:v>
                  </c:pt>
                  <c:pt idx="26">
                    <c:v>90.60891551651761</c:v>
                  </c:pt>
                  <c:pt idx="27">
                    <c:v>100.3951693782122</c:v>
                  </c:pt>
                  <c:pt idx="28">
                    <c:v>98.17885228729011</c:v>
                  </c:pt>
                  <c:pt idx="29">
                    <c:v>106.4429385544251</c:v>
                  </c:pt>
                  <c:pt idx="30">
                    <c:v>81.63201568513143</c:v>
                  </c:pt>
                  <c:pt idx="31">
                    <c:v>86.37772043934012</c:v>
                  </c:pt>
                  <c:pt idx="32">
                    <c:v>115.3611163179428</c:v>
                  </c:pt>
                  <c:pt idx="33">
                    <c:v>86.9407536356379</c:v>
                  </c:pt>
                  <c:pt idx="34">
                    <c:v>88.08269323669026</c:v>
                  </c:pt>
                  <c:pt idx="35">
                    <c:v>121.3470876290869</c:v>
                  </c:pt>
                  <c:pt idx="36">
                    <c:v>157.0159644893559</c:v>
                  </c:pt>
                  <c:pt idx="37">
                    <c:v>157.123269827954</c:v>
                  </c:pt>
                  <c:pt idx="38">
                    <c:v>132.5217799796071</c:v>
                  </c:pt>
                  <c:pt idx="39">
                    <c:v>98.08133379104526</c:v>
                  </c:pt>
                  <c:pt idx="40">
                    <c:v>105.5376119548295</c:v>
                  </c:pt>
                </c:numCache>
              </c:numRef>
            </c:plus>
            <c:minus>
              <c:numRef>
                <c:f>Stress_master!$U$7:$U$47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94.93208776395801</c:v>
                  </c:pt>
                  <c:pt idx="8">
                    <c:v>146.1974222004883</c:v>
                  </c:pt>
                  <c:pt idx="9">
                    <c:v>147.3127725010395</c:v>
                  </c:pt>
                  <c:pt idx="10">
                    <c:v>126.9194577912949</c:v>
                  </c:pt>
                  <c:pt idx="11">
                    <c:v>155.1344248369881</c:v>
                  </c:pt>
                  <c:pt idx="12">
                    <c:v>159.0816482442337</c:v>
                  </c:pt>
                  <c:pt idx="13">
                    <c:v>180.6222835864613</c:v>
                  </c:pt>
                  <c:pt idx="14">
                    <c:v>202.8444288875154</c:v>
                  </c:pt>
                  <c:pt idx="15">
                    <c:v>173.5116800988616</c:v>
                  </c:pt>
                  <c:pt idx="16">
                    <c:v>203.9670794932881</c:v>
                  </c:pt>
                  <c:pt idx="17">
                    <c:v>273.3010797660539</c:v>
                  </c:pt>
                  <c:pt idx="18">
                    <c:v>193.0370341727944</c:v>
                  </c:pt>
                  <c:pt idx="19">
                    <c:v>138.2024246722643</c:v>
                  </c:pt>
                  <c:pt idx="20">
                    <c:v>156.5154459615165</c:v>
                  </c:pt>
                  <c:pt idx="21">
                    <c:v>153.0695425518632</c:v>
                  </c:pt>
                  <c:pt idx="22">
                    <c:v>223.6553110488678</c:v>
                  </c:pt>
                  <c:pt idx="23">
                    <c:v>188.598900070824</c:v>
                  </c:pt>
                  <c:pt idx="24">
                    <c:v>164.182457635398</c:v>
                  </c:pt>
                  <c:pt idx="25">
                    <c:v>167.9778610612328</c:v>
                  </c:pt>
                  <c:pt idx="26">
                    <c:v>90.60891551651761</c:v>
                  </c:pt>
                  <c:pt idx="27">
                    <c:v>100.3951693782122</c:v>
                  </c:pt>
                  <c:pt idx="28">
                    <c:v>98.17885228729011</c:v>
                  </c:pt>
                  <c:pt idx="29">
                    <c:v>106.4429385544251</c:v>
                  </c:pt>
                  <c:pt idx="30">
                    <c:v>81.63201568513143</c:v>
                  </c:pt>
                  <c:pt idx="31">
                    <c:v>86.37772043934012</c:v>
                  </c:pt>
                  <c:pt idx="32">
                    <c:v>115.3611163179428</c:v>
                  </c:pt>
                  <c:pt idx="33">
                    <c:v>86.9407536356379</c:v>
                  </c:pt>
                  <c:pt idx="34">
                    <c:v>88.08269323669026</c:v>
                  </c:pt>
                  <c:pt idx="35">
                    <c:v>121.3470876290869</c:v>
                  </c:pt>
                  <c:pt idx="36">
                    <c:v>157.0159644893559</c:v>
                  </c:pt>
                  <c:pt idx="37">
                    <c:v>157.123269827954</c:v>
                  </c:pt>
                  <c:pt idx="38">
                    <c:v>132.5217799796071</c:v>
                  </c:pt>
                  <c:pt idx="39">
                    <c:v>98.08133379104526</c:v>
                  </c:pt>
                  <c:pt idx="40">
                    <c:v>105.5376119548295</c:v>
                  </c:pt>
                </c:numCache>
              </c:numRef>
            </c:minus>
          </c:errBars>
          <c:xVal>
            <c:numRef>
              <c:f>Stress_master!$Q$7:$Q$39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Stress_master!$T$7:$T$39</c:f>
              <c:numCache>
                <c:formatCode>0</c:formatCode>
                <c:ptCount val="33"/>
                <c:pt idx="0">
                  <c:v>-165.4540091333674</c:v>
                </c:pt>
                <c:pt idx="1">
                  <c:v>-261.3945062467225</c:v>
                </c:pt>
                <c:pt idx="2">
                  <c:v>-87.32226320854931</c:v>
                </c:pt>
                <c:pt idx="3">
                  <c:v>35.48185786103905</c:v>
                </c:pt>
                <c:pt idx="4">
                  <c:v>-91.46598011601502</c:v>
                </c:pt>
                <c:pt idx="5">
                  <c:v>-230.201831245748</c:v>
                </c:pt>
                <c:pt idx="6">
                  <c:v>-222.040328591475</c:v>
                </c:pt>
                <c:pt idx="7">
                  <c:v>-596.9767614787683</c:v>
                </c:pt>
                <c:pt idx="8">
                  <c:v>-306.6757302850632</c:v>
                </c:pt>
                <c:pt idx="9">
                  <c:v>-177.5534264088735</c:v>
                </c:pt>
                <c:pt idx="10">
                  <c:v>103.3005878828834</c:v>
                </c:pt>
                <c:pt idx="11">
                  <c:v>109.9294245547769</c:v>
                </c:pt>
                <c:pt idx="12">
                  <c:v>160.2401583439125</c:v>
                </c:pt>
                <c:pt idx="13">
                  <c:v>282.4646182987167</c:v>
                </c:pt>
                <c:pt idx="14">
                  <c:v>268.4698457749587</c:v>
                </c:pt>
                <c:pt idx="15">
                  <c:v>367.3495491975046</c:v>
                </c:pt>
                <c:pt idx="16">
                  <c:v>193.810978555622</c:v>
                </c:pt>
                <c:pt idx="17">
                  <c:v>279.1698339824272</c:v>
                </c:pt>
                <c:pt idx="18">
                  <c:v>312.7827392352701</c:v>
                </c:pt>
                <c:pt idx="19">
                  <c:v>70.86789023764162</c:v>
                </c:pt>
                <c:pt idx="20">
                  <c:v>275.8804206950086</c:v>
                </c:pt>
                <c:pt idx="21">
                  <c:v>263.440468211147</c:v>
                </c:pt>
                <c:pt idx="22">
                  <c:v>70.09071288418117</c:v>
                </c:pt>
                <c:pt idx="23">
                  <c:v>-200.8622433743573</c:v>
                </c:pt>
                <c:pt idx="24">
                  <c:v>-254.4552965612723</c:v>
                </c:pt>
                <c:pt idx="25">
                  <c:v>-575.7042782531107</c:v>
                </c:pt>
                <c:pt idx="26">
                  <c:v>-146.2266619783404</c:v>
                </c:pt>
                <c:pt idx="27">
                  <c:v>-218.7742621452879</c:v>
                </c:pt>
                <c:pt idx="28">
                  <c:v>-109.445538146972</c:v>
                </c:pt>
                <c:pt idx="29">
                  <c:v>-105.820711137456</c:v>
                </c:pt>
                <c:pt idx="30">
                  <c:v>-201.4198200680022</c:v>
                </c:pt>
                <c:pt idx="31">
                  <c:v>-36.59781284021925</c:v>
                </c:pt>
                <c:pt idx="32">
                  <c:v>-163.4770056042287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Stress_master!$Q$7:$Q$39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Stress_master!$V$7:$V$39</c:f>
              <c:numCache>
                <c:formatCode>0</c:formatCode>
                <c:ptCount val="33"/>
                <c:pt idx="0">
                  <c:v>3.59541436286693</c:v>
                </c:pt>
                <c:pt idx="1">
                  <c:v>-78.69469339508712</c:v>
                </c:pt>
                <c:pt idx="2">
                  <c:v>165.0440448986755</c:v>
                </c:pt>
                <c:pt idx="3">
                  <c:v>515.2966798955656</c:v>
                </c:pt>
                <c:pt idx="4">
                  <c:v>345.1689752845144</c:v>
                </c:pt>
                <c:pt idx="5">
                  <c:v>267.4551558119979</c:v>
                </c:pt>
                <c:pt idx="6">
                  <c:v>127.4481702839253</c:v>
                </c:pt>
                <c:pt idx="7">
                  <c:v>-140.9366632389296</c:v>
                </c:pt>
                <c:pt idx="8">
                  <c:v>-612.4598769240483</c:v>
                </c:pt>
                <c:pt idx="9">
                  <c:v>-474.9799597386049</c:v>
                </c:pt>
                <c:pt idx="10">
                  <c:v>-381.3650651906181</c:v>
                </c:pt>
                <c:pt idx="11">
                  <c:v>-264.0218439125917</c:v>
                </c:pt>
                <c:pt idx="12">
                  <c:v>-284.1818469272623</c:v>
                </c:pt>
                <c:pt idx="13">
                  <c:v>-235.8530265562934</c:v>
                </c:pt>
                <c:pt idx="14">
                  <c:v>-271.9338484473835</c:v>
                </c:pt>
                <c:pt idx="15">
                  <c:v>-200.1326955031903</c:v>
                </c:pt>
                <c:pt idx="16">
                  <c:v>-255.8772183901831</c:v>
                </c:pt>
                <c:pt idx="17">
                  <c:v>-201.2849014364398</c:v>
                </c:pt>
                <c:pt idx="18">
                  <c:v>-188.5733052873229</c:v>
                </c:pt>
                <c:pt idx="19">
                  <c:v>-445.2269284922476</c:v>
                </c:pt>
                <c:pt idx="20">
                  <c:v>-210.8953435222449</c:v>
                </c:pt>
                <c:pt idx="21">
                  <c:v>-213.5992638845836</c:v>
                </c:pt>
                <c:pt idx="22">
                  <c:v>-281.1295595606658</c:v>
                </c:pt>
                <c:pt idx="23">
                  <c:v>-258.8800802735158</c:v>
                </c:pt>
                <c:pt idx="24">
                  <c:v>-472.6606256162934</c:v>
                </c:pt>
                <c:pt idx="25">
                  <c:v>-19.85388722541966</c:v>
                </c:pt>
                <c:pt idx="26">
                  <c:v>545.2582307756596</c:v>
                </c:pt>
                <c:pt idx="27">
                  <c:v>406.1326500044842</c:v>
                </c:pt>
                <c:pt idx="28">
                  <c:v>292.4526992261462</c:v>
                </c:pt>
                <c:pt idx="29">
                  <c:v>102.7255081888003</c:v>
                </c:pt>
                <c:pt idx="30">
                  <c:v>-57.93643135294744</c:v>
                </c:pt>
                <c:pt idx="31">
                  <c:v>166.6891579183653</c:v>
                </c:pt>
                <c:pt idx="32">
                  <c:v>-6.053154189625693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510984"/>
        <c:axId val="2140513976"/>
      </c:scatterChart>
      <c:valAx>
        <c:axId val="214051098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0513976"/>
        <c:crosses val="autoZero"/>
        <c:crossBetween val="midCat"/>
      </c:valAx>
      <c:valAx>
        <c:axId val="214051397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05109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- inc FB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spPr>
            <a:ln w="28575">
              <a:noFill/>
            </a:ln>
          </c:spPr>
          <c:xVal>
            <c:numRef>
              <c:f>Stress_master!$Q$7:$Q$47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Stress_master!$R$7:$R$47</c:f>
              <c:numCache>
                <c:formatCode>0</c:formatCode>
                <c:ptCount val="41"/>
                <c:pt idx="0">
                  <c:v>10.45579987730438</c:v>
                </c:pt>
                <c:pt idx="1">
                  <c:v>-78.234603795494</c:v>
                </c:pt>
                <c:pt idx="2">
                  <c:v>17.30316723077595</c:v>
                </c:pt>
                <c:pt idx="3">
                  <c:v>144.2189658056954</c:v>
                </c:pt>
                <c:pt idx="4">
                  <c:v>-39.6688978238569</c:v>
                </c:pt>
                <c:pt idx="5">
                  <c:v>-122.0894593835758</c:v>
                </c:pt>
                <c:pt idx="6">
                  <c:v>-29.30360253463283</c:v>
                </c:pt>
                <c:pt idx="7">
                  <c:v>-344.2986496213526</c:v>
                </c:pt>
                <c:pt idx="8">
                  <c:v>-312.0620446964101</c:v>
                </c:pt>
                <c:pt idx="9">
                  <c:v>-279.5721481038699</c:v>
                </c:pt>
                <c:pt idx="10">
                  <c:v>-232.4259419145826</c:v>
                </c:pt>
                <c:pt idx="11">
                  <c:v>-260.0069075759774</c:v>
                </c:pt>
                <c:pt idx="12">
                  <c:v>-220.7548011407752</c:v>
                </c:pt>
                <c:pt idx="13">
                  <c:v>-257.5893843381911</c:v>
                </c:pt>
                <c:pt idx="14">
                  <c:v>-275.3894802308493</c:v>
                </c:pt>
                <c:pt idx="15">
                  <c:v>-201.2995034429656</c:v>
                </c:pt>
                <c:pt idx="16">
                  <c:v>-359.7605899882827</c:v>
                </c:pt>
                <c:pt idx="17">
                  <c:v>-201.6279522991514</c:v>
                </c:pt>
                <c:pt idx="18">
                  <c:v>-201.8205071149109</c:v>
                </c:pt>
                <c:pt idx="19">
                  <c:v>-284.039302615006</c:v>
                </c:pt>
                <c:pt idx="20">
                  <c:v>-110.0136007732487</c:v>
                </c:pt>
                <c:pt idx="21">
                  <c:v>-63.40530833601925</c:v>
                </c:pt>
                <c:pt idx="22">
                  <c:v>-149.6251966920346</c:v>
                </c:pt>
                <c:pt idx="23">
                  <c:v>-109.014061094757</c:v>
                </c:pt>
                <c:pt idx="24">
                  <c:v>-122.6734280423795</c:v>
                </c:pt>
                <c:pt idx="25">
                  <c:v>-103.0820434416068</c:v>
                </c:pt>
                <c:pt idx="26">
                  <c:v>163.1682434826457</c:v>
                </c:pt>
                <c:pt idx="27">
                  <c:v>-93.1019186417583</c:v>
                </c:pt>
                <c:pt idx="28">
                  <c:v>-59.12887106699114</c:v>
                </c:pt>
                <c:pt idx="29">
                  <c:v>-27.82930110009864</c:v>
                </c:pt>
                <c:pt idx="30">
                  <c:v>-88.57951778973623</c:v>
                </c:pt>
                <c:pt idx="31">
                  <c:v>98.56806208826884</c:v>
                </c:pt>
                <c:pt idx="32">
                  <c:v>15.2780728715831</c:v>
                </c:pt>
                <c:pt idx="33">
                  <c:v>38.35205898664083</c:v>
                </c:pt>
                <c:pt idx="34">
                  <c:v>-28.6999858230168</c:v>
                </c:pt>
                <c:pt idx="35">
                  <c:v>-467.4049747768685</c:v>
                </c:pt>
                <c:pt idx="36">
                  <c:v>-263.0516081179431</c:v>
                </c:pt>
                <c:pt idx="37">
                  <c:v>6.157342684617474</c:v>
                </c:pt>
                <c:pt idx="38">
                  <c:v>186.7785827056831</c:v>
                </c:pt>
                <c:pt idx="39">
                  <c:v>-257.5042374923113</c:v>
                </c:pt>
                <c:pt idx="40">
                  <c:v>136.6314787577318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28575">
              <a:noFill/>
            </a:ln>
          </c:spPr>
          <c:xVal>
            <c:numRef>
              <c:f>Stress_master!$Q$7:$Q$47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Stress_master!$T$7:$T$47</c:f>
              <c:numCache>
                <c:formatCode>0</c:formatCode>
                <c:ptCount val="41"/>
                <c:pt idx="0">
                  <c:v>-165.4540091333674</c:v>
                </c:pt>
                <c:pt idx="1">
                  <c:v>-261.3945062467225</c:v>
                </c:pt>
                <c:pt idx="2">
                  <c:v>-87.32226320854931</c:v>
                </c:pt>
                <c:pt idx="3">
                  <c:v>35.48185786103905</c:v>
                </c:pt>
                <c:pt idx="4">
                  <c:v>-91.46598011601502</c:v>
                </c:pt>
                <c:pt idx="5">
                  <c:v>-230.201831245748</c:v>
                </c:pt>
                <c:pt idx="6">
                  <c:v>-222.040328591475</c:v>
                </c:pt>
                <c:pt idx="7">
                  <c:v>-596.9767614787683</c:v>
                </c:pt>
                <c:pt idx="8">
                  <c:v>-306.6757302850632</c:v>
                </c:pt>
                <c:pt idx="9">
                  <c:v>-177.5534264088735</c:v>
                </c:pt>
                <c:pt idx="10">
                  <c:v>103.3005878828834</c:v>
                </c:pt>
                <c:pt idx="11">
                  <c:v>109.9294245547769</c:v>
                </c:pt>
                <c:pt idx="12">
                  <c:v>160.2401583439125</c:v>
                </c:pt>
                <c:pt idx="13">
                  <c:v>282.4646182987167</c:v>
                </c:pt>
                <c:pt idx="14">
                  <c:v>268.4698457749587</c:v>
                </c:pt>
                <c:pt idx="15">
                  <c:v>367.3495491975046</c:v>
                </c:pt>
                <c:pt idx="16">
                  <c:v>193.810978555622</c:v>
                </c:pt>
                <c:pt idx="17">
                  <c:v>279.1698339824272</c:v>
                </c:pt>
                <c:pt idx="18">
                  <c:v>312.7827392352701</c:v>
                </c:pt>
                <c:pt idx="19">
                  <c:v>70.86789023764162</c:v>
                </c:pt>
                <c:pt idx="20">
                  <c:v>275.8804206950086</c:v>
                </c:pt>
                <c:pt idx="21">
                  <c:v>263.440468211147</c:v>
                </c:pt>
                <c:pt idx="22">
                  <c:v>70.09071288418117</c:v>
                </c:pt>
                <c:pt idx="23">
                  <c:v>-200.8622433743573</c:v>
                </c:pt>
                <c:pt idx="24">
                  <c:v>-254.4552965612723</c:v>
                </c:pt>
                <c:pt idx="25">
                  <c:v>-575.7042782531107</c:v>
                </c:pt>
                <c:pt idx="26">
                  <c:v>-146.2266619783404</c:v>
                </c:pt>
                <c:pt idx="27">
                  <c:v>-218.7742621452879</c:v>
                </c:pt>
                <c:pt idx="28">
                  <c:v>-109.445538146972</c:v>
                </c:pt>
                <c:pt idx="29">
                  <c:v>-105.820711137456</c:v>
                </c:pt>
                <c:pt idx="30">
                  <c:v>-201.4198200680022</c:v>
                </c:pt>
                <c:pt idx="31">
                  <c:v>-36.59781284021925</c:v>
                </c:pt>
                <c:pt idx="32">
                  <c:v>-163.4770056042287</c:v>
                </c:pt>
                <c:pt idx="33">
                  <c:v>-205.9657974767345</c:v>
                </c:pt>
                <c:pt idx="34">
                  <c:v>-232.51785651123</c:v>
                </c:pt>
                <c:pt idx="35">
                  <c:v>-724.0677612702992</c:v>
                </c:pt>
                <c:pt idx="36">
                  <c:v>-446.5566342905192</c:v>
                </c:pt>
                <c:pt idx="37">
                  <c:v>-319.8857869846303</c:v>
                </c:pt>
                <c:pt idx="38">
                  <c:v>-126.1612275453892</c:v>
                </c:pt>
                <c:pt idx="39">
                  <c:v>-648.5580740021275</c:v>
                </c:pt>
                <c:pt idx="40">
                  <c:v>-121.7920780793198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spPr>
            <a:ln w="25400">
              <a:noFill/>
            </a:ln>
          </c:spPr>
          <c:xVal>
            <c:numRef>
              <c:f>Stress_master!$Q$7:$Q$47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Stress_master!$V$7:$V$47</c:f>
              <c:numCache>
                <c:formatCode>0</c:formatCode>
                <c:ptCount val="41"/>
                <c:pt idx="0">
                  <c:v>3.59541436286693</c:v>
                </c:pt>
                <c:pt idx="1">
                  <c:v>-78.69469339508712</c:v>
                </c:pt>
                <c:pt idx="2">
                  <c:v>165.0440448986755</c:v>
                </c:pt>
                <c:pt idx="3">
                  <c:v>515.2966798955656</c:v>
                </c:pt>
                <c:pt idx="4">
                  <c:v>345.1689752845144</c:v>
                </c:pt>
                <c:pt idx="5">
                  <c:v>267.4551558119979</c:v>
                </c:pt>
                <c:pt idx="6">
                  <c:v>127.4481702839253</c:v>
                </c:pt>
                <c:pt idx="7">
                  <c:v>-140.9366632389296</c:v>
                </c:pt>
                <c:pt idx="8">
                  <c:v>-612.4598769240483</c:v>
                </c:pt>
                <c:pt idx="9">
                  <c:v>-474.9799597386049</c:v>
                </c:pt>
                <c:pt idx="10">
                  <c:v>-381.3650651906181</c:v>
                </c:pt>
                <c:pt idx="11">
                  <c:v>-264.0218439125917</c:v>
                </c:pt>
                <c:pt idx="12">
                  <c:v>-284.1818469272623</c:v>
                </c:pt>
                <c:pt idx="13">
                  <c:v>-235.8530265562934</c:v>
                </c:pt>
                <c:pt idx="14">
                  <c:v>-271.9338484473835</c:v>
                </c:pt>
                <c:pt idx="15">
                  <c:v>-200.1326955031903</c:v>
                </c:pt>
                <c:pt idx="16">
                  <c:v>-255.8772183901831</c:v>
                </c:pt>
                <c:pt idx="17">
                  <c:v>-201.2849014364398</c:v>
                </c:pt>
                <c:pt idx="18">
                  <c:v>-188.5733052873229</c:v>
                </c:pt>
                <c:pt idx="19">
                  <c:v>-445.2269284922476</c:v>
                </c:pt>
                <c:pt idx="20">
                  <c:v>-210.8953435222449</c:v>
                </c:pt>
                <c:pt idx="21">
                  <c:v>-213.5992638845836</c:v>
                </c:pt>
                <c:pt idx="22">
                  <c:v>-281.1295595606658</c:v>
                </c:pt>
                <c:pt idx="23">
                  <c:v>-258.8800802735158</c:v>
                </c:pt>
                <c:pt idx="24">
                  <c:v>-472.6606256162934</c:v>
                </c:pt>
                <c:pt idx="25">
                  <c:v>-19.85388722541966</c:v>
                </c:pt>
                <c:pt idx="26">
                  <c:v>545.2582307756596</c:v>
                </c:pt>
                <c:pt idx="27">
                  <c:v>406.1326500044842</c:v>
                </c:pt>
                <c:pt idx="28">
                  <c:v>292.4526992261462</c:v>
                </c:pt>
                <c:pt idx="29">
                  <c:v>102.7255081888003</c:v>
                </c:pt>
                <c:pt idx="30">
                  <c:v>-57.93643135294744</c:v>
                </c:pt>
                <c:pt idx="31">
                  <c:v>166.6891579183653</c:v>
                </c:pt>
                <c:pt idx="32">
                  <c:v>-6.053154189625693</c:v>
                </c:pt>
                <c:pt idx="33">
                  <c:v>253.3741163235151</c:v>
                </c:pt>
                <c:pt idx="34">
                  <c:v>163.6187883868297</c:v>
                </c:pt>
                <c:pt idx="35">
                  <c:v>-358.8592989324222</c:v>
                </c:pt>
                <c:pt idx="36">
                  <c:v>-215.6893877900057</c:v>
                </c:pt>
                <c:pt idx="37">
                  <c:v>-38.18701505783315</c:v>
                </c:pt>
                <c:pt idx="38">
                  <c:v>267.2229044684927</c:v>
                </c:pt>
                <c:pt idx="39">
                  <c:v>44.36128994797359</c:v>
                </c:pt>
                <c:pt idx="40">
                  <c:v>309.2926095954327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553752"/>
        <c:axId val="2140556744"/>
      </c:scatterChart>
      <c:valAx>
        <c:axId val="21405537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0556744"/>
        <c:crosses val="autoZero"/>
        <c:crossBetween val="midCat"/>
      </c:valAx>
      <c:valAx>
        <c:axId val="214055674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05537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Stress_a1!$Q$7:$Q$39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Stress_a1!$R$7:$R$39</c:f>
              <c:numCache>
                <c:formatCode>0</c:formatCode>
                <c:ptCount val="33"/>
                <c:pt idx="0">
                  <c:v>10.45579987730438</c:v>
                </c:pt>
                <c:pt idx="1">
                  <c:v>-78.234603795494</c:v>
                </c:pt>
                <c:pt idx="2">
                  <c:v>17.30316723077595</c:v>
                </c:pt>
                <c:pt idx="3">
                  <c:v>144.2189658056954</c:v>
                </c:pt>
                <c:pt idx="4">
                  <c:v>-39.6688978238569</c:v>
                </c:pt>
                <c:pt idx="5">
                  <c:v>-122.0894593835758</c:v>
                </c:pt>
                <c:pt idx="6">
                  <c:v>-29.30360253463283</c:v>
                </c:pt>
                <c:pt idx="7">
                  <c:v>-344.2986496213526</c:v>
                </c:pt>
                <c:pt idx="8">
                  <c:v>-312.0620446964101</c:v>
                </c:pt>
                <c:pt idx="9">
                  <c:v>-279.5721481038699</c:v>
                </c:pt>
                <c:pt idx="10">
                  <c:v>-232.4259419145826</c:v>
                </c:pt>
                <c:pt idx="11">
                  <c:v>-260.0069075759774</c:v>
                </c:pt>
                <c:pt idx="12">
                  <c:v>-220.7548011407752</c:v>
                </c:pt>
                <c:pt idx="13">
                  <c:v>-257.5893843381911</c:v>
                </c:pt>
                <c:pt idx="14">
                  <c:v>-275.3894802308493</c:v>
                </c:pt>
                <c:pt idx="15">
                  <c:v>-201.2995034429656</c:v>
                </c:pt>
                <c:pt idx="16">
                  <c:v>-359.7605899882827</c:v>
                </c:pt>
                <c:pt idx="17">
                  <c:v>-201.6279522991514</c:v>
                </c:pt>
                <c:pt idx="18">
                  <c:v>-201.8205071149109</c:v>
                </c:pt>
                <c:pt idx="19">
                  <c:v>-284.039302615006</c:v>
                </c:pt>
                <c:pt idx="20">
                  <c:v>-110.0136007732487</c:v>
                </c:pt>
                <c:pt idx="21">
                  <c:v>-63.40530833601925</c:v>
                </c:pt>
                <c:pt idx="22">
                  <c:v>-149.6251966920346</c:v>
                </c:pt>
                <c:pt idx="23">
                  <c:v>-109.014061094757</c:v>
                </c:pt>
                <c:pt idx="24">
                  <c:v>-122.6734280423795</c:v>
                </c:pt>
                <c:pt idx="25">
                  <c:v>-103.0820434416068</c:v>
                </c:pt>
                <c:pt idx="26">
                  <c:v>163.1682434826457</c:v>
                </c:pt>
                <c:pt idx="27">
                  <c:v>-93.1019186417583</c:v>
                </c:pt>
                <c:pt idx="28">
                  <c:v>-59.12887106699114</c:v>
                </c:pt>
                <c:pt idx="29">
                  <c:v>-27.82930110009864</c:v>
                </c:pt>
                <c:pt idx="30">
                  <c:v>-88.57951778973623</c:v>
                </c:pt>
                <c:pt idx="31">
                  <c:v>98.56806208826884</c:v>
                </c:pt>
                <c:pt idx="32">
                  <c:v>15.2780728715831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Stress_a1!$U$7:$U$47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94.93208776395801</c:v>
                  </c:pt>
                  <c:pt idx="8">
                    <c:v>146.1974222004883</c:v>
                  </c:pt>
                  <c:pt idx="9">
                    <c:v>147.3127725010395</c:v>
                  </c:pt>
                  <c:pt idx="10">
                    <c:v>126.9194577912949</c:v>
                  </c:pt>
                  <c:pt idx="11">
                    <c:v>155.1344248369881</c:v>
                  </c:pt>
                  <c:pt idx="12">
                    <c:v>159.0816482442337</c:v>
                  </c:pt>
                  <c:pt idx="13">
                    <c:v>180.6222835864613</c:v>
                  </c:pt>
                  <c:pt idx="14">
                    <c:v>202.8444288875154</c:v>
                  </c:pt>
                  <c:pt idx="15">
                    <c:v>173.5116800988616</c:v>
                  </c:pt>
                  <c:pt idx="16">
                    <c:v>203.9670794932881</c:v>
                  </c:pt>
                  <c:pt idx="17">
                    <c:v>273.3010797660539</c:v>
                  </c:pt>
                  <c:pt idx="18">
                    <c:v>193.0370341727944</c:v>
                  </c:pt>
                  <c:pt idx="19">
                    <c:v>138.2024246722643</c:v>
                  </c:pt>
                  <c:pt idx="20">
                    <c:v>156.5154459615165</c:v>
                  </c:pt>
                  <c:pt idx="21">
                    <c:v>153.0695425518632</c:v>
                  </c:pt>
                  <c:pt idx="22">
                    <c:v>223.6553110488678</c:v>
                  </c:pt>
                  <c:pt idx="23">
                    <c:v>188.598900070824</c:v>
                  </c:pt>
                  <c:pt idx="24">
                    <c:v>164.182457635398</c:v>
                  </c:pt>
                  <c:pt idx="25">
                    <c:v>167.9778610612328</c:v>
                  </c:pt>
                  <c:pt idx="26">
                    <c:v>90.60891551651761</c:v>
                  </c:pt>
                  <c:pt idx="27">
                    <c:v>100.3951693782122</c:v>
                  </c:pt>
                  <c:pt idx="28">
                    <c:v>98.17885228729011</c:v>
                  </c:pt>
                  <c:pt idx="29">
                    <c:v>106.4429385544251</c:v>
                  </c:pt>
                  <c:pt idx="30">
                    <c:v>81.63201568513143</c:v>
                  </c:pt>
                  <c:pt idx="31">
                    <c:v>86.37772043934012</c:v>
                  </c:pt>
                  <c:pt idx="32">
                    <c:v>115.3611163179428</c:v>
                  </c:pt>
                  <c:pt idx="33">
                    <c:v>86.9407536356379</c:v>
                  </c:pt>
                  <c:pt idx="34">
                    <c:v>88.08269323669026</c:v>
                  </c:pt>
                  <c:pt idx="35">
                    <c:v>121.3470876290869</c:v>
                  </c:pt>
                  <c:pt idx="36">
                    <c:v>157.0159644893559</c:v>
                  </c:pt>
                  <c:pt idx="37">
                    <c:v>157.123269827954</c:v>
                  </c:pt>
                  <c:pt idx="38">
                    <c:v>132.5217799796071</c:v>
                  </c:pt>
                  <c:pt idx="39">
                    <c:v>98.08133379104526</c:v>
                  </c:pt>
                  <c:pt idx="40">
                    <c:v>105.5376119548295</c:v>
                  </c:pt>
                </c:numCache>
              </c:numRef>
            </c:plus>
            <c:minus>
              <c:numRef>
                <c:f>Stress_a1!$U$7:$U$47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94.93208776395801</c:v>
                  </c:pt>
                  <c:pt idx="8">
                    <c:v>146.1974222004883</c:v>
                  </c:pt>
                  <c:pt idx="9">
                    <c:v>147.3127725010395</c:v>
                  </c:pt>
                  <c:pt idx="10">
                    <c:v>126.9194577912949</c:v>
                  </c:pt>
                  <c:pt idx="11">
                    <c:v>155.1344248369881</c:v>
                  </c:pt>
                  <c:pt idx="12">
                    <c:v>159.0816482442337</c:v>
                  </c:pt>
                  <c:pt idx="13">
                    <c:v>180.6222835864613</c:v>
                  </c:pt>
                  <c:pt idx="14">
                    <c:v>202.8444288875154</c:v>
                  </c:pt>
                  <c:pt idx="15">
                    <c:v>173.5116800988616</c:v>
                  </c:pt>
                  <c:pt idx="16">
                    <c:v>203.9670794932881</c:v>
                  </c:pt>
                  <c:pt idx="17">
                    <c:v>273.3010797660539</c:v>
                  </c:pt>
                  <c:pt idx="18">
                    <c:v>193.0370341727944</c:v>
                  </c:pt>
                  <c:pt idx="19">
                    <c:v>138.2024246722643</c:v>
                  </c:pt>
                  <c:pt idx="20">
                    <c:v>156.5154459615165</c:v>
                  </c:pt>
                  <c:pt idx="21">
                    <c:v>153.0695425518632</c:v>
                  </c:pt>
                  <c:pt idx="22">
                    <c:v>223.6553110488678</c:v>
                  </c:pt>
                  <c:pt idx="23">
                    <c:v>188.598900070824</c:v>
                  </c:pt>
                  <c:pt idx="24">
                    <c:v>164.182457635398</c:v>
                  </c:pt>
                  <c:pt idx="25">
                    <c:v>167.9778610612328</c:v>
                  </c:pt>
                  <c:pt idx="26">
                    <c:v>90.60891551651761</c:v>
                  </c:pt>
                  <c:pt idx="27">
                    <c:v>100.3951693782122</c:v>
                  </c:pt>
                  <c:pt idx="28">
                    <c:v>98.17885228729011</c:v>
                  </c:pt>
                  <c:pt idx="29">
                    <c:v>106.4429385544251</c:v>
                  </c:pt>
                  <c:pt idx="30">
                    <c:v>81.63201568513143</c:v>
                  </c:pt>
                  <c:pt idx="31">
                    <c:v>86.37772043934012</c:v>
                  </c:pt>
                  <c:pt idx="32">
                    <c:v>115.3611163179428</c:v>
                  </c:pt>
                  <c:pt idx="33">
                    <c:v>86.9407536356379</c:v>
                  </c:pt>
                  <c:pt idx="34">
                    <c:v>88.08269323669026</c:v>
                  </c:pt>
                  <c:pt idx="35">
                    <c:v>121.3470876290869</c:v>
                  </c:pt>
                  <c:pt idx="36">
                    <c:v>157.0159644893559</c:v>
                  </c:pt>
                  <c:pt idx="37">
                    <c:v>157.123269827954</c:v>
                  </c:pt>
                  <c:pt idx="38">
                    <c:v>132.5217799796071</c:v>
                  </c:pt>
                  <c:pt idx="39">
                    <c:v>98.08133379104526</c:v>
                  </c:pt>
                  <c:pt idx="40">
                    <c:v>105.5376119548295</c:v>
                  </c:pt>
                </c:numCache>
              </c:numRef>
            </c:minus>
          </c:errBars>
          <c:xVal>
            <c:numRef>
              <c:f>Stress_a1!$Q$7:$Q$39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Stress_a1!$T$7:$T$39</c:f>
              <c:numCache>
                <c:formatCode>0</c:formatCode>
                <c:ptCount val="33"/>
                <c:pt idx="0">
                  <c:v>-165.4540091333674</c:v>
                </c:pt>
                <c:pt idx="1">
                  <c:v>-261.3945062467225</c:v>
                </c:pt>
                <c:pt idx="2">
                  <c:v>-87.32226320854931</c:v>
                </c:pt>
                <c:pt idx="3">
                  <c:v>35.48185786103905</c:v>
                </c:pt>
                <c:pt idx="4">
                  <c:v>-91.46598011601502</c:v>
                </c:pt>
                <c:pt idx="5">
                  <c:v>-230.201831245748</c:v>
                </c:pt>
                <c:pt idx="6">
                  <c:v>-222.040328591475</c:v>
                </c:pt>
                <c:pt idx="7">
                  <c:v>-596.9767614787683</c:v>
                </c:pt>
                <c:pt idx="8">
                  <c:v>-306.6757302850632</c:v>
                </c:pt>
                <c:pt idx="9">
                  <c:v>-177.5534264088735</c:v>
                </c:pt>
                <c:pt idx="10">
                  <c:v>103.3005878828834</c:v>
                </c:pt>
                <c:pt idx="11">
                  <c:v>109.9294245547769</c:v>
                </c:pt>
                <c:pt idx="12">
                  <c:v>160.2401583439125</c:v>
                </c:pt>
                <c:pt idx="13">
                  <c:v>282.4646182987167</c:v>
                </c:pt>
                <c:pt idx="14">
                  <c:v>268.4698457749587</c:v>
                </c:pt>
                <c:pt idx="15">
                  <c:v>367.3495491975046</c:v>
                </c:pt>
                <c:pt idx="16">
                  <c:v>193.810978555622</c:v>
                </c:pt>
                <c:pt idx="17">
                  <c:v>279.1698339824272</c:v>
                </c:pt>
                <c:pt idx="18">
                  <c:v>312.7827392352701</c:v>
                </c:pt>
                <c:pt idx="19">
                  <c:v>70.86789023764162</c:v>
                </c:pt>
                <c:pt idx="20">
                  <c:v>275.8804206950086</c:v>
                </c:pt>
                <c:pt idx="21">
                  <c:v>263.440468211147</c:v>
                </c:pt>
                <c:pt idx="22">
                  <c:v>70.09071288418117</c:v>
                </c:pt>
                <c:pt idx="23">
                  <c:v>-200.8622433743573</c:v>
                </c:pt>
                <c:pt idx="24">
                  <c:v>-254.4552965612723</c:v>
                </c:pt>
                <c:pt idx="25">
                  <c:v>-575.7042782531107</c:v>
                </c:pt>
                <c:pt idx="26">
                  <c:v>-146.2266619783404</c:v>
                </c:pt>
                <c:pt idx="27">
                  <c:v>-218.7742621452879</c:v>
                </c:pt>
                <c:pt idx="28">
                  <c:v>-109.445538146972</c:v>
                </c:pt>
                <c:pt idx="29">
                  <c:v>-105.820711137456</c:v>
                </c:pt>
                <c:pt idx="30">
                  <c:v>-201.4198200680022</c:v>
                </c:pt>
                <c:pt idx="31">
                  <c:v>-36.59781284021925</c:v>
                </c:pt>
                <c:pt idx="32">
                  <c:v>-163.4770056042287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Stress_a1!$Q$7:$Q$39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Stress_a1!$V$7:$V$39</c:f>
              <c:numCache>
                <c:formatCode>0</c:formatCode>
                <c:ptCount val="33"/>
                <c:pt idx="0">
                  <c:v>3.59541436286693</c:v>
                </c:pt>
                <c:pt idx="1">
                  <c:v>-78.69469339508712</c:v>
                </c:pt>
                <c:pt idx="2">
                  <c:v>165.0440448986755</c:v>
                </c:pt>
                <c:pt idx="3">
                  <c:v>515.2966798955656</c:v>
                </c:pt>
                <c:pt idx="4">
                  <c:v>345.1689752845144</c:v>
                </c:pt>
                <c:pt idx="5">
                  <c:v>267.4551558119979</c:v>
                </c:pt>
                <c:pt idx="6">
                  <c:v>127.4481702839253</c:v>
                </c:pt>
                <c:pt idx="7">
                  <c:v>-140.9366632389296</c:v>
                </c:pt>
                <c:pt idx="8">
                  <c:v>-612.4598769240483</c:v>
                </c:pt>
                <c:pt idx="9">
                  <c:v>-474.9799597386049</c:v>
                </c:pt>
                <c:pt idx="10">
                  <c:v>-381.3650651906181</c:v>
                </c:pt>
                <c:pt idx="11">
                  <c:v>-264.0218439125917</c:v>
                </c:pt>
                <c:pt idx="12">
                  <c:v>-284.1818469272623</c:v>
                </c:pt>
                <c:pt idx="13">
                  <c:v>-235.8530265562934</c:v>
                </c:pt>
                <c:pt idx="14">
                  <c:v>-271.9338484473835</c:v>
                </c:pt>
                <c:pt idx="15">
                  <c:v>-200.1326955031903</c:v>
                </c:pt>
                <c:pt idx="16">
                  <c:v>-255.8772183901831</c:v>
                </c:pt>
                <c:pt idx="17">
                  <c:v>-201.2849014364398</c:v>
                </c:pt>
                <c:pt idx="18">
                  <c:v>-188.5733052873229</c:v>
                </c:pt>
                <c:pt idx="19">
                  <c:v>-445.2269284922476</c:v>
                </c:pt>
                <c:pt idx="20">
                  <c:v>-210.8953435222449</c:v>
                </c:pt>
                <c:pt idx="21">
                  <c:v>-213.5992638845836</c:v>
                </c:pt>
                <c:pt idx="22">
                  <c:v>-281.1295595606658</c:v>
                </c:pt>
                <c:pt idx="23">
                  <c:v>-258.8800802735158</c:v>
                </c:pt>
                <c:pt idx="24">
                  <c:v>-472.6606256162934</c:v>
                </c:pt>
                <c:pt idx="25">
                  <c:v>-19.85388722541966</c:v>
                </c:pt>
                <c:pt idx="26">
                  <c:v>545.2582307756596</c:v>
                </c:pt>
                <c:pt idx="27">
                  <c:v>406.1326500044842</c:v>
                </c:pt>
                <c:pt idx="28">
                  <c:v>292.4526992261462</c:v>
                </c:pt>
                <c:pt idx="29">
                  <c:v>102.7255081888003</c:v>
                </c:pt>
                <c:pt idx="30">
                  <c:v>-57.93643135294744</c:v>
                </c:pt>
                <c:pt idx="31">
                  <c:v>166.6891579183653</c:v>
                </c:pt>
                <c:pt idx="32">
                  <c:v>-6.053154189625693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607528"/>
        <c:axId val="2140610520"/>
      </c:scatterChart>
      <c:valAx>
        <c:axId val="214060752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0610520"/>
        <c:crosses val="autoZero"/>
        <c:crossBetween val="midCat"/>
      </c:valAx>
      <c:valAx>
        <c:axId val="2140610520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06075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- inc FB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spPr>
            <a:ln w="28575">
              <a:noFill/>
            </a:ln>
          </c:spPr>
          <c:xVal>
            <c:numRef>
              <c:f>Stress_a1!$Q$7:$Q$47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Stress_a1!$R$7:$R$47</c:f>
              <c:numCache>
                <c:formatCode>0</c:formatCode>
                <c:ptCount val="41"/>
                <c:pt idx="0">
                  <c:v>10.45579987730438</c:v>
                </c:pt>
                <c:pt idx="1">
                  <c:v>-78.234603795494</c:v>
                </c:pt>
                <c:pt idx="2">
                  <c:v>17.30316723077595</c:v>
                </c:pt>
                <c:pt idx="3">
                  <c:v>144.2189658056954</c:v>
                </c:pt>
                <c:pt idx="4">
                  <c:v>-39.6688978238569</c:v>
                </c:pt>
                <c:pt idx="5">
                  <c:v>-122.0894593835758</c:v>
                </c:pt>
                <c:pt idx="6">
                  <c:v>-29.30360253463283</c:v>
                </c:pt>
                <c:pt idx="7">
                  <c:v>-344.2986496213526</c:v>
                </c:pt>
                <c:pt idx="8">
                  <c:v>-312.0620446964101</c:v>
                </c:pt>
                <c:pt idx="9">
                  <c:v>-279.5721481038699</c:v>
                </c:pt>
                <c:pt idx="10">
                  <c:v>-232.4259419145826</c:v>
                </c:pt>
                <c:pt idx="11">
                  <c:v>-260.0069075759774</c:v>
                </c:pt>
                <c:pt idx="12">
                  <c:v>-220.7548011407752</c:v>
                </c:pt>
                <c:pt idx="13">
                  <c:v>-257.5893843381911</c:v>
                </c:pt>
                <c:pt idx="14">
                  <c:v>-275.3894802308493</c:v>
                </c:pt>
                <c:pt idx="15">
                  <c:v>-201.2995034429656</c:v>
                </c:pt>
                <c:pt idx="16">
                  <c:v>-359.7605899882827</c:v>
                </c:pt>
                <c:pt idx="17">
                  <c:v>-201.6279522991514</c:v>
                </c:pt>
                <c:pt idx="18">
                  <c:v>-201.8205071149109</c:v>
                </c:pt>
                <c:pt idx="19">
                  <c:v>-284.039302615006</c:v>
                </c:pt>
                <c:pt idx="20">
                  <c:v>-110.0136007732487</c:v>
                </c:pt>
                <c:pt idx="21">
                  <c:v>-63.40530833601925</c:v>
                </c:pt>
                <c:pt idx="22">
                  <c:v>-149.6251966920346</c:v>
                </c:pt>
                <c:pt idx="23">
                  <c:v>-109.014061094757</c:v>
                </c:pt>
                <c:pt idx="24">
                  <c:v>-122.6734280423795</c:v>
                </c:pt>
                <c:pt idx="25">
                  <c:v>-103.0820434416068</c:v>
                </c:pt>
                <c:pt idx="26">
                  <c:v>163.1682434826457</c:v>
                </c:pt>
                <c:pt idx="27">
                  <c:v>-93.1019186417583</c:v>
                </c:pt>
                <c:pt idx="28">
                  <c:v>-59.12887106699114</c:v>
                </c:pt>
                <c:pt idx="29">
                  <c:v>-27.82930110009864</c:v>
                </c:pt>
                <c:pt idx="30">
                  <c:v>-88.57951778973623</c:v>
                </c:pt>
                <c:pt idx="31">
                  <c:v>98.56806208826884</c:v>
                </c:pt>
                <c:pt idx="32">
                  <c:v>15.2780728715831</c:v>
                </c:pt>
                <c:pt idx="33">
                  <c:v>38.35205898664083</c:v>
                </c:pt>
                <c:pt idx="34">
                  <c:v>-28.6999858230168</c:v>
                </c:pt>
                <c:pt idx="35">
                  <c:v>-467.4049747768685</c:v>
                </c:pt>
                <c:pt idx="36">
                  <c:v>-263.0516081179431</c:v>
                </c:pt>
                <c:pt idx="37">
                  <c:v>6.157342684617474</c:v>
                </c:pt>
                <c:pt idx="38">
                  <c:v>186.7785827056831</c:v>
                </c:pt>
                <c:pt idx="39">
                  <c:v>-257.5042374923113</c:v>
                </c:pt>
                <c:pt idx="40">
                  <c:v>136.6314787577318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28575">
              <a:noFill/>
            </a:ln>
          </c:spPr>
          <c:xVal>
            <c:numRef>
              <c:f>Stress_a1!$Q$7:$Q$47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Stress_a1!$T$7:$T$47</c:f>
              <c:numCache>
                <c:formatCode>0</c:formatCode>
                <c:ptCount val="41"/>
                <c:pt idx="0">
                  <c:v>-165.4540091333674</c:v>
                </c:pt>
                <c:pt idx="1">
                  <c:v>-261.3945062467225</c:v>
                </c:pt>
                <c:pt idx="2">
                  <c:v>-87.32226320854931</c:v>
                </c:pt>
                <c:pt idx="3">
                  <c:v>35.48185786103905</c:v>
                </c:pt>
                <c:pt idx="4">
                  <c:v>-91.46598011601502</c:v>
                </c:pt>
                <c:pt idx="5">
                  <c:v>-230.201831245748</c:v>
                </c:pt>
                <c:pt idx="6">
                  <c:v>-222.040328591475</c:v>
                </c:pt>
                <c:pt idx="7">
                  <c:v>-596.9767614787683</c:v>
                </c:pt>
                <c:pt idx="8">
                  <c:v>-306.6757302850632</c:v>
                </c:pt>
                <c:pt idx="9">
                  <c:v>-177.5534264088735</c:v>
                </c:pt>
                <c:pt idx="10">
                  <c:v>103.3005878828834</c:v>
                </c:pt>
                <c:pt idx="11">
                  <c:v>109.9294245547769</c:v>
                </c:pt>
                <c:pt idx="12">
                  <c:v>160.2401583439125</c:v>
                </c:pt>
                <c:pt idx="13">
                  <c:v>282.4646182987167</c:v>
                </c:pt>
                <c:pt idx="14">
                  <c:v>268.4698457749587</c:v>
                </c:pt>
                <c:pt idx="15">
                  <c:v>367.3495491975046</c:v>
                </c:pt>
                <c:pt idx="16">
                  <c:v>193.810978555622</c:v>
                </c:pt>
                <c:pt idx="17">
                  <c:v>279.1698339824272</c:v>
                </c:pt>
                <c:pt idx="18">
                  <c:v>312.7827392352701</c:v>
                </c:pt>
                <c:pt idx="19">
                  <c:v>70.86789023764162</c:v>
                </c:pt>
                <c:pt idx="20">
                  <c:v>275.8804206950086</c:v>
                </c:pt>
                <c:pt idx="21">
                  <c:v>263.440468211147</c:v>
                </c:pt>
                <c:pt idx="22">
                  <c:v>70.09071288418117</c:v>
                </c:pt>
                <c:pt idx="23">
                  <c:v>-200.8622433743573</c:v>
                </c:pt>
                <c:pt idx="24">
                  <c:v>-254.4552965612723</c:v>
                </c:pt>
                <c:pt idx="25">
                  <c:v>-575.7042782531107</c:v>
                </c:pt>
                <c:pt idx="26">
                  <c:v>-146.2266619783404</c:v>
                </c:pt>
                <c:pt idx="27">
                  <c:v>-218.7742621452879</c:v>
                </c:pt>
                <c:pt idx="28">
                  <c:v>-109.445538146972</c:v>
                </c:pt>
                <c:pt idx="29">
                  <c:v>-105.820711137456</c:v>
                </c:pt>
                <c:pt idx="30">
                  <c:v>-201.4198200680022</c:v>
                </c:pt>
                <c:pt idx="31">
                  <c:v>-36.59781284021925</c:v>
                </c:pt>
                <c:pt idx="32">
                  <c:v>-163.4770056042287</c:v>
                </c:pt>
                <c:pt idx="33">
                  <c:v>-205.9657974767345</c:v>
                </c:pt>
                <c:pt idx="34">
                  <c:v>-232.51785651123</c:v>
                </c:pt>
                <c:pt idx="35">
                  <c:v>-724.0677612702992</c:v>
                </c:pt>
                <c:pt idx="36">
                  <c:v>-446.5566342905192</c:v>
                </c:pt>
                <c:pt idx="37">
                  <c:v>-319.8857869846303</c:v>
                </c:pt>
                <c:pt idx="38">
                  <c:v>-126.1612275453892</c:v>
                </c:pt>
                <c:pt idx="39">
                  <c:v>-648.5580740021275</c:v>
                </c:pt>
                <c:pt idx="40">
                  <c:v>-121.7920780793198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spPr>
            <a:ln w="25400">
              <a:noFill/>
            </a:ln>
          </c:spPr>
          <c:xVal>
            <c:numRef>
              <c:f>Stress_a1!$Q$7:$Q$47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Stress_a1!$V$7:$V$47</c:f>
              <c:numCache>
                <c:formatCode>0</c:formatCode>
                <c:ptCount val="41"/>
                <c:pt idx="0">
                  <c:v>3.59541436286693</c:v>
                </c:pt>
                <c:pt idx="1">
                  <c:v>-78.69469339508712</c:v>
                </c:pt>
                <c:pt idx="2">
                  <c:v>165.0440448986755</c:v>
                </c:pt>
                <c:pt idx="3">
                  <c:v>515.2966798955656</c:v>
                </c:pt>
                <c:pt idx="4">
                  <c:v>345.1689752845144</c:v>
                </c:pt>
                <c:pt idx="5">
                  <c:v>267.4551558119979</c:v>
                </c:pt>
                <c:pt idx="6">
                  <c:v>127.4481702839253</c:v>
                </c:pt>
                <c:pt idx="7">
                  <c:v>-140.9366632389296</c:v>
                </c:pt>
                <c:pt idx="8">
                  <c:v>-612.4598769240483</c:v>
                </c:pt>
                <c:pt idx="9">
                  <c:v>-474.9799597386049</c:v>
                </c:pt>
                <c:pt idx="10">
                  <c:v>-381.3650651906181</c:v>
                </c:pt>
                <c:pt idx="11">
                  <c:v>-264.0218439125917</c:v>
                </c:pt>
                <c:pt idx="12">
                  <c:v>-284.1818469272623</c:v>
                </c:pt>
                <c:pt idx="13">
                  <c:v>-235.8530265562934</c:v>
                </c:pt>
                <c:pt idx="14">
                  <c:v>-271.9338484473835</c:v>
                </c:pt>
                <c:pt idx="15">
                  <c:v>-200.1326955031903</c:v>
                </c:pt>
                <c:pt idx="16">
                  <c:v>-255.8772183901831</c:v>
                </c:pt>
                <c:pt idx="17">
                  <c:v>-201.2849014364398</c:v>
                </c:pt>
                <c:pt idx="18">
                  <c:v>-188.5733052873229</c:v>
                </c:pt>
                <c:pt idx="19">
                  <c:v>-445.2269284922476</c:v>
                </c:pt>
                <c:pt idx="20">
                  <c:v>-210.8953435222449</c:v>
                </c:pt>
                <c:pt idx="21">
                  <c:v>-213.5992638845836</c:v>
                </c:pt>
                <c:pt idx="22">
                  <c:v>-281.1295595606658</c:v>
                </c:pt>
                <c:pt idx="23">
                  <c:v>-258.8800802735158</c:v>
                </c:pt>
                <c:pt idx="24">
                  <c:v>-472.6606256162934</c:v>
                </c:pt>
                <c:pt idx="25">
                  <c:v>-19.85388722541966</c:v>
                </c:pt>
                <c:pt idx="26">
                  <c:v>545.2582307756596</c:v>
                </c:pt>
                <c:pt idx="27">
                  <c:v>406.1326500044842</c:v>
                </c:pt>
                <c:pt idx="28">
                  <c:v>292.4526992261462</c:v>
                </c:pt>
                <c:pt idx="29">
                  <c:v>102.7255081888003</c:v>
                </c:pt>
                <c:pt idx="30">
                  <c:v>-57.93643135294744</c:v>
                </c:pt>
                <c:pt idx="31">
                  <c:v>166.6891579183653</c:v>
                </c:pt>
                <c:pt idx="32">
                  <c:v>-6.053154189625693</c:v>
                </c:pt>
                <c:pt idx="33">
                  <c:v>253.3741163235151</c:v>
                </c:pt>
                <c:pt idx="34">
                  <c:v>163.6187883868297</c:v>
                </c:pt>
                <c:pt idx="35">
                  <c:v>-358.8592989324222</c:v>
                </c:pt>
                <c:pt idx="36">
                  <c:v>-215.6893877900057</c:v>
                </c:pt>
                <c:pt idx="37">
                  <c:v>-38.18701505783315</c:v>
                </c:pt>
                <c:pt idx="38">
                  <c:v>267.2229044684927</c:v>
                </c:pt>
                <c:pt idx="39">
                  <c:v>44.36128994797359</c:v>
                </c:pt>
                <c:pt idx="40">
                  <c:v>309.2926095954327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650184"/>
        <c:axId val="2140653176"/>
      </c:scatterChart>
      <c:valAx>
        <c:axId val="214065018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0653176"/>
        <c:crosses val="autoZero"/>
        <c:crossBetween val="midCat"/>
      </c:valAx>
      <c:valAx>
        <c:axId val="214065317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06501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Strain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Stress_a1!$Q$7:$Q$39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Stress_a1!$G$7:$G$39</c:f>
              <c:numCache>
                <c:formatCode>0</c:formatCode>
                <c:ptCount val="33"/>
                <c:pt idx="0">
                  <c:v>281.0160871831169</c:v>
                </c:pt>
                <c:pt idx="1">
                  <c:v>113.2959814145185</c:v>
                </c:pt>
                <c:pt idx="2">
                  <c:v>-28.63508226791378</c:v>
                </c:pt>
                <c:pt idx="3">
                  <c:v>-100.0695024823139</c:v>
                </c:pt>
                <c:pt idx="4">
                  <c:v>-551.3323636876511</c:v>
                </c:pt>
                <c:pt idx="5">
                  <c:v>-634.5974131116704</c:v>
                </c:pt>
                <c:pt idx="6">
                  <c:v>-4.409309725561527</c:v>
                </c:pt>
                <c:pt idx="7">
                  <c:v>-585.3553438383008</c:v>
                </c:pt>
                <c:pt idx="8">
                  <c:v>-172.9588692079842</c:v>
                </c:pt>
                <c:pt idx="9">
                  <c:v>-399.1053917125065</c:v>
                </c:pt>
                <c:pt idx="10">
                  <c:v>-709.5552320107723</c:v>
                </c:pt>
                <c:pt idx="11">
                  <c:v>-1017.996103660157</c:v>
                </c:pt>
                <c:pt idx="12">
                  <c:v>-874.153783646525</c:v>
                </c:pt>
                <c:pt idx="13">
                  <c:v>-1293.20410409961</c:v>
                </c:pt>
                <c:pt idx="14">
                  <c:v>-1306.429902043438</c:v>
                </c:pt>
                <c:pt idx="15">
                  <c:v>-1197.450283577428</c:v>
                </c:pt>
                <c:pt idx="16">
                  <c:v>-1624.479609704355</c:v>
                </c:pt>
                <c:pt idx="17">
                  <c:v>-1071.397295537846</c:v>
                </c:pt>
                <c:pt idx="18">
                  <c:v>-1138.492082377596</c:v>
                </c:pt>
                <c:pt idx="19">
                  <c:v>-817.7694816124958</c:v>
                </c:pt>
                <c:pt idx="20">
                  <c:v>-616.7101139289421</c:v>
                </c:pt>
                <c:pt idx="21">
                  <c:v>-373.1317601618489</c:v>
                </c:pt>
                <c:pt idx="22">
                  <c:v>-411.0168699480443</c:v>
                </c:pt>
                <c:pt idx="23">
                  <c:v>137.6601714266901</c:v>
                </c:pt>
                <c:pt idx="24">
                  <c:v>454.5778505280484</c:v>
                </c:pt>
                <c:pt idx="25">
                  <c:v>359.9305057235824</c:v>
                </c:pt>
                <c:pt idx="26">
                  <c:v>206.9465373497614</c:v>
                </c:pt>
                <c:pt idx="27">
                  <c:v>-710.9973095215104</c:v>
                </c:pt>
                <c:pt idx="28">
                  <c:v>-543.0048542416354</c:v>
                </c:pt>
                <c:pt idx="29">
                  <c:v>-128.0987629309616</c:v>
                </c:pt>
                <c:pt idx="30">
                  <c:v>-51.29829696881582</c:v>
                </c:pt>
                <c:pt idx="31">
                  <c:v>283.5269455467859</c:v>
                </c:pt>
                <c:pt idx="32">
                  <c:v>314.9386705225687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Stress_a1!$J$7:$J$47</c:f>
                <c:numCache>
                  <c:formatCode>General</c:formatCode>
                  <c:ptCount val="41"/>
                  <c:pt idx="0">
                    <c:v>196.2652741029914</c:v>
                  </c:pt>
                  <c:pt idx="1">
                    <c:v>182.2384263469034</c:v>
                  </c:pt>
                  <c:pt idx="2">
                    <c:v>134.3658005800163</c:v>
                  </c:pt>
                  <c:pt idx="3">
                    <c:v>164.6005553384011</c:v>
                  </c:pt>
                  <c:pt idx="4">
                    <c:v>214.1309175479611</c:v>
                  </c:pt>
                  <c:pt idx="5">
                    <c:v>134.4155394721324</c:v>
                  </c:pt>
                  <c:pt idx="6">
                    <c:v>207.2135110394723</c:v>
                  </c:pt>
                  <c:pt idx="7">
                    <c:v>174.0288111552468</c:v>
                  </c:pt>
                  <c:pt idx="8">
                    <c:v>316.8523499557097</c:v>
                  </c:pt>
                  <c:pt idx="9">
                    <c:v>335.3771911238645</c:v>
                  </c:pt>
                  <c:pt idx="10">
                    <c:v>287.736487897705</c:v>
                  </c:pt>
                  <c:pt idx="11">
                    <c:v>273.9239254341273</c:v>
                  </c:pt>
                  <c:pt idx="12">
                    <c:v>394.4603584948859</c:v>
                  </c:pt>
                  <c:pt idx="13">
                    <c:v>301.2939308244531</c:v>
                  </c:pt>
                  <c:pt idx="14">
                    <c:v>379.7505302070012</c:v>
                  </c:pt>
                  <c:pt idx="15">
                    <c:v>367.8115534246908</c:v>
                  </c:pt>
                  <c:pt idx="16">
                    <c:v>410.9024929970233</c:v>
                  </c:pt>
                  <c:pt idx="17">
                    <c:v>533.0560440095501</c:v>
                  </c:pt>
                  <c:pt idx="18">
                    <c:v>376.9836610423292</c:v>
                  </c:pt>
                  <c:pt idx="19">
                    <c:v>304.4734837258645</c:v>
                  </c:pt>
                  <c:pt idx="20">
                    <c:v>350.5538459753764</c:v>
                  </c:pt>
                  <c:pt idx="21">
                    <c:v>310.5068524098531</c:v>
                  </c:pt>
                  <c:pt idx="22">
                    <c:v>481.7292237173642</c:v>
                  </c:pt>
                  <c:pt idx="23">
                    <c:v>457.0585721602738</c:v>
                  </c:pt>
                  <c:pt idx="24">
                    <c:v>281.131726918904</c:v>
                  </c:pt>
                  <c:pt idx="25">
                    <c:v>447.5417329486977</c:v>
                  </c:pt>
                  <c:pt idx="26">
                    <c:v>183.7167779498161</c:v>
                  </c:pt>
                  <c:pt idx="27">
                    <c:v>204.2314205196183</c:v>
                  </c:pt>
                  <c:pt idx="28">
                    <c:v>177.4527186323427</c:v>
                  </c:pt>
                  <c:pt idx="29">
                    <c:v>204.2453691031287</c:v>
                  </c:pt>
                  <c:pt idx="30">
                    <c:v>149.865053728826</c:v>
                  </c:pt>
                  <c:pt idx="31">
                    <c:v>154.887295090278</c:v>
                  </c:pt>
                  <c:pt idx="32">
                    <c:v>265.9279583635544</c:v>
                  </c:pt>
                  <c:pt idx="33">
                    <c:v>133.3516142192348</c:v>
                  </c:pt>
                  <c:pt idx="34">
                    <c:v>159.1249068839672</c:v>
                  </c:pt>
                  <c:pt idx="35">
                    <c:v>189.6986494450689</c:v>
                  </c:pt>
                  <c:pt idx="36">
                    <c:v>262.0086030808986</c:v>
                  </c:pt>
                  <c:pt idx="37">
                    <c:v>333.2091120094026</c:v>
                  </c:pt>
                  <c:pt idx="38">
                    <c:v>329.0880299925414</c:v>
                  </c:pt>
                  <c:pt idx="39">
                    <c:v>213.6498880912495</c:v>
                  </c:pt>
                  <c:pt idx="40">
                    <c:v>186.3752571651389</c:v>
                  </c:pt>
                </c:numCache>
              </c:numRef>
            </c:plus>
            <c:minus>
              <c:numRef>
                <c:f>Stress_a1!$J$7:$J$47</c:f>
                <c:numCache>
                  <c:formatCode>General</c:formatCode>
                  <c:ptCount val="41"/>
                  <c:pt idx="0">
                    <c:v>196.2652741029914</c:v>
                  </c:pt>
                  <c:pt idx="1">
                    <c:v>182.2384263469034</c:v>
                  </c:pt>
                  <c:pt idx="2">
                    <c:v>134.3658005800163</c:v>
                  </c:pt>
                  <c:pt idx="3">
                    <c:v>164.6005553384011</c:v>
                  </c:pt>
                  <c:pt idx="4">
                    <c:v>214.1309175479611</c:v>
                  </c:pt>
                  <c:pt idx="5">
                    <c:v>134.4155394721324</c:v>
                  </c:pt>
                  <c:pt idx="6">
                    <c:v>207.2135110394723</c:v>
                  </c:pt>
                  <c:pt idx="7">
                    <c:v>174.0288111552468</c:v>
                  </c:pt>
                  <c:pt idx="8">
                    <c:v>316.8523499557097</c:v>
                  </c:pt>
                  <c:pt idx="9">
                    <c:v>335.3771911238645</c:v>
                  </c:pt>
                  <c:pt idx="10">
                    <c:v>287.736487897705</c:v>
                  </c:pt>
                  <c:pt idx="11">
                    <c:v>273.9239254341273</c:v>
                  </c:pt>
                  <c:pt idx="12">
                    <c:v>394.4603584948859</c:v>
                  </c:pt>
                  <c:pt idx="13">
                    <c:v>301.2939308244531</c:v>
                  </c:pt>
                  <c:pt idx="14">
                    <c:v>379.7505302070012</c:v>
                  </c:pt>
                  <c:pt idx="15">
                    <c:v>367.8115534246908</c:v>
                  </c:pt>
                  <c:pt idx="16">
                    <c:v>410.9024929970233</c:v>
                  </c:pt>
                  <c:pt idx="17">
                    <c:v>533.0560440095501</c:v>
                  </c:pt>
                  <c:pt idx="18">
                    <c:v>376.9836610423292</c:v>
                  </c:pt>
                  <c:pt idx="19">
                    <c:v>304.4734837258645</c:v>
                  </c:pt>
                  <c:pt idx="20">
                    <c:v>350.5538459753764</c:v>
                  </c:pt>
                  <c:pt idx="21">
                    <c:v>310.5068524098531</c:v>
                  </c:pt>
                  <c:pt idx="22">
                    <c:v>481.7292237173642</c:v>
                  </c:pt>
                  <c:pt idx="23">
                    <c:v>457.0585721602738</c:v>
                  </c:pt>
                  <c:pt idx="24">
                    <c:v>281.131726918904</c:v>
                  </c:pt>
                  <c:pt idx="25">
                    <c:v>447.5417329486977</c:v>
                  </c:pt>
                  <c:pt idx="26">
                    <c:v>183.7167779498161</c:v>
                  </c:pt>
                  <c:pt idx="27">
                    <c:v>204.2314205196183</c:v>
                  </c:pt>
                  <c:pt idx="28">
                    <c:v>177.4527186323427</c:v>
                  </c:pt>
                  <c:pt idx="29">
                    <c:v>204.2453691031287</c:v>
                  </c:pt>
                  <c:pt idx="30">
                    <c:v>149.865053728826</c:v>
                  </c:pt>
                  <c:pt idx="31">
                    <c:v>154.887295090278</c:v>
                  </c:pt>
                  <c:pt idx="32">
                    <c:v>265.9279583635544</c:v>
                  </c:pt>
                  <c:pt idx="33">
                    <c:v>133.3516142192348</c:v>
                  </c:pt>
                  <c:pt idx="34">
                    <c:v>159.1249068839672</c:v>
                  </c:pt>
                  <c:pt idx="35">
                    <c:v>189.6986494450689</c:v>
                  </c:pt>
                  <c:pt idx="36">
                    <c:v>262.0086030808986</c:v>
                  </c:pt>
                  <c:pt idx="37">
                    <c:v>333.2091120094026</c:v>
                  </c:pt>
                  <c:pt idx="38">
                    <c:v>329.0880299925414</c:v>
                  </c:pt>
                  <c:pt idx="39">
                    <c:v>213.6498880912495</c:v>
                  </c:pt>
                  <c:pt idx="40">
                    <c:v>186.3752571651389</c:v>
                  </c:pt>
                </c:numCache>
              </c:numRef>
            </c:minus>
          </c:errBars>
          <c:xVal>
            <c:numRef>
              <c:f>Stress_a1!$Q$7:$Q$39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Stress_a1!$I$7:$I$39</c:f>
              <c:numCache>
                <c:formatCode>0</c:formatCode>
                <c:ptCount val="33"/>
                <c:pt idx="0">
                  <c:v>-807.9493971686613</c:v>
                </c:pt>
                <c:pt idx="1">
                  <c:v>-1020.551033759753</c:v>
                </c:pt>
                <c:pt idx="2">
                  <c:v>-676.3163183208798</c:v>
                </c:pt>
                <c:pt idx="3">
                  <c:v>-773.2039802349488</c:v>
                </c:pt>
                <c:pt idx="4">
                  <c:v>-871.9809683533918</c:v>
                </c:pt>
                <c:pt idx="5">
                  <c:v>-1303.864477020355</c:v>
                </c:pt>
                <c:pt idx="6">
                  <c:v>-1197.541423410775</c:v>
                </c:pt>
                <c:pt idx="7">
                  <c:v>-2149.553179146113</c:v>
                </c:pt>
                <c:pt idx="8">
                  <c:v>-139.6150180901223</c:v>
                </c:pt>
                <c:pt idx="9">
                  <c:v>232.4390759231854</c:v>
                </c:pt>
                <c:pt idx="10">
                  <c:v>1368.751857211636</c:v>
                </c:pt>
                <c:pt idx="11">
                  <c:v>1272.08595238737</c:v>
                </c:pt>
                <c:pt idx="12">
                  <c:v>1484.386441734875</c:v>
                </c:pt>
                <c:pt idx="13">
                  <c:v>2049.987340795534</c:v>
                </c:pt>
                <c:pt idx="14">
                  <c:v>2060.318306563946</c:v>
                </c:pt>
                <c:pt idx="15">
                  <c:v>2322.758137530245</c:v>
                </c:pt>
                <c:pt idx="16">
                  <c:v>1802.392005091247</c:v>
                </c:pt>
                <c:pt idx="17">
                  <c:v>1904.969952871927</c:v>
                </c:pt>
                <c:pt idx="18">
                  <c:v>2047.147061694954</c:v>
                </c:pt>
                <c:pt idx="19">
                  <c:v>1379.27504557056</c:v>
                </c:pt>
                <c:pt idx="20">
                  <c:v>1772.157638017413</c:v>
                </c:pt>
                <c:pt idx="21">
                  <c:v>1650.199237511085</c:v>
                </c:pt>
                <c:pt idx="22">
                  <c:v>949.1292369523396</c:v>
                </c:pt>
                <c:pt idx="23">
                  <c:v>-430.9238141136929</c:v>
                </c:pt>
                <c:pt idx="24">
                  <c:v>-361.214668874621</c:v>
                </c:pt>
                <c:pt idx="25">
                  <c:v>-2565.82618596668</c:v>
                </c:pt>
                <c:pt idx="26">
                  <c:v>-1708.355258361105</c:v>
                </c:pt>
                <c:pt idx="27">
                  <c:v>-1488.968959781456</c:v>
                </c:pt>
                <c:pt idx="28">
                  <c:v>-854.4889837843739</c:v>
                </c:pt>
                <c:pt idx="29">
                  <c:v>-610.9027298288883</c:v>
                </c:pt>
                <c:pt idx="30">
                  <c:v>-749.833501548558</c:v>
                </c:pt>
                <c:pt idx="31">
                  <c:v>-553.2141849629024</c:v>
                </c:pt>
                <c:pt idx="32">
                  <c:v>-791.6403867086474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Stress_a1!$Q$7:$Q$39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Stress_a1!$K$7:$K$39</c:f>
              <c:numCache>
                <c:formatCode>0</c:formatCode>
                <c:ptCount val="33"/>
                <c:pt idx="0">
                  <c:v>238.5470339985041</c:v>
                </c:pt>
                <c:pt idx="1">
                  <c:v>110.4478077027515</c:v>
                </c:pt>
                <c:pt idx="2">
                  <c:v>885.9513032952738</c:v>
                </c:pt>
                <c:pt idx="3">
                  <c:v>2197.078251407358</c:v>
                </c:pt>
                <c:pt idx="4">
                  <c:v>1830.99732698322</c:v>
                </c:pt>
                <c:pt idx="5">
                  <c:v>1776.869252384739</c:v>
                </c:pt>
                <c:pt idx="6">
                  <c:v>965.9588077226554</c:v>
                </c:pt>
                <c:pt idx="7">
                  <c:v>673.5521909100318</c:v>
                </c:pt>
                <c:pt idx="8">
                  <c:v>-2032.56449728384</c:v>
                </c:pt>
                <c:pt idx="9">
                  <c:v>-1608.77279707039</c:v>
                </c:pt>
                <c:pt idx="10">
                  <c:v>-1631.559328481469</c:v>
                </c:pt>
                <c:pt idx="11">
                  <c:v>-1042.850471458245</c:v>
                </c:pt>
                <c:pt idx="12">
                  <c:v>-1266.797400420017</c:v>
                </c:pt>
                <c:pt idx="13">
                  <c:v>-1158.645698783101</c:v>
                </c:pt>
                <c:pt idx="14">
                  <c:v>-1285.03789576484</c:v>
                </c:pt>
                <c:pt idx="15">
                  <c:v>-1190.227186807391</c:v>
                </c:pt>
                <c:pt idx="16">
                  <c:v>-981.3920712399282</c:v>
                </c:pt>
                <c:pt idx="17">
                  <c:v>-1069.273647340108</c:v>
                </c:pt>
                <c:pt idx="18">
                  <c:v>-1056.48559487348</c:v>
                </c:pt>
                <c:pt idx="19">
                  <c:v>-1815.597641804945</c:v>
                </c:pt>
                <c:pt idx="20">
                  <c:v>-1241.216140470347</c:v>
                </c:pt>
                <c:pt idx="21">
                  <c:v>-1302.903865938676</c:v>
                </c:pt>
                <c:pt idx="22">
                  <c:v>-1225.091497230046</c:v>
                </c:pt>
                <c:pt idx="23">
                  <c:v>-790.0818520608643</c:v>
                </c:pt>
                <c:pt idx="24">
                  <c:v>-1712.009563024752</c:v>
                </c:pt>
                <c:pt idx="25">
                  <c:v>875.152425157122</c:v>
                </c:pt>
                <c:pt idx="26">
                  <c:v>2572.265506306515</c:v>
                </c:pt>
                <c:pt idx="27">
                  <c:v>2379.502401145705</c:v>
                </c:pt>
                <c:pt idx="28">
                  <c:v>1633.452485668263</c:v>
                </c:pt>
                <c:pt idx="29">
                  <c:v>680.0976755241272</c:v>
                </c:pt>
                <c:pt idx="30">
                  <c:v>138.397000020829</c:v>
                </c:pt>
                <c:pt idx="31">
                  <c:v>705.228967352145</c:v>
                </c:pt>
                <c:pt idx="32">
                  <c:v>182.8882172865143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690024"/>
        <c:axId val="2140693016"/>
      </c:scatterChart>
      <c:valAx>
        <c:axId val="214069002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0693016"/>
        <c:crosses val="autoZero"/>
        <c:crossBetween val="midCat"/>
      </c:valAx>
      <c:valAx>
        <c:axId val="214069301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06900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Stress_a2!$Q$7:$Q$47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Stress_a2!$R$7:$R$47</c:f>
              <c:numCache>
                <c:formatCode>0</c:formatCode>
                <c:ptCount val="41"/>
                <c:pt idx="0">
                  <c:v>10.45579987730438</c:v>
                </c:pt>
                <c:pt idx="1">
                  <c:v>-78.234603795494</c:v>
                </c:pt>
                <c:pt idx="2">
                  <c:v>17.30316723077595</c:v>
                </c:pt>
                <c:pt idx="3">
                  <c:v>144.2189658056954</c:v>
                </c:pt>
                <c:pt idx="4">
                  <c:v>-39.6688978238569</c:v>
                </c:pt>
                <c:pt idx="5">
                  <c:v>-122.0894593835758</c:v>
                </c:pt>
                <c:pt idx="6">
                  <c:v>-29.30360253463283</c:v>
                </c:pt>
                <c:pt idx="7">
                  <c:v>38.35205898664083</c:v>
                </c:pt>
                <c:pt idx="8">
                  <c:v>-28.6999858230168</c:v>
                </c:pt>
                <c:pt idx="9">
                  <c:v>-344.2986496213526</c:v>
                </c:pt>
                <c:pt idx="10">
                  <c:v>-467.4049747768685</c:v>
                </c:pt>
                <c:pt idx="11">
                  <c:v>-263.0516081179431</c:v>
                </c:pt>
                <c:pt idx="12">
                  <c:v>-312.0620446964101</c:v>
                </c:pt>
                <c:pt idx="13">
                  <c:v>-279.5721481038699</c:v>
                </c:pt>
                <c:pt idx="14">
                  <c:v>-232.4259419145826</c:v>
                </c:pt>
                <c:pt idx="15">
                  <c:v>-260.0069075759774</c:v>
                </c:pt>
                <c:pt idx="16">
                  <c:v>-220.7548011407752</c:v>
                </c:pt>
                <c:pt idx="17">
                  <c:v>-257.5893843381911</c:v>
                </c:pt>
                <c:pt idx="18">
                  <c:v>-275.3894802308493</c:v>
                </c:pt>
                <c:pt idx="19">
                  <c:v>-201.2995034429656</c:v>
                </c:pt>
                <c:pt idx="20">
                  <c:v>-359.7605899882827</c:v>
                </c:pt>
                <c:pt idx="21">
                  <c:v>-201.6279522991514</c:v>
                </c:pt>
                <c:pt idx="22">
                  <c:v>-201.8205071149109</c:v>
                </c:pt>
                <c:pt idx="23">
                  <c:v>-284.039302615006</c:v>
                </c:pt>
                <c:pt idx="24">
                  <c:v>-110.0136007732487</c:v>
                </c:pt>
                <c:pt idx="25">
                  <c:v>-63.40530833601925</c:v>
                </c:pt>
                <c:pt idx="26">
                  <c:v>-149.6251966920346</c:v>
                </c:pt>
                <c:pt idx="27">
                  <c:v>-109.014061094757</c:v>
                </c:pt>
                <c:pt idx="28">
                  <c:v>-122.6734280423795</c:v>
                </c:pt>
                <c:pt idx="29">
                  <c:v>6.157342684617474</c:v>
                </c:pt>
                <c:pt idx="30">
                  <c:v>186.7785827056831</c:v>
                </c:pt>
                <c:pt idx="31">
                  <c:v>-103.0820434416068</c:v>
                </c:pt>
                <c:pt idx="32">
                  <c:v>-257.5042374923113</c:v>
                </c:pt>
                <c:pt idx="33">
                  <c:v>136.6314787577318</c:v>
                </c:pt>
                <c:pt idx="34">
                  <c:v>163.1682434826457</c:v>
                </c:pt>
                <c:pt idx="35">
                  <c:v>-93.1019186417583</c:v>
                </c:pt>
                <c:pt idx="36">
                  <c:v>-59.12887106699114</c:v>
                </c:pt>
                <c:pt idx="37">
                  <c:v>-27.82930110009864</c:v>
                </c:pt>
                <c:pt idx="38">
                  <c:v>-88.57951778973623</c:v>
                </c:pt>
                <c:pt idx="39">
                  <c:v>98.56806208826884</c:v>
                </c:pt>
                <c:pt idx="40">
                  <c:v>15.2780728715831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Stress_a2!$U$7:$U$47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86.9407536356379</c:v>
                  </c:pt>
                  <c:pt idx="8">
                    <c:v>88.08269323669026</c:v>
                  </c:pt>
                  <c:pt idx="9">
                    <c:v>94.93208776395801</c:v>
                  </c:pt>
                  <c:pt idx="10">
                    <c:v>121.3470876290869</c:v>
                  </c:pt>
                  <c:pt idx="11">
                    <c:v>157.0159644893559</c:v>
                  </c:pt>
                  <c:pt idx="12">
                    <c:v>146.1974222004883</c:v>
                  </c:pt>
                  <c:pt idx="13">
                    <c:v>147.3127725010395</c:v>
                  </c:pt>
                  <c:pt idx="14">
                    <c:v>126.9194577912949</c:v>
                  </c:pt>
                  <c:pt idx="15">
                    <c:v>155.1344248369881</c:v>
                  </c:pt>
                  <c:pt idx="16">
                    <c:v>159.0816482442337</c:v>
                  </c:pt>
                  <c:pt idx="17">
                    <c:v>180.6222835864613</c:v>
                  </c:pt>
                  <c:pt idx="18">
                    <c:v>202.8444288875154</c:v>
                  </c:pt>
                  <c:pt idx="19">
                    <c:v>173.5116800988616</c:v>
                  </c:pt>
                  <c:pt idx="20">
                    <c:v>203.9670794932881</c:v>
                  </c:pt>
                  <c:pt idx="21">
                    <c:v>273.3010797660539</c:v>
                  </c:pt>
                  <c:pt idx="22">
                    <c:v>193.0370341727944</c:v>
                  </c:pt>
                  <c:pt idx="23">
                    <c:v>138.2024246722643</c:v>
                  </c:pt>
                  <c:pt idx="24">
                    <c:v>156.5154459615165</c:v>
                  </c:pt>
                  <c:pt idx="25">
                    <c:v>153.0695425518632</c:v>
                  </c:pt>
                  <c:pt idx="26">
                    <c:v>223.6553110488678</c:v>
                  </c:pt>
                  <c:pt idx="27">
                    <c:v>188.598900070824</c:v>
                  </c:pt>
                  <c:pt idx="28">
                    <c:v>164.182457635398</c:v>
                  </c:pt>
                  <c:pt idx="29">
                    <c:v>157.123269827954</c:v>
                  </c:pt>
                  <c:pt idx="30">
                    <c:v>132.5217799796071</c:v>
                  </c:pt>
                  <c:pt idx="31">
                    <c:v>167.9778610612328</c:v>
                  </c:pt>
                  <c:pt idx="32">
                    <c:v>98.08133379104526</c:v>
                  </c:pt>
                  <c:pt idx="33">
                    <c:v>105.5376119548295</c:v>
                  </c:pt>
                  <c:pt idx="34">
                    <c:v>90.60891551651761</c:v>
                  </c:pt>
                  <c:pt idx="35">
                    <c:v>100.3951693782122</c:v>
                  </c:pt>
                  <c:pt idx="36">
                    <c:v>98.17885228729011</c:v>
                  </c:pt>
                  <c:pt idx="37">
                    <c:v>106.4429385544251</c:v>
                  </c:pt>
                  <c:pt idx="38">
                    <c:v>81.63201568513143</c:v>
                  </c:pt>
                  <c:pt idx="39">
                    <c:v>86.37772043934012</c:v>
                  </c:pt>
                  <c:pt idx="40">
                    <c:v>115.3611163179428</c:v>
                  </c:pt>
                </c:numCache>
              </c:numRef>
            </c:plus>
            <c:minus>
              <c:numRef>
                <c:f>Stress_a2!$U$7:$U$47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86.9407536356379</c:v>
                  </c:pt>
                  <c:pt idx="8">
                    <c:v>88.08269323669026</c:v>
                  </c:pt>
                  <c:pt idx="9">
                    <c:v>94.93208776395801</c:v>
                  </c:pt>
                  <c:pt idx="10">
                    <c:v>121.3470876290869</c:v>
                  </c:pt>
                  <c:pt idx="11">
                    <c:v>157.0159644893559</c:v>
                  </c:pt>
                  <c:pt idx="12">
                    <c:v>146.1974222004883</c:v>
                  </c:pt>
                  <c:pt idx="13">
                    <c:v>147.3127725010395</c:v>
                  </c:pt>
                  <c:pt idx="14">
                    <c:v>126.9194577912949</c:v>
                  </c:pt>
                  <c:pt idx="15">
                    <c:v>155.1344248369881</c:v>
                  </c:pt>
                  <c:pt idx="16">
                    <c:v>159.0816482442337</c:v>
                  </c:pt>
                  <c:pt idx="17">
                    <c:v>180.6222835864613</c:v>
                  </c:pt>
                  <c:pt idx="18">
                    <c:v>202.8444288875154</c:v>
                  </c:pt>
                  <c:pt idx="19">
                    <c:v>173.5116800988616</c:v>
                  </c:pt>
                  <c:pt idx="20">
                    <c:v>203.9670794932881</c:v>
                  </c:pt>
                  <c:pt idx="21">
                    <c:v>273.3010797660539</c:v>
                  </c:pt>
                  <c:pt idx="22">
                    <c:v>193.0370341727944</c:v>
                  </c:pt>
                  <c:pt idx="23">
                    <c:v>138.2024246722643</c:v>
                  </c:pt>
                  <c:pt idx="24">
                    <c:v>156.5154459615165</c:v>
                  </c:pt>
                  <c:pt idx="25">
                    <c:v>153.0695425518632</c:v>
                  </c:pt>
                  <c:pt idx="26">
                    <c:v>223.6553110488678</c:v>
                  </c:pt>
                  <c:pt idx="27">
                    <c:v>188.598900070824</c:v>
                  </c:pt>
                  <c:pt idx="28">
                    <c:v>164.182457635398</c:v>
                  </c:pt>
                  <c:pt idx="29">
                    <c:v>157.123269827954</c:v>
                  </c:pt>
                  <c:pt idx="30">
                    <c:v>132.5217799796071</c:v>
                  </c:pt>
                  <c:pt idx="31">
                    <c:v>167.9778610612328</c:v>
                  </c:pt>
                  <c:pt idx="32">
                    <c:v>98.08133379104526</c:v>
                  </c:pt>
                  <c:pt idx="33">
                    <c:v>105.5376119548295</c:v>
                  </c:pt>
                  <c:pt idx="34">
                    <c:v>90.60891551651761</c:v>
                  </c:pt>
                  <c:pt idx="35">
                    <c:v>100.3951693782122</c:v>
                  </c:pt>
                  <c:pt idx="36">
                    <c:v>98.17885228729011</c:v>
                  </c:pt>
                  <c:pt idx="37">
                    <c:v>106.4429385544251</c:v>
                  </c:pt>
                  <c:pt idx="38">
                    <c:v>81.63201568513143</c:v>
                  </c:pt>
                  <c:pt idx="39">
                    <c:v>86.37772043934012</c:v>
                  </c:pt>
                  <c:pt idx="40">
                    <c:v>115.3611163179428</c:v>
                  </c:pt>
                </c:numCache>
              </c:numRef>
            </c:minus>
          </c:errBars>
          <c:xVal>
            <c:numRef>
              <c:f>Stress_a2!$Q$7:$Q$47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Stress_a2!$T$7:$T$47</c:f>
              <c:numCache>
                <c:formatCode>0</c:formatCode>
                <c:ptCount val="41"/>
                <c:pt idx="0">
                  <c:v>-165.4540091333674</c:v>
                </c:pt>
                <c:pt idx="1">
                  <c:v>-261.3945062467225</c:v>
                </c:pt>
                <c:pt idx="2">
                  <c:v>-87.32226320854931</c:v>
                </c:pt>
                <c:pt idx="3">
                  <c:v>35.48185786103905</c:v>
                </c:pt>
                <c:pt idx="4">
                  <c:v>-91.46598011601502</c:v>
                </c:pt>
                <c:pt idx="5">
                  <c:v>-230.201831245748</c:v>
                </c:pt>
                <c:pt idx="6">
                  <c:v>-222.040328591475</c:v>
                </c:pt>
                <c:pt idx="7">
                  <c:v>-205.9657974767345</c:v>
                </c:pt>
                <c:pt idx="8">
                  <c:v>-232.51785651123</c:v>
                </c:pt>
                <c:pt idx="9">
                  <c:v>-596.9767614787683</c:v>
                </c:pt>
                <c:pt idx="10">
                  <c:v>-724.0677612702992</c:v>
                </c:pt>
                <c:pt idx="11">
                  <c:v>-446.5566342905192</c:v>
                </c:pt>
                <c:pt idx="12">
                  <c:v>-306.6757302850632</c:v>
                </c:pt>
                <c:pt idx="13">
                  <c:v>-177.5534264088735</c:v>
                </c:pt>
                <c:pt idx="14">
                  <c:v>103.3005878828834</c:v>
                </c:pt>
                <c:pt idx="15">
                  <c:v>109.9294245547769</c:v>
                </c:pt>
                <c:pt idx="16">
                  <c:v>160.2401583439125</c:v>
                </c:pt>
                <c:pt idx="17">
                  <c:v>282.4646182987167</c:v>
                </c:pt>
                <c:pt idx="18">
                  <c:v>268.4698457749587</c:v>
                </c:pt>
                <c:pt idx="19">
                  <c:v>367.3495491975046</c:v>
                </c:pt>
                <c:pt idx="20">
                  <c:v>193.810978555622</c:v>
                </c:pt>
                <c:pt idx="21">
                  <c:v>279.1698339824272</c:v>
                </c:pt>
                <c:pt idx="22">
                  <c:v>312.7827392352701</c:v>
                </c:pt>
                <c:pt idx="23">
                  <c:v>70.86789023764162</c:v>
                </c:pt>
                <c:pt idx="24">
                  <c:v>275.8804206950086</c:v>
                </c:pt>
                <c:pt idx="25">
                  <c:v>263.440468211147</c:v>
                </c:pt>
                <c:pt idx="26">
                  <c:v>70.09071288418117</c:v>
                </c:pt>
                <c:pt idx="27">
                  <c:v>-200.8622433743573</c:v>
                </c:pt>
                <c:pt idx="28">
                  <c:v>-254.4552965612723</c:v>
                </c:pt>
                <c:pt idx="29">
                  <c:v>-319.8857869846303</c:v>
                </c:pt>
                <c:pt idx="30">
                  <c:v>-126.1612275453892</c:v>
                </c:pt>
                <c:pt idx="31">
                  <c:v>-575.7042782531107</c:v>
                </c:pt>
                <c:pt idx="32">
                  <c:v>-648.5580740021275</c:v>
                </c:pt>
                <c:pt idx="33">
                  <c:v>-121.7920780793198</c:v>
                </c:pt>
                <c:pt idx="34">
                  <c:v>-146.2266619783404</c:v>
                </c:pt>
                <c:pt idx="35">
                  <c:v>-218.7742621452879</c:v>
                </c:pt>
                <c:pt idx="36">
                  <c:v>-109.445538146972</c:v>
                </c:pt>
                <c:pt idx="37">
                  <c:v>-105.820711137456</c:v>
                </c:pt>
                <c:pt idx="38">
                  <c:v>-201.4198200680022</c:v>
                </c:pt>
                <c:pt idx="39">
                  <c:v>-36.59781284021925</c:v>
                </c:pt>
                <c:pt idx="40">
                  <c:v>-163.4770056042287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Stress_a2!$Q$7:$Q$47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Stress_a2!$V$7:$V$47</c:f>
              <c:numCache>
                <c:formatCode>0</c:formatCode>
                <c:ptCount val="41"/>
                <c:pt idx="0">
                  <c:v>3.59541436286693</c:v>
                </c:pt>
                <c:pt idx="1">
                  <c:v>-78.69469339508712</c:v>
                </c:pt>
                <c:pt idx="2">
                  <c:v>165.0440448986755</c:v>
                </c:pt>
                <c:pt idx="3">
                  <c:v>515.2966798955656</c:v>
                </c:pt>
                <c:pt idx="4">
                  <c:v>345.1689752845144</c:v>
                </c:pt>
                <c:pt idx="5">
                  <c:v>267.4551558119979</c:v>
                </c:pt>
                <c:pt idx="6">
                  <c:v>127.4481702839253</c:v>
                </c:pt>
                <c:pt idx="7">
                  <c:v>253.3741163235151</c:v>
                </c:pt>
                <c:pt idx="8">
                  <c:v>163.6187883868297</c:v>
                </c:pt>
                <c:pt idx="9">
                  <c:v>-140.9366632389296</c:v>
                </c:pt>
                <c:pt idx="10">
                  <c:v>-358.8592989324222</c:v>
                </c:pt>
                <c:pt idx="11">
                  <c:v>-215.6893877900057</c:v>
                </c:pt>
                <c:pt idx="12">
                  <c:v>-612.4598769240483</c:v>
                </c:pt>
                <c:pt idx="13">
                  <c:v>-474.9799597386049</c:v>
                </c:pt>
                <c:pt idx="14">
                  <c:v>-381.3650651906181</c:v>
                </c:pt>
                <c:pt idx="15">
                  <c:v>-264.0218439125917</c:v>
                </c:pt>
                <c:pt idx="16">
                  <c:v>-284.1818469272623</c:v>
                </c:pt>
                <c:pt idx="17">
                  <c:v>-235.8530265562934</c:v>
                </c:pt>
                <c:pt idx="18">
                  <c:v>-271.9338484473835</c:v>
                </c:pt>
                <c:pt idx="19">
                  <c:v>-200.1326955031903</c:v>
                </c:pt>
                <c:pt idx="20">
                  <c:v>-255.8772183901831</c:v>
                </c:pt>
                <c:pt idx="21">
                  <c:v>-201.2849014364398</c:v>
                </c:pt>
                <c:pt idx="22">
                  <c:v>-188.5733052873229</c:v>
                </c:pt>
                <c:pt idx="23">
                  <c:v>-445.2269284922476</c:v>
                </c:pt>
                <c:pt idx="24">
                  <c:v>-210.8953435222449</c:v>
                </c:pt>
                <c:pt idx="25">
                  <c:v>-213.5992638845836</c:v>
                </c:pt>
                <c:pt idx="26">
                  <c:v>-281.1295595606658</c:v>
                </c:pt>
                <c:pt idx="27">
                  <c:v>-258.8800802735158</c:v>
                </c:pt>
                <c:pt idx="28">
                  <c:v>-472.6606256162934</c:v>
                </c:pt>
                <c:pt idx="29">
                  <c:v>-38.18701505783315</c:v>
                </c:pt>
                <c:pt idx="30">
                  <c:v>267.2229044684927</c:v>
                </c:pt>
                <c:pt idx="31">
                  <c:v>-19.85388722541966</c:v>
                </c:pt>
                <c:pt idx="32">
                  <c:v>44.36128994797359</c:v>
                </c:pt>
                <c:pt idx="33">
                  <c:v>309.2926095954327</c:v>
                </c:pt>
                <c:pt idx="34">
                  <c:v>545.2582307756596</c:v>
                </c:pt>
                <c:pt idx="35">
                  <c:v>406.1326500044842</c:v>
                </c:pt>
                <c:pt idx="36">
                  <c:v>292.4526992261462</c:v>
                </c:pt>
                <c:pt idx="37">
                  <c:v>102.7255081888003</c:v>
                </c:pt>
                <c:pt idx="38">
                  <c:v>-57.93643135294744</c:v>
                </c:pt>
                <c:pt idx="39">
                  <c:v>166.6891579183653</c:v>
                </c:pt>
                <c:pt idx="40">
                  <c:v>-6.053154189625693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753544"/>
        <c:axId val="2140756536"/>
      </c:scatterChart>
      <c:valAx>
        <c:axId val="214075354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0756536"/>
        <c:crosses val="autoZero"/>
        <c:crossBetween val="midCat"/>
      </c:valAx>
      <c:valAx>
        <c:axId val="214075653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07535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- inc FB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spPr>
            <a:ln w="28575">
              <a:noFill/>
            </a:ln>
          </c:spPr>
          <c:xVal>
            <c:numRef>
              <c:f>Stress_a2!$Q$7:$Q$47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Stress_a2!$R$7:$R$47</c:f>
              <c:numCache>
                <c:formatCode>0</c:formatCode>
                <c:ptCount val="41"/>
                <c:pt idx="0">
                  <c:v>10.45579987730438</c:v>
                </c:pt>
                <c:pt idx="1">
                  <c:v>-78.234603795494</c:v>
                </c:pt>
                <c:pt idx="2">
                  <c:v>17.30316723077595</c:v>
                </c:pt>
                <c:pt idx="3">
                  <c:v>144.2189658056954</c:v>
                </c:pt>
                <c:pt idx="4">
                  <c:v>-39.6688978238569</c:v>
                </c:pt>
                <c:pt idx="5">
                  <c:v>-122.0894593835758</c:v>
                </c:pt>
                <c:pt idx="6">
                  <c:v>-29.30360253463283</c:v>
                </c:pt>
                <c:pt idx="7">
                  <c:v>38.35205898664083</c:v>
                </c:pt>
                <c:pt idx="8">
                  <c:v>-28.6999858230168</c:v>
                </c:pt>
                <c:pt idx="9">
                  <c:v>-344.2986496213526</c:v>
                </c:pt>
                <c:pt idx="10">
                  <c:v>-467.4049747768685</c:v>
                </c:pt>
                <c:pt idx="11">
                  <c:v>-263.0516081179431</c:v>
                </c:pt>
                <c:pt idx="12">
                  <c:v>-312.0620446964101</c:v>
                </c:pt>
                <c:pt idx="13">
                  <c:v>-279.5721481038699</c:v>
                </c:pt>
                <c:pt idx="14">
                  <c:v>-232.4259419145826</c:v>
                </c:pt>
                <c:pt idx="15">
                  <c:v>-260.0069075759774</c:v>
                </c:pt>
                <c:pt idx="16">
                  <c:v>-220.7548011407752</c:v>
                </c:pt>
                <c:pt idx="17">
                  <c:v>-257.5893843381911</c:v>
                </c:pt>
                <c:pt idx="18">
                  <c:v>-275.3894802308493</c:v>
                </c:pt>
                <c:pt idx="19">
                  <c:v>-201.2995034429656</c:v>
                </c:pt>
                <c:pt idx="20">
                  <c:v>-359.7605899882827</c:v>
                </c:pt>
                <c:pt idx="21">
                  <c:v>-201.6279522991514</c:v>
                </c:pt>
                <c:pt idx="22">
                  <c:v>-201.8205071149109</c:v>
                </c:pt>
                <c:pt idx="23">
                  <c:v>-284.039302615006</c:v>
                </c:pt>
                <c:pt idx="24">
                  <c:v>-110.0136007732487</c:v>
                </c:pt>
                <c:pt idx="25">
                  <c:v>-63.40530833601925</c:v>
                </c:pt>
                <c:pt idx="26">
                  <c:v>-149.6251966920346</c:v>
                </c:pt>
                <c:pt idx="27">
                  <c:v>-109.014061094757</c:v>
                </c:pt>
                <c:pt idx="28">
                  <c:v>-122.6734280423795</c:v>
                </c:pt>
                <c:pt idx="29">
                  <c:v>6.157342684617474</c:v>
                </c:pt>
                <c:pt idx="30">
                  <c:v>186.7785827056831</c:v>
                </c:pt>
                <c:pt idx="31">
                  <c:v>-103.0820434416068</c:v>
                </c:pt>
                <c:pt idx="32">
                  <c:v>-257.5042374923113</c:v>
                </c:pt>
                <c:pt idx="33">
                  <c:v>136.6314787577318</c:v>
                </c:pt>
                <c:pt idx="34">
                  <c:v>163.1682434826457</c:v>
                </c:pt>
                <c:pt idx="35">
                  <c:v>-93.1019186417583</c:v>
                </c:pt>
                <c:pt idx="36">
                  <c:v>-59.12887106699114</c:v>
                </c:pt>
                <c:pt idx="37">
                  <c:v>-27.82930110009864</c:v>
                </c:pt>
                <c:pt idx="38">
                  <c:v>-88.57951778973623</c:v>
                </c:pt>
                <c:pt idx="39">
                  <c:v>98.56806208826884</c:v>
                </c:pt>
                <c:pt idx="40">
                  <c:v>15.2780728715831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28575">
              <a:noFill/>
            </a:ln>
          </c:spPr>
          <c:xVal>
            <c:numRef>
              <c:f>Stress_a2!$Q$7:$Q$47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Stress_a2!$T$7:$T$47</c:f>
              <c:numCache>
                <c:formatCode>0</c:formatCode>
                <c:ptCount val="41"/>
                <c:pt idx="0">
                  <c:v>-165.4540091333674</c:v>
                </c:pt>
                <c:pt idx="1">
                  <c:v>-261.3945062467225</c:v>
                </c:pt>
                <c:pt idx="2">
                  <c:v>-87.32226320854931</c:v>
                </c:pt>
                <c:pt idx="3">
                  <c:v>35.48185786103905</c:v>
                </c:pt>
                <c:pt idx="4">
                  <c:v>-91.46598011601502</c:v>
                </c:pt>
                <c:pt idx="5">
                  <c:v>-230.201831245748</c:v>
                </c:pt>
                <c:pt idx="6">
                  <c:v>-222.040328591475</c:v>
                </c:pt>
                <c:pt idx="7">
                  <c:v>-205.9657974767345</c:v>
                </c:pt>
                <c:pt idx="8">
                  <c:v>-232.51785651123</c:v>
                </c:pt>
                <c:pt idx="9">
                  <c:v>-596.9767614787683</c:v>
                </c:pt>
                <c:pt idx="10">
                  <c:v>-724.0677612702992</c:v>
                </c:pt>
                <c:pt idx="11">
                  <c:v>-446.5566342905192</c:v>
                </c:pt>
                <c:pt idx="12">
                  <c:v>-306.6757302850632</c:v>
                </c:pt>
                <c:pt idx="13">
                  <c:v>-177.5534264088735</c:v>
                </c:pt>
                <c:pt idx="14">
                  <c:v>103.3005878828834</c:v>
                </c:pt>
                <c:pt idx="15">
                  <c:v>109.9294245547769</c:v>
                </c:pt>
                <c:pt idx="16">
                  <c:v>160.2401583439125</c:v>
                </c:pt>
                <c:pt idx="17">
                  <c:v>282.4646182987167</c:v>
                </c:pt>
                <c:pt idx="18">
                  <c:v>268.4698457749587</c:v>
                </c:pt>
                <c:pt idx="19">
                  <c:v>367.3495491975046</c:v>
                </c:pt>
                <c:pt idx="20">
                  <c:v>193.810978555622</c:v>
                </c:pt>
                <c:pt idx="21">
                  <c:v>279.1698339824272</c:v>
                </c:pt>
                <c:pt idx="22">
                  <c:v>312.7827392352701</c:v>
                </c:pt>
                <c:pt idx="23">
                  <c:v>70.86789023764162</c:v>
                </c:pt>
                <c:pt idx="24">
                  <c:v>275.8804206950086</c:v>
                </c:pt>
                <c:pt idx="25">
                  <c:v>263.440468211147</c:v>
                </c:pt>
                <c:pt idx="26">
                  <c:v>70.09071288418117</c:v>
                </c:pt>
                <c:pt idx="27">
                  <c:v>-200.8622433743573</c:v>
                </c:pt>
                <c:pt idx="28">
                  <c:v>-254.4552965612723</c:v>
                </c:pt>
                <c:pt idx="29">
                  <c:v>-319.8857869846303</c:v>
                </c:pt>
                <c:pt idx="30">
                  <c:v>-126.1612275453892</c:v>
                </c:pt>
                <c:pt idx="31">
                  <c:v>-575.7042782531107</c:v>
                </c:pt>
                <c:pt idx="32">
                  <c:v>-648.5580740021275</c:v>
                </c:pt>
                <c:pt idx="33">
                  <c:v>-121.7920780793198</c:v>
                </c:pt>
                <c:pt idx="34">
                  <c:v>-146.2266619783404</c:v>
                </c:pt>
                <c:pt idx="35">
                  <c:v>-218.7742621452879</c:v>
                </c:pt>
                <c:pt idx="36">
                  <c:v>-109.445538146972</c:v>
                </c:pt>
                <c:pt idx="37">
                  <c:v>-105.820711137456</c:v>
                </c:pt>
                <c:pt idx="38">
                  <c:v>-201.4198200680022</c:v>
                </c:pt>
                <c:pt idx="39">
                  <c:v>-36.59781284021925</c:v>
                </c:pt>
                <c:pt idx="40">
                  <c:v>-163.4770056042287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spPr>
            <a:ln w="25400">
              <a:noFill/>
            </a:ln>
          </c:spPr>
          <c:xVal>
            <c:numRef>
              <c:f>Stress_a2!$Q$7:$Q$47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Stress_a2!$V$7:$V$47</c:f>
              <c:numCache>
                <c:formatCode>0</c:formatCode>
                <c:ptCount val="41"/>
                <c:pt idx="0">
                  <c:v>3.59541436286693</c:v>
                </c:pt>
                <c:pt idx="1">
                  <c:v>-78.69469339508712</c:v>
                </c:pt>
                <c:pt idx="2">
                  <c:v>165.0440448986755</c:v>
                </c:pt>
                <c:pt idx="3">
                  <c:v>515.2966798955656</c:v>
                </c:pt>
                <c:pt idx="4">
                  <c:v>345.1689752845144</c:v>
                </c:pt>
                <c:pt idx="5">
                  <c:v>267.4551558119979</c:v>
                </c:pt>
                <c:pt idx="6">
                  <c:v>127.4481702839253</c:v>
                </c:pt>
                <c:pt idx="7">
                  <c:v>253.3741163235151</c:v>
                </c:pt>
                <c:pt idx="8">
                  <c:v>163.6187883868297</c:v>
                </c:pt>
                <c:pt idx="9">
                  <c:v>-140.9366632389296</c:v>
                </c:pt>
                <c:pt idx="10">
                  <c:v>-358.8592989324222</c:v>
                </c:pt>
                <c:pt idx="11">
                  <c:v>-215.6893877900057</c:v>
                </c:pt>
                <c:pt idx="12">
                  <c:v>-612.4598769240483</c:v>
                </c:pt>
                <c:pt idx="13">
                  <c:v>-474.9799597386049</c:v>
                </c:pt>
                <c:pt idx="14">
                  <c:v>-381.3650651906181</c:v>
                </c:pt>
                <c:pt idx="15">
                  <c:v>-264.0218439125917</c:v>
                </c:pt>
                <c:pt idx="16">
                  <c:v>-284.1818469272623</c:v>
                </c:pt>
                <c:pt idx="17">
                  <c:v>-235.8530265562934</c:v>
                </c:pt>
                <c:pt idx="18">
                  <c:v>-271.9338484473835</c:v>
                </c:pt>
                <c:pt idx="19">
                  <c:v>-200.1326955031903</c:v>
                </c:pt>
                <c:pt idx="20">
                  <c:v>-255.8772183901831</c:v>
                </c:pt>
                <c:pt idx="21">
                  <c:v>-201.2849014364398</c:v>
                </c:pt>
                <c:pt idx="22">
                  <c:v>-188.5733052873229</c:v>
                </c:pt>
                <c:pt idx="23">
                  <c:v>-445.2269284922476</c:v>
                </c:pt>
                <c:pt idx="24">
                  <c:v>-210.8953435222449</c:v>
                </c:pt>
                <c:pt idx="25">
                  <c:v>-213.5992638845836</c:v>
                </c:pt>
                <c:pt idx="26">
                  <c:v>-281.1295595606658</c:v>
                </c:pt>
                <c:pt idx="27">
                  <c:v>-258.8800802735158</c:v>
                </c:pt>
                <c:pt idx="28">
                  <c:v>-472.6606256162934</c:v>
                </c:pt>
                <c:pt idx="29">
                  <c:v>-38.18701505783315</c:v>
                </c:pt>
                <c:pt idx="30">
                  <c:v>267.2229044684927</c:v>
                </c:pt>
                <c:pt idx="31">
                  <c:v>-19.85388722541966</c:v>
                </c:pt>
                <c:pt idx="32">
                  <c:v>44.36128994797359</c:v>
                </c:pt>
                <c:pt idx="33">
                  <c:v>309.2926095954327</c:v>
                </c:pt>
                <c:pt idx="34">
                  <c:v>545.2582307756596</c:v>
                </c:pt>
                <c:pt idx="35">
                  <c:v>406.1326500044842</c:v>
                </c:pt>
                <c:pt idx="36">
                  <c:v>292.4526992261462</c:v>
                </c:pt>
                <c:pt idx="37">
                  <c:v>102.7255081888003</c:v>
                </c:pt>
                <c:pt idx="38">
                  <c:v>-57.93643135294744</c:v>
                </c:pt>
                <c:pt idx="39">
                  <c:v>166.6891579183653</c:v>
                </c:pt>
                <c:pt idx="40">
                  <c:v>-6.053154189625693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795432"/>
        <c:axId val="2140798424"/>
      </c:scatterChart>
      <c:valAx>
        <c:axId val="214079543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0798424"/>
        <c:crosses val="autoZero"/>
        <c:crossBetween val="midCat"/>
      </c:valAx>
      <c:valAx>
        <c:axId val="214079842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07954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Stress_a2!$Q$7:$Q$47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Stress_a2!$G$7:$G$47</c:f>
              <c:numCache>
                <c:formatCode>0</c:formatCode>
                <c:ptCount val="41"/>
                <c:pt idx="0">
                  <c:v>281.0160871831169</c:v>
                </c:pt>
                <c:pt idx="1">
                  <c:v>113.2959814145185</c:v>
                </c:pt>
                <c:pt idx="2">
                  <c:v>-28.63508226791378</c:v>
                </c:pt>
                <c:pt idx="3">
                  <c:v>-100.0695024823139</c:v>
                </c:pt>
                <c:pt idx="4">
                  <c:v>-551.3323636876511</c:v>
                </c:pt>
                <c:pt idx="5">
                  <c:v>-634.5974131116704</c:v>
                </c:pt>
                <c:pt idx="6">
                  <c:v>-4.409309725561527</c:v>
                </c:pt>
                <c:pt idx="7">
                  <c:v>114.902682536222</c:v>
                </c:pt>
                <c:pt idx="8">
                  <c:v>-38.23935897950825</c:v>
                </c:pt>
                <c:pt idx="9">
                  <c:v>-585.3553438383008</c:v>
                </c:pt>
                <c:pt idx="10">
                  <c:v>-678.6993176954859</c:v>
                </c:pt>
                <c:pt idx="11">
                  <c:v>-306.5609594942176</c:v>
                </c:pt>
                <c:pt idx="12">
                  <c:v>-172.9588692079842</c:v>
                </c:pt>
                <c:pt idx="13">
                  <c:v>-399.1053917125065</c:v>
                </c:pt>
                <c:pt idx="14">
                  <c:v>-709.5552320107723</c:v>
                </c:pt>
                <c:pt idx="15">
                  <c:v>-1017.996103660157</c:v>
                </c:pt>
                <c:pt idx="16">
                  <c:v>-874.153783646525</c:v>
                </c:pt>
                <c:pt idx="17">
                  <c:v>-1293.20410409961</c:v>
                </c:pt>
                <c:pt idx="18">
                  <c:v>-1306.429902043438</c:v>
                </c:pt>
                <c:pt idx="19">
                  <c:v>-1197.450283577428</c:v>
                </c:pt>
                <c:pt idx="20">
                  <c:v>-1624.479609704355</c:v>
                </c:pt>
                <c:pt idx="21">
                  <c:v>-1071.397295537846</c:v>
                </c:pt>
                <c:pt idx="22">
                  <c:v>-1138.492082377596</c:v>
                </c:pt>
                <c:pt idx="23">
                  <c:v>-817.7694816124958</c:v>
                </c:pt>
                <c:pt idx="24">
                  <c:v>-616.7101139289421</c:v>
                </c:pt>
                <c:pt idx="25">
                  <c:v>-373.1317601618489</c:v>
                </c:pt>
                <c:pt idx="26">
                  <c:v>-411.0168699480443</c:v>
                </c:pt>
                <c:pt idx="27">
                  <c:v>137.6601714266901</c:v>
                </c:pt>
                <c:pt idx="28">
                  <c:v>454.5778505280484</c:v>
                </c:pt>
                <c:pt idx="29">
                  <c:v>540.8532537969357</c:v>
                </c:pt>
                <c:pt idx="30">
                  <c:v>687.9051410892955</c:v>
                </c:pt>
                <c:pt idx="31">
                  <c:v>359.9305057235824</c:v>
                </c:pt>
                <c:pt idx="32">
                  <c:v>-363.0723917907863</c:v>
                </c:pt>
                <c:pt idx="33">
                  <c:v>382.7681871566568</c:v>
                </c:pt>
                <c:pt idx="34">
                  <c:v>206.9465373497614</c:v>
                </c:pt>
                <c:pt idx="35">
                  <c:v>-710.9973095215104</c:v>
                </c:pt>
                <c:pt idx="36">
                  <c:v>-543.0048542416354</c:v>
                </c:pt>
                <c:pt idx="37">
                  <c:v>-128.0987629309616</c:v>
                </c:pt>
                <c:pt idx="38">
                  <c:v>-51.29829696881582</c:v>
                </c:pt>
                <c:pt idx="39">
                  <c:v>283.5269455467859</c:v>
                </c:pt>
                <c:pt idx="40">
                  <c:v>314.9386705225687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Stress_a2!$J$7:$J$47</c:f>
                <c:numCache>
                  <c:formatCode>General</c:formatCode>
                  <c:ptCount val="41"/>
                  <c:pt idx="0">
                    <c:v>196.2652741029914</c:v>
                  </c:pt>
                  <c:pt idx="1">
                    <c:v>182.2384263469034</c:v>
                  </c:pt>
                  <c:pt idx="2">
                    <c:v>134.3658005800163</c:v>
                  </c:pt>
                  <c:pt idx="3">
                    <c:v>164.6005553384011</c:v>
                  </c:pt>
                  <c:pt idx="4">
                    <c:v>214.1309175479611</c:v>
                  </c:pt>
                  <c:pt idx="5">
                    <c:v>134.4155394721324</c:v>
                  </c:pt>
                  <c:pt idx="6">
                    <c:v>207.2135110394723</c:v>
                  </c:pt>
                  <c:pt idx="7">
                    <c:v>133.3516142192348</c:v>
                  </c:pt>
                  <c:pt idx="8">
                    <c:v>159.1249068839672</c:v>
                  </c:pt>
                  <c:pt idx="9">
                    <c:v>174.0288111552468</c:v>
                  </c:pt>
                  <c:pt idx="10">
                    <c:v>189.6986494450689</c:v>
                  </c:pt>
                  <c:pt idx="11">
                    <c:v>262.0086030808986</c:v>
                  </c:pt>
                  <c:pt idx="12">
                    <c:v>316.8523499557097</c:v>
                  </c:pt>
                  <c:pt idx="13">
                    <c:v>335.3771911238645</c:v>
                  </c:pt>
                  <c:pt idx="14">
                    <c:v>287.736487897705</c:v>
                  </c:pt>
                  <c:pt idx="15">
                    <c:v>273.9239254341273</c:v>
                  </c:pt>
                  <c:pt idx="16">
                    <c:v>394.4603584948859</c:v>
                  </c:pt>
                  <c:pt idx="17">
                    <c:v>301.2939308244531</c:v>
                  </c:pt>
                  <c:pt idx="18">
                    <c:v>379.7505302070012</c:v>
                  </c:pt>
                  <c:pt idx="19">
                    <c:v>367.8115534246908</c:v>
                  </c:pt>
                  <c:pt idx="20">
                    <c:v>410.9024929970233</c:v>
                  </c:pt>
                  <c:pt idx="21">
                    <c:v>533.0560440095501</c:v>
                  </c:pt>
                  <c:pt idx="22">
                    <c:v>376.9836610423292</c:v>
                  </c:pt>
                  <c:pt idx="23">
                    <c:v>304.4734837258645</c:v>
                  </c:pt>
                  <c:pt idx="24">
                    <c:v>350.5538459753764</c:v>
                  </c:pt>
                  <c:pt idx="25">
                    <c:v>310.5068524098531</c:v>
                  </c:pt>
                  <c:pt idx="26">
                    <c:v>481.7292237173642</c:v>
                  </c:pt>
                  <c:pt idx="27">
                    <c:v>457.0585721602738</c:v>
                  </c:pt>
                  <c:pt idx="28">
                    <c:v>281.131726918904</c:v>
                  </c:pt>
                  <c:pt idx="29">
                    <c:v>333.2091120094026</c:v>
                  </c:pt>
                  <c:pt idx="30">
                    <c:v>329.0880299925414</c:v>
                  </c:pt>
                  <c:pt idx="31">
                    <c:v>447.5417329486977</c:v>
                  </c:pt>
                  <c:pt idx="32">
                    <c:v>213.6498880912495</c:v>
                  </c:pt>
                  <c:pt idx="33">
                    <c:v>186.3752571651389</c:v>
                  </c:pt>
                  <c:pt idx="34">
                    <c:v>183.7167779498161</c:v>
                  </c:pt>
                  <c:pt idx="35">
                    <c:v>204.2314205196183</c:v>
                  </c:pt>
                  <c:pt idx="36">
                    <c:v>177.4527186323427</c:v>
                  </c:pt>
                  <c:pt idx="37">
                    <c:v>204.2453691031287</c:v>
                  </c:pt>
                  <c:pt idx="38">
                    <c:v>149.865053728826</c:v>
                  </c:pt>
                  <c:pt idx="39">
                    <c:v>154.887295090278</c:v>
                  </c:pt>
                  <c:pt idx="40">
                    <c:v>265.9279583635544</c:v>
                  </c:pt>
                </c:numCache>
              </c:numRef>
            </c:plus>
            <c:minus>
              <c:numRef>
                <c:f>Stress_a2!$J$7:$J$47</c:f>
                <c:numCache>
                  <c:formatCode>General</c:formatCode>
                  <c:ptCount val="41"/>
                  <c:pt idx="0">
                    <c:v>196.2652741029914</c:v>
                  </c:pt>
                  <c:pt idx="1">
                    <c:v>182.2384263469034</c:v>
                  </c:pt>
                  <c:pt idx="2">
                    <c:v>134.3658005800163</c:v>
                  </c:pt>
                  <c:pt idx="3">
                    <c:v>164.6005553384011</c:v>
                  </c:pt>
                  <c:pt idx="4">
                    <c:v>214.1309175479611</c:v>
                  </c:pt>
                  <c:pt idx="5">
                    <c:v>134.4155394721324</c:v>
                  </c:pt>
                  <c:pt idx="6">
                    <c:v>207.2135110394723</c:v>
                  </c:pt>
                  <c:pt idx="7">
                    <c:v>133.3516142192348</c:v>
                  </c:pt>
                  <c:pt idx="8">
                    <c:v>159.1249068839672</c:v>
                  </c:pt>
                  <c:pt idx="9">
                    <c:v>174.0288111552468</c:v>
                  </c:pt>
                  <c:pt idx="10">
                    <c:v>189.6986494450689</c:v>
                  </c:pt>
                  <c:pt idx="11">
                    <c:v>262.0086030808986</c:v>
                  </c:pt>
                  <c:pt idx="12">
                    <c:v>316.8523499557097</c:v>
                  </c:pt>
                  <c:pt idx="13">
                    <c:v>335.3771911238645</c:v>
                  </c:pt>
                  <c:pt idx="14">
                    <c:v>287.736487897705</c:v>
                  </c:pt>
                  <c:pt idx="15">
                    <c:v>273.9239254341273</c:v>
                  </c:pt>
                  <c:pt idx="16">
                    <c:v>394.4603584948859</c:v>
                  </c:pt>
                  <c:pt idx="17">
                    <c:v>301.2939308244531</c:v>
                  </c:pt>
                  <c:pt idx="18">
                    <c:v>379.7505302070012</c:v>
                  </c:pt>
                  <c:pt idx="19">
                    <c:v>367.8115534246908</c:v>
                  </c:pt>
                  <c:pt idx="20">
                    <c:v>410.9024929970233</c:v>
                  </c:pt>
                  <c:pt idx="21">
                    <c:v>533.0560440095501</c:v>
                  </c:pt>
                  <c:pt idx="22">
                    <c:v>376.9836610423292</c:v>
                  </c:pt>
                  <c:pt idx="23">
                    <c:v>304.4734837258645</c:v>
                  </c:pt>
                  <c:pt idx="24">
                    <c:v>350.5538459753764</c:v>
                  </c:pt>
                  <c:pt idx="25">
                    <c:v>310.5068524098531</c:v>
                  </c:pt>
                  <c:pt idx="26">
                    <c:v>481.7292237173642</c:v>
                  </c:pt>
                  <c:pt idx="27">
                    <c:v>457.0585721602738</c:v>
                  </c:pt>
                  <c:pt idx="28">
                    <c:v>281.131726918904</c:v>
                  </c:pt>
                  <c:pt idx="29">
                    <c:v>333.2091120094026</c:v>
                  </c:pt>
                  <c:pt idx="30">
                    <c:v>329.0880299925414</c:v>
                  </c:pt>
                  <c:pt idx="31">
                    <c:v>447.5417329486977</c:v>
                  </c:pt>
                  <c:pt idx="32">
                    <c:v>213.6498880912495</c:v>
                  </c:pt>
                  <c:pt idx="33">
                    <c:v>186.3752571651389</c:v>
                  </c:pt>
                  <c:pt idx="34">
                    <c:v>183.7167779498161</c:v>
                  </c:pt>
                  <c:pt idx="35">
                    <c:v>204.2314205196183</c:v>
                  </c:pt>
                  <c:pt idx="36">
                    <c:v>177.4527186323427</c:v>
                  </c:pt>
                  <c:pt idx="37">
                    <c:v>204.2453691031287</c:v>
                  </c:pt>
                  <c:pt idx="38">
                    <c:v>149.865053728826</c:v>
                  </c:pt>
                  <c:pt idx="39">
                    <c:v>154.887295090278</c:v>
                  </c:pt>
                  <c:pt idx="40">
                    <c:v>265.9279583635544</c:v>
                  </c:pt>
                </c:numCache>
              </c:numRef>
            </c:minus>
          </c:errBars>
          <c:xVal>
            <c:numRef>
              <c:f>Stress_a2!$Q$7:$Q$47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Stress_a2!$I$7:$I$47</c:f>
              <c:numCache>
                <c:formatCode>0</c:formatCode>
                <c:ptCount val="41"/>
                <c:pt idx="0">
                  <c:v>-807.9493971686613</c:v>
                </c:pt>
                <c:pt idx="1">
                  <c:v>-1020.551033759753</c:v>
                </c:pt>
                <c:pt idx="2">
                  <c:v>-676.3163183208798</c:v>
                </c:pt>
                <c:pt idx="3">
                  <c:v>-773.2039802349488</c:v>
                </c:pt>
                <c:pt idx="4">
                  <c:v>-871.9809683533918</c:v>
                </c:pt>
                <c:pt idx="5">
                  <c:v>-1303.864477020355</c:v>
                </c:pt>
                <c:pt idx="6">
                  <c:v>-1197.541423410775</c:v>
                </c:pt>
                <c:pt idx="7">
                  <c:v>-1397.541190808482</c:v>
                </c:pt>
                <c:pt idx="8">
                  <c:v>-1299.969034668447</c:v>
                </c:pt>
                <c:pt idx="9">
                  <c:v>-2149.553179146113</c:v>
                </c:pt>
                <c:pt idx="10">
                  <c:v>-2267.564186464343</c:v>
                </c:pt>
                <c:pt idx="11">
                  <c:v>-1442.54445484826</c:v>
                </c:pt>
                <c:pt idx="12">
                  <c:v>-139.6150180901223</c:v>
                </c:pt>
                <c:pt idx="13">
                  <c:v>232.4390759231854</c:v>
                </c:pt>
                <c:pt idx="14">
                  <c:v>1368.751857211636</c:v>
                </c:pt>
                <c:pt idx="15">
                  <c:v>1272.08595238737</c:v>
                </c:pt>
                <c:pt idx="16">
                  <c:v>1484.386441734875</c:v>
                </c:pt>
                <c:pt idx="17">
                  <c:v>2049.987340795534</c:v>
                </c:pt>
                <c:pt idx="18">
                  <c:v>2060.318306563946</c:v>
                </c:pt>
                <c:pt idx="19">
                  <c:v>2322.758137530245</c:v>
                </c:pt>
                <c:pt idx="20">
                  <c:v>1802.392005091247</c:v>
                </c:pt>
                <c:pt idx="21">
                  <c:v>1904.969952871927</c:v>
                </c:pt>
                <c:pt idx="22">
                  <c:v>2047.147061694954</c:v>
                </c:pt>
                <c:pt idx="23">
                  <c:v>1379.27504557056</c:v>
                </c:pt>
                <c:pt idx="24">
                  <c:v>1772.157638017413</c:v>
                </c:pt>
                <c:pt idx="25">
                  <c:v>1650.199237511085</c:v>
                </c:pt>
                <c:pt idx="26">
                  <c:v>949.1292369523396</c:v>
                </c:pt>
                <c:pt idx="27">
                  <c:v>-430.9238141136929</c:v>
                </c:pt>
                <c:pt idx="28">
                  <c:v>-361.214668874621</c:v>
                </c:pt>
                <c:pt idx="29">
                  <c:v>-1477.508977488884</c:v>
                </c:pt>
                <c:pt idx="30">
                  <c:v>-1249.341303322105</c:v>
                </c:pt>
                <c:pt idx="31">
                  <c:v>-2565.82618596668</c:v>
                </c:pt>
                <c:pt idx="32">
                  <c:v>-2783.881855899173</c:v>
                </c:pt>
                <c:pt idx="33">
                  <c:v>-1216.996688501282</c:v>
                </c:pt>
                <c:pt idx="34">
                  <c:v>-1708.355258361105</c:v>
                </c:pt>
                <c:pt idx="35">
                  <c:v>-1488.968959781456</c:v>
                </c:pt>
                <c:pt idx="36">
                  <c:v>-854.4889837843739</c:v>
                </c:pt>
                <c:pt idx="37">
                  <c:v>-610.9027298288883</c:v>
                </c:pt>
                <c:pt idx="38">
                  <c:v>-749.833501548558</c:v>
                </c:pt>
                <c:pt idx="39">
                  <c:v>-553.2141849629024</c:v>
                </c:pt>
                <c:pt idx="40">
                  <c:v>-791.6403867086474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Stress_a2!$Q$7:$Q$47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Stress_a2!$K$7:$K$47</c:f>
              <c:numCache>
                <c:formatCode>0</c:formatCode>
                <c:ptCount val="41"/>
                <c:pt idx="0">
                  <c:v>238.5470339985041</c:v>
                </c:pt>
                <c:pt idx="1">
                  <c:v>110.4478077027515</c:v>
                </c:pt>
                <c:pt idx="2">
                  <c:v>885.9513032952738</c:v>
                </c:pt>
                <c:pt idx="3">
                  <c:v>2197.078251407358</c:v>
                </c:pt>
                <c:pt idx="4">
                  <c:v>1830.99732698322</c:v>
                </c:pt>
                <c:pt idx="5">
                  <c:v>1776.869252384739</c:v>
                </c:pt>
                <c:pt idx="6">
                  <c:v>965.9588077226554</c:v>
                </c:pt>
                <c:pt idx="7">
                  <c:v>1445.991608907349</c:v>
                </c:pt>
                <c:pt idx="8">
                  <c:v>1152.305433748113</c:v>
                </c:pt>
                <c:pt idx="9">
                  <c:v>673.5521909100318</c:v>
                </c:pt>
                <c:pt idx="10">
                  <c:v>-6.749895801294592</c:v>
                </c:pt>
                <c:pt idx="11">
                  <c:v>-13.36626222603332</c:v>
                </c:pt>
                <c:pt idx="12">
                  <c:v>-2032.56449728384</c:v>
                </c:pt>
                <c:pt idx="13">
                  <c:v>-1608.77279707039</c:v>
                </c:pt>
                <c:pt idx="14">
                  <c:v>-1631.559328481469</c:v>
                </c:pt>
                <c:pt idx="15">
                  <c:v>-1042.850471458245</c:v>
                </c:pt>
                <c:pt idx="16">
                  <c:v>-1266.797400420017</c:v>
                </c:pt>
                <c:pt idx="17">
                  <c:v>-1158.645698783101</c:v>
                </c:pt>
                <c:pt idx="18">
                  <c:v>-1285.03789576484</c:v>
                </c:pt>
                <c:pt idx="19">
                  <c:v>-1190.227186807391</c:v>
                </c:pt>
                <c:pt idx="20">
                  <c:v>-981.3920712399282</c:v>
                </c:pt>
                <c:pt idx="21">
                  <c:v>-1069.273647340108</c:v>
                </c:pt>
                <c:pt idx="22">
                  <c:v>-1056.48559487348</c:v>
                </c:pt>
                <c:pt idx="23">
                  <c:v>-1815.597641804945</c:v>
                </c:pt>
                <c:pt idx="24">
                  <c:v>-1241.216140470347</c:v>
                </c:pt>
                <c:pt idx="25">
                  <c:v>-1302.903865938676</c:v>
                </c:pt>
                <c:pt idx="26">
                  <c:v>-1225.091497230046</c:v>
                </c:pt>
                <c:pt idx="27">
                  <c:v>-790.0818520608643</c:v>
                </c:pt>
                <c:pt idx="28">
                  <c:v>-1712.009563024752</c:v>
                </c:pt>
                <c:pt idx="29">
                  <c:v>266.3405630103366</c:v>
                </c:pt>
                <c:pt idx="30">
                  <c:v>1185.893799620974</c:v>
                </c:pt>
                <c:pt idx="31">
                  <c:v>875.152425157122</c:v>
                </c:pt>
                <c:pt idx="32">
                  <c:v>1505.618968553835</c:v>
                </c:pt>
                <c:pt idx="33">
                  <c:v>1451.622806628139</c:v>
                </c:pt>
                <c:pt idx="34">
                  <c:v>2572.265506306515</c:v>
                </c:pt>
                <c:pt idx="35">
                  <c:v>2379.502401145705</c:v>
                </c:pt>
                <c:pt idx="36">
                  <c:v>1633.452485668263</c:v>
                </c:pt>
                <c:pt idx="37">
                  <c:v>680.0976755241272</c:v>
                </c:pt>
                <c:pt idx="38">
                  <c:v>138.397000020829</c:v>
                </c:pt>
                <c:pt idx="39">
                  <c:v>705.228967352145</c:v>
                </c:pt>
                <c:pt idx="40">
                  <c:v>182.8882172865143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837592"/>
        <c:axId val="2140840584"/>
      </c:scatterChart>
      <c:valAx>
        <c:axId val="214083759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0840584"/>
        <c:crosses val="autoZero"/>
        <c:crossBetween val="midCat"/>
      </c:valAx>
      <c:valAx>
        <c:axId val="214084058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08375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Stress_b1!$Q$7:$Q$39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Stress_b1!$R$7:$R$39</c:f>
              <c:numCache>
                <c:formatCode>0</c:formatCode>
                <c:ptCount val="33"/>
                <c:pt idx="0">
                  <c:v>10.45579987730438</c:v>
                </c:pt>
                <c:pt idx="1">
                  <c:v>-78.234603795494</c:v>
                </c:pt>
                <c:pt idx="2">
                  <c:v>17.30316723077595</c:v>
                </c:pt>
                <c:pt idx="3">
                  <c:v>144.2189658056954</c:v>
                </c:pt>
                <c:pt idx="4">
                  <c:v>-39.6688978238569</c:v>
                </c:pt>
                <c:pt idx="5">
                  <c:v>-122.0894593835758</c:v>
                </c:pt>
                <c:pt idx="6">
                  <c:v>-29.30360253463283</c:v>
                </c:pt>
                <c:pt idx="7">
                  <c:v>-401.174377848162</c:v>
                </c:pt>
                <c:pt idx="8">
                  <c:v>-312.0620446964101</c:v>
                </c:pt>
                <c:pt idx="9">
                  <c:v>-279.5721481038699</c:v>
                </c:pt>
                <c:pt idx="10">
                  <c:v>-232.4259419145826</c:v>
                </c:pt>
                <c:pt idx="11">
                  <c:v>-260.0069075759774</c:v>
                </c:pt>
                <c:pt idx="12">
                  <c:v>-220.7548011407752</c:v>
                </c:pt>
                <c:pt idx="13">
                  <c:v>-257.5893843381911</c:v>
                </c:pt>
                <c:pt idx="14">
                  <c:v>-275.3894802308493</c:v>
                </c:pt>
                <c:pt idx="15">
                  <c:v>-201.2995034429656</c:v>
                </c:pt>
                <c:pt idx="16">
                  <c:v>-359.7605899882827</c:v>
                </c:pt>
                <c:pt idx="17">
                  <c:v>-201.6279522991514</c:v>
                </c:pt>
                <c:pt idx="18">
                  <c:v>-201.8205071149109</c:v>
                </c:pt>
                <c:pt idx="19">
                  <c:v>-284.039302615006</c:v>
                </c:pt>
                <c:pt idx="20">
                  <c:v>-110.0136007732487</c:v>
                </c:pt>
                <c:pt idx="21">
                  <c:v>-63.40530833601925</c:v>
                </c:pt>
                <c:pt idx="22">
                  <c:v>-149.6251966920346</c:v>
                </c:pt>
                <c:pt idx="23">
                  <c:v>-109.014061094757</c:v>
                </c:pt>
                <c:pt idx="24">
                  <c:v>-122.6734280423795</c:v>
                </c:pt>
                <c:pt idx="25">
                  <c:v>-254.8410129270849</c:v>
                </c:pt>
                <c:pt idx="26">
                  <c:v>163.1682434826457</c:v>
                </c:pt>
                <c:pt idx="27">
                  <c:v>-93.1019186417583</c:v>
                </c:pt>
                <c:pt idx="28">
                  <c:v>-59.12887106699114</c:v>
                </c:pt>
                <c:pt idx="29">
                  <c:v>-27.82930110009864</c:v>
                </c:pt>
                <c:pt idx="30">
                  <c:v>-88.57951778973623</c:v>
                </c:pt>
                <c:pt idx="31">
                  <c:v>98.56806208826884</c:v>
                </c:pt>
                <c:pt idx="32">
                  <c:v>15.2780728715831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Stress_b1!$U$7:$U$47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94.91715229964654</c:v>
                  </c:pt>
                  <c:pt idx="8">
                    <c:v>146.1974222004883</c:v>
                  </c:pt>
                  <c:pt idx="9">
                    <c:v>147.3127725010395</c:v>
                  </c:pt>
                  <c:pt idx="10">
                    <c:v>126.9194577912949</c:v>
                  </c:pt>
                  <c:pt idx="11">
                    <c:v>155.1344248369881</c:v>
                  </c:pt>
                  <c:pt idx="12">
                    <c:v>159.0816482442337</c:v>
                  </c:pt>
                  <c:pt idx="13">
                    <c:v>180.6222835864613</c:v>
                  </c:pt>
                  <c:pt idx="14">
                    <c:v>202.8444288875154</c:v>
                  </c:pt>
                  <c:pt idx="15">
                    <c:v>173.5116800988616</c:v>
                  </c:pt>
                  <c:pt idx="16">
                    <c:v>203.9670794932881</c:v>
                  </c:pt>
                  <c:pt idx="17">
                    <c:v>273.3010797660539</c:v>
                  </c:pt>
                  <c:pt idx="18">
                    <c:v>193.0370341727944</c:v>
                  </c:pt>
                  <c:pt idx="19">
                    <c:v>138.2024246722643</c:v>
                  </c:pt>
                  <c:pt idx="20">
                    <c:v>156.5154459615165</c:v>
                  </c:pt>
                  <c:pt idx="21">
                    <c:v>153.0695425518632</c:v>
                  </c:pt>
                  <c:pt idx="22">
                    <c:v>223.6553110488678</c:v>
                  </c:pt>
                  <c:pt idx="23">
                    <c:v>188.598900070824</c:v>
                  </c:pt>
                  <c:pt idx="24">
                    <c:v>164.182457635398</c:v>
                  </c:pt>
                  <c:pt idx="25">
                    <c:v>167.9433653627293</c:v>
                  </c:pt>
                  <c:pt idx="26">
                    <c:v>90.60891551651761</c:v>
                  </c:pt>
                  <c:pt idx="27">
                    <c:v>100.3951693782122</c:v>
                  </c:pt>
                  <c:pt idx="28">
                    <c:v>98.17885228729011</c:v>
                  </c:pt>
                  <c:pt idx="29">
                    <c:v>106.4429385544251</c:v>
                  </c:pt>
                  <c:pt idx="30">
                    <c:v>81.63201568513143</c:v>
                  </c:pt>
                  <c:pt idx="31">
                    <c:v>86.37772043934012</c:v>
                  </c:pt>
                  <c:pt idx="32">
                    <c:v>115.3611163179428</c:v>
                  </c:pt>
                  <c:pt idx="33">
                    <c:v>86.9407536356379</c:v>
                  </c:pt>
                  <c:pt idx="34">
                    <c:v>88.08269323669026</c:v>
                  </c:pt>
                  <c:pt idx="35">
                    <c:v>121.3316518783324</c:v>
                  </c:pt>
                  <c:pt idx="36">
                    <c:v>157.0159644893559</c:v>
                  </c:pt>
                  <c:pt idx="37">
                    <c:v>157.1703068265116</c:v>
                  </c:pt>
                  <c:pt idx="38">
                    <c:v>132.5217799796071</c:v>
                  </c:pt>
                  <c:pt idx="39">
                    <c:v>98.06629629845963</c:v>
                  </c:pt>
                  <c:pt idx="40">
                    <c:v>105.5376119548295</c:v>
                  </c:pt>
                </c:numCache>
              </c:numRef>
            </c:plus>
            <c:minus>
              <c:numRef>
                <c:f>Stress_b1!$U$7:$U$47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94.91715229964654</c:v>
                  </c:pt>
                  <c:pt idx="8">
                    <c:v>146.1974222004883</c:v>
                  </c:pt>
                  <c:pt idx="9">
                    <c:v>147.3127725010395</c:v>
                  </c:pt>
                  <c:pt idx="10">
                    <c:v>126.9194577912949</c:v>
                  </c:pt>
                  <c:pt idx="11">
                    <c:v>155.1344248369881</c:v>
                  </c:pt>
                  <c:pt idx="12">
                    <c:v>159.0816482442337</c:v>
                  </c:pt>
                  <c:pt idx="13">
                    <c:v>180.6222835864613</c:v>
                  </c:pt>
                  <c:pt idx="14">
                    <c:v>202.8444288875154</c:v>
                  </c:pt>
                  <c:pt idx="15">
                    <c:v>173.5116800988616</c:v>
                  </c:pt>
                  <c:pt idx="16">
                    <c:v>203.9670794932881</c:v>
                  </c:pt>
                  <c:pt idx="17">
                    <c:v>273.3010797660539</c:v>
                  </c:pt>
                  <c:pt idx="18">
                    <c:v>193.0370341727944</c:v>
                  </c:pt>
                  <c:pt idx="19">
                    <c:v>138.2024246722643</c:v>
                  </c:pt>
                  <c:pt idx="20">
                    <c:v>156.5154459615165</c:v>
                  </c:pt>
                  <c:pt idx="21">
                    <c:v>153.0695425518632</c:v>
                  </c:pt>
                  <c:pt idx="22">
                    <c:v>223.6553110488678</c:v>
                  </c:pt>
                  <c:pt idx="23">
                    <c:v>188.598900070824</c:v>
                  </c:pt>
                  <c:pt idx="24">
                    <c:v>164.182457635398</c:v>
                  </c:pt>
                  <c:pt idx="25">
                    <c:v>167.9433653627293</c:v>
                  </c:pt>
                  <c:pt idx="26">
                    <c:v>90.60891551651761</c:v>
                  </c:pt>
                  <c:pt idx="27">
                    <c:v>100.3951693782122</c:v>
                  </c:pt>
                  <c:pt idx="28">
                    <c:v>98.17885228729011</c:v>
                  </c:pt>
                  <c:pt idx="29">
                    <c:v>106.4429385544251</c:v>
                  </c:pt>
                  <c:pt idx="30">
                    <c:v>81.63201568513143</c:v>
                  </c:pt>
                  <c:pt idx="31">
                    <c:v>86.37772043934012</c:v>
                  </c:pt>
                  <c:pt idx="32">
                    <c:v>115.3611163179428</c:v>
                  </c:pt>
                  <c:pt idx="33">
                    <c:v>86.9407536356379</c:v>
                  </c:pt>
                  <c:pt idx="34">
                    <c:v>88.08269323669026</c:v>
                  </c:pt>
                  <c:pt idx="35">
                    <c:v>121.3316518783324</c:v>
                  </c:pt>
                  <c:pt idx="36">
                    <c:v>157.0159644893559</c:v>
                  </c:pt>
                  <c:pt idx="37">
                    <c:v>157.1703068265116</c:v>
                  </c:pt>
                  <c:pt idx="38">
                    <c:v>132.5217799796071</c:v>
                  </c:pt>
                  <c:pt idx="39">
                    <c:v>98.06629629845963</c:v>
                  </c:pt>
                  <c:pt idx="40">
                    <c:v>105.5376119548295</c:v>
                  </c:pt>
                </c:numCache>
              </c:numRef>
            </c:minus>
          </c:errBars>
          <c:xVal>
            <c:numRef>
              <c:f>Stress_b1!$Q$7:$Q$39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Stress_b1!$T$7:$T$39</c:f>
              <c:numCache>
                <c:formatCode>0</c:formatCode>
                <c:ptCount val="33"/>
                <c:pt idx="0">
                  <c:v>-165.4540091333674</c:v>
                </c:pt>
                <c:pt idx="1">
                  <c:v>-261.3945062467225</c:v>
                </c:pt>
                <c:pt idx="2">
                  <c:v>-87.32226320854931</c:v>
                </c:pt>
                <c:pt idx="3">
                  <c:v>35.48185786103905</c:v>
                </c:pt>
                <c:pt idx="4">
                  <c:v>-91.46598011601502</c:v>
                </c:pt>
                <c:pt idx="5">
                  <c:v>-230.201831245748</c:v>
                </c:pt>
                <c:pt idx="6">
                  <c:v>-222.040328591475</c:v>
                </c:pt>
                <c:pt idx="7">
                  <c:v>-653.8524897055778</c:v>
                </c:pt>
                <c:pt idx="8">
                  <c:v>-306.6757302850632</c:v>
                </c:pt>
                <c:pt idx="9">
                  <c:v>-177.5534264088735</c:v>
                </c:pt>
                <c:pt idx="10">
                  <c:v>103.3005878828834</c:v>
                </c:pt>
                <c:pt idx="11">
                  <c:v>109.9294245547769</c:v>
                </c:pt>
                <c:pt idx="12">
                  <c:v>160.2401583439125</c:v>
                </c:pt>
                <c:pt idx="13">
                  <c:v>282.4646182987167</c:v>
                </c:pt>
                <c:pt idx="14">
                  <c:v>268.4698457749587</c:v>
                </c:pt>
                <c:pt idx="15">
                  <c:v>367.3495491975046</c:v>
                </c:pt>
                <c:pt idx="16">
                  <c:v>193.810978555622</c:v>
                </c:pt>
                <c:pt idx="17">
                  <c:v>279.1698339824272</c:v>
                </c:pt>
                <c:pt idx="18">
                  <c:v>312.7827392352701</c:v>
                </c:pt>
                <c:pt idx="19">
                  <c:v>70.86789023764162</c:v>
                </c:pt>
                <c:pt idx="20">
                  <c:v>275.8804206950086</c:v>
                </c:pt>
                <c:pt idx="21">
                  <c:v>263.440468211147</c:v>
                </c:pt>
                <c:pt idx="22">
                  <c:v>70.09071288418117</c:v>
                </c:pt>
                <c:pt idx="23">
                  <c:v>-200.8622433743573</c:v>
                </c:pt>
                <c:pt idx="24">
                  <c:v>-254.4552965612723</c:v>
                </c:pt>
                <c:pt idx="25">
                  <c:v>-727.4632477385887</c:v>
                </c:pt>
                <c:pt idx="26">
                  <c:v>-146.2266619783404</c:v>
                </c:pt>
                <c:pt idx="27">
                  <c:v>-218.7742621452879</c:v>
                </c:pt>
                <c:pt idx="28">
                  <c:v>-109.445538146972</c:v>
                </c:pt>
                <c:pt idx="29">
                  <c:v>-105.820711137456</c:v>
                </c:pt>
                <c:pt idx="30">
                  <c:v>-201.4198200680022</c:v>
                </c:pt>
                <c:pt idx="31">
                  <c:v>-36.59781284021925</c:v>
                </c:pt>
                <c:pt idx="32">
                  <c:v>-163.4770056042287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Stress_b1!$Q$7:$Q$39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Stress_b1!$V$7:$V$39</c:f>
              <c:numCache>
                <c:formatCode>0</c:formatCode>
                <c:ptCount val="33"/>
                <c:pt idx="0">
                  <c:v>3.59541436286693</c:v>
                </c:pt>
                <c:pt idx="1">
                  <c:v>-78.69469339508712</c:v>
                </c:pt>
                <c:pt idx="2">
                  <c:v>165.0440448986755</c:v>
                </c:pt>
                <c:pt idx="3">
                  <c:v>515.2966798955656</c:v>
                </c:pt>
                <c:pt idx="4">
                  <c:v>345.1689752845144</c:v>
                </c:pt>
                <c:pt idx="5">
                  <c:v>267.4551558119979</c:v>
                </c:pt>
                <c:pt idx="6">
                  <c:v>127.4481702839253</c:v>
                </c:pt>
                <c:pt idx="7">
                  <c:v>-273.6466957681517</c:v>
                </c:pt>
                <c:pt idx="8">
                  <c:v>-612.4598769240483</c:v>
                </c:pt>
                <c:pt idx="9">
                  <c:v>-474.9799597386049</c:v>
                </c:pt>
                <c:pt idx="10">
                  <c:v>-381.3650651906181</c:v>
                </c:pt>
                <c:pt idx="11">
                  <c:v>-264.0218439125917</c:v>
                </c:pt>
                <c:pt idx="12">
                  <c:v>-284.1818469272623</c:v>
                </c:pt>
                <c:pt idx="13">
                  <c:v>-235.8530265562934</c:v>
                </c:pt>
                <c:pt idx="14">
                  <c:v>-271.9338484473835</c:v>
                </c:pt>
                <c:pt idx="15">
                  <c:v>-200.1326955031903</c:v>
                </c:pt>
                <c:pt idx="16">
                  <c:v>-255.8772183901831</c:v>
                </c:pt>
                <c:pt idx="17">
                  <c:v>-201.2849014364398</c:v>
                </c:pt>
                <c:pt idx="18">
                  <c:v>-188.5733052873229</c:v>
                </c:pt>
                <c:pt idx="19">
                  <c:v>-445.2269284922476</c:v>
                </c:pt>
                <c:pt idx="20">
                  <c:v>-210.8953435222449</c:v>
                </c:pt>
                <c:pt idx="21">
                  <c:v>-213.5992638845836</c:v>
                </c:pt>
                <c:pt idx="22">
                  <c:v>-281.1295595606658</c:v>
                </c:pt>
                <c:pt idx="23">
                  <c:v>-258.8800802735158</c:v>
                </c:pt>
                <c:pt idx="24">
                  <c:v>-472.6606256162934</c:v>
                </c:pt>
                <c:pt idx="25">
                  <c:v>-373.9581493582019</c:v>
                </c:pt>
                <c:pt idx="26">
                  <c:v>545.2582307756596</c:v>
                </c:pt>
                <c:pt idx="27">
                  <c:v>406.1326500044842</c:v>
                </c:pt>
                <c:pt idx="28">
                  <c:v>292.4526992261462</c:v>
                </c:pt>
                <c:pt idx="29">
                  <c:v>102.7255081888003</c:v>
                </c:pt>
                <c:pt idx="30">
                  <c:v>-57.93643135294744</c:v>
                </c:pt>
                <c:pt idx="31">
                  <c:v>166.6891579183653</c:v>
                </c:pt>
                <c:pt idx="32">
                  <c:v>-6.053154189625693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893896"/>
        <c:axId val="2140896888"/>
      </c:scatterChart>
      <c:valAx>
        <c:axId val="214089389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0896888"/>
        <c:crosses val="autoZero"/>
        <c:crossBetween val="midCat"/>
      </c:valAx>
      <c:valAx>
        <c:axId val="214089688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08938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'980011'!$E$369:$E$400</c:f>
              <c:numCache>
                <c:formatCode>General</c:formatCode>
                <c:ptCount val="32"/>
                <c:pt idx="0">
                  <c:v>78.0</c:v>
                </c:pt>
                <c:pt idx="1">
                  <c:v>72.0</c:v>
                </c:pt>
                <c:pt idx="2">
                  <c:v>106.0</c:v>
                </c:pt>
                <c:pt idx="3">
                  <c:v>113.0</c:v>
                </c:pt>
                <c:pt idx="4">
                  <c:v>107.0</c:v>
                </c:pt>
                <c:pt idx="5">
                  <c:v>128.0</c:v>
                </c:pt>
                <c:pt idx="6">
                  <c:v>110.0</c:v>
                </c:pt>
                <c:pt idx="7">
                  <c:v>127.0</c:v>
                </c:pt>
                <c:pt idx="8">
                  <c:v>157.0</c:v>
                </c:pt>
                <c:pt idx="9">
                  <c:v>164.0</c:v>
                </c:pt>
                <c:pt idx="10">
                  <c:v>203.0</c:v>
                </c:pt>
                <c:pt idx="11">
                  <c:v>234.0</c:v>
                </c:pt>
                <c:pt idx="12">
                  <c:v>259.0</c:v>
                </c:pt>
                <c:pt idx="13">
                  <c:v>233.0</c:v>
                </c:pt>
                <c:pt idx="14">
                  <c:v>253.0</c:v>
                </c:pt>
                <c:pt idx="15">
                  <c:v>225.0</c:v>
                </c:pt>
                <c:pt idx="16">
                  <c:v>209.0</c:v>
                </c:pt>
                <c:pt idx="17">
                  <c:v>177.0</c:v>
                </c:pt>
                <c:pt idx="18">
                  <c:v>148.0</c:v>
                </c:pt>
                <c:pt idx="19">
                  <c:v>137.0</c:v>
                </c:pt>
                <c:pt idx="20">
                  <c:v>146.0</c:v>
                </c:pt>
                <c:pt idx="21">
                  <c:v>139.0</c:v>
                </c:pt>
                <c:pt idx="22">
                  <c:v>138.0</c:v>
                </c:pt>
                <c:pt idx="23">
                  <c:v>121.0</c:v>
                </c:pt>
                <c:pt idx="24">
                  <c:v>102.0</c:v>
                </c:pt>
                <c:pt idx="25">
                  <c:v>115.0</c:v>
                </c:pt>
                <c:pt idx="26">
                  <c:v>109.0</c:v>
                </c:pt>
                <c:pt idx="27">
                  <c:v>114.0</c:v>
                </c:pt>
                <c:pt idx="28">
                  <c:v>117.0</c:v>
                </c:pt>
                <c:pt idx="29">
                  <c:v>129.0</c:v>
                </c:pt>
                <c:pt idx="30">
                  <c:v>118.0</c:v>
                </c:pt>
                <c:pt idx="31">
                  <c:v>114.0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'980011'!$F$369:$F$400</c:f>
              <c:numCache>
                <c:formatCode>0</c:formatCode>
                <c:ptCount val="32"/>
                <c:pt idx="3">
                  <c:v>110.1215063173901</c:v>
                </c:pt>
                <c:pt idx="4">
                  <c:v>112.046843518408</c:v>
                </c:pt>
                <c:pt idx="5">
                  <c:v>115.4643646921741</c:v>
                </c:pt>
                <c:pt idx="6">
                  <c:v>122.0191817964028</c:v>
                </c:pt>
                <c:pt idx="7">
                  <c:v>133.3992617528313</c:v>
                </c:pt>
                <c:pt idx="8">
                  <c:v>150.7208804889185</c:v>
                </c:pt>
                <c:pt idx="9">
                  <c:v>173.6807441342003</c:v>
                </c:pt>
                <c:pt idx="10">
                  <c:v>198.9932465504085</c:v>
                </c:pt>
                <c:pt idx="11">
                  <c:v>224.6375682444067</c:v>
                </c:pt>
                <c:pt idx="12">
                  <c:v>243.6806064468172</c:v>
                </c:pt>
                <c:pt idx="13">
                  <c:v>251.4397748111889</c:v>
                </c:pt>
                <c:pt idx="14">
                  <c:v>246.6022842739203</c:v>
                </c:pt>
                <c:pt idx="15">
                  <c:v>229.571102325907</c:v>
                </c:pt>
                <c:pt idx="16">
                  <c:v>205.0598216625272</c:v>
                </c:pt>
                <c:pt idx="17">
                  <c:v>179.1757335095124</c:v>
                </c:pt>
                <c:pt idx="18">
                  <c:v>158.0397036169148</c:v>
                </c:pt>
                <c:pt idx="19">
                  <c:v>140.7290559665823</c:v>
                </c:pt>
                <c:pt idx="20">
                  <c:v>129.0250978068238</c:v>
                </c:pt>
                <c:pt idx="21">
                  <c:v>122.3008569737206</c:v>
                </c:pt>
                <c:pt idx="22">
                  <c:v>118.8233836611651</c:v>
                </c:pt>
                <c:pt idx="23">
                  <c:v>117.4653499047818</c:v>
                </c:pt>
                <c:pt idx="24">
                  <c:v>117.1248385360224</c:v>
                </c:pt>
                <c:pt idx="25">
                  <c:v>117.1883887072967</c:v>
                </c:pt>
                <c:pt idx="26">
                  <c:v>117.4465702309629</c:v>
                </c:pt>
                <c:pt idx="27">
                  <c:v>117.7970814956972</c:v>
                </c:pt>
                <c:pt idx="28">
                  <c:v>118.1254124794592</c:v>
                </c:pt>
                <c:pt idx="29">
                  <c:v>118.5045658218697</c:v>
                </c:pt>
                <c:pt idx="30">
                  <c:v>118.8632706003348</c:v>
                </c:pt>
                <c:pt idx="31">
                  <c:v>119.209565540161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259704"/>
        <c:axId val="2134900984"/>
      </c:scatterChart>
      <c:valAx>
        <c:axId val="2135259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4900984"/>
        <c:crosses val="autoZero"/>
        <c:crossBetween val="midCat"/>
      </c:valAx>
      <c:valAx>
        <c:axId val="2134900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5259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- inc FB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spPr>
            <a:ln w="28575">
              <a:noFill/>
            </a:ln>
          </c:spPr>
          <c:xVal>
            <c:numRef>
              <c:f>Stress_b1!$Q$7:$Q$47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Stress_b1!$R$7:$R$47</c:f>
              <c:numCache>
                <c:formatCode>0</c:formatCode>
                <c:ptCount val="41"/>
                <c:pt idx="0">
                  <c:v>10.45579987730438</c:v>
                </c:pt>
                <c:pt idx="1">
                  <c:v>-78.234603795494</c:v>
                </c:pt>
                <c:pt idx="2">
                  <c:v>17.30316723077595</c:v>
                </c:pt>
                <c:pt idx="3">
                  <c:v>144.2189658056954</c:v>
                </c:pt>
                <c:pt idx="4">
                  <c:v>-39.6688978238569</c:v>
                </c:pt>
                <c:pt idx="5">
                  <c:v>-122.0894593835758</c:v>
                </c:pt>
                <c:pt idx="6">
                  <c:v>-29.30360253463283</c:v>
                </c:pt>
                <c:pt idx="7">
                  <c:v>-401.174377848162</c:v>
                </c:pt>
                <c:pt idx="8">
                  <c:v>-312.0620446964101</c:v>
                </c:pt>
                <c:pt idx="9">
                  <c:v>-279.5721481038699</c:v>
                </c:pt>
                <c:pt idx="10">
                  <c:v>-232.4259419145826</c:v>
                </c:pt>
                <c:pt idx="11">
                  <c:v>-260.0069075759774</c:v>
                </c:pt>
                <c:pt idx="12">
                  <c:v>-220.7548011407752</c:v>
                </c:pt>
                <c:pt idx="13">
                  <c:v>-257.5893843381911</c:v>
                </c:pt>
                <c:pt idx="14">
                  <c:v>-275.3894802308493</c:v>
                </c:pt>
                <c:pt idx="15">
                  <c:v>-201.2995034429656</c:v>
                </c:pt>
                <c:pt idx="16">
                  <c:v>-359.7605899882827</c:v>
                </c:pt>
                <c:pt idx="17">
                  <c:v>-201.6279522991514</c:v>
                </c:pt>
                <c:pt idx="18">
                  <c:v>-201.8205071149109</c:v>
                </c:pt>
                <c:pt idx="19">
                  <c:v>-284.039302615006</c:v>
                </c:pt>
                <c:pt idx="20">
                  <c:v>-110.0136007732487</c:v>
                </c:pt>
                <c:pt idx="21">
                  <c:v>-63.40530833601925</c:v>
                </c:pt>
                <c:pt idx="22">
                  <c:v>-149.6251966920346</c:v>
                </c:pt>
                <c:pt idx="23">
                  <c:v>-109.014061094757</c:v>
                </c:pt>
                <c:pt idx="24">
                  <c:v>-122.6734280423795</c:v>
                </c:pt>
                <c:pt idx="25">
                  <c:v>-254.8410129270849</c:v>
                </c:pt>
                <c:pt idx="26">
                  <c:v>163.1682434826457</c:v>
                </c:pt>
                <c:pt idx="27">
                  <c:v>-93.1019186417583</c:v>
                </c:pt>
                <c:pt idx="28">
                  <c:v>-59.12887106699114</c:v>
                </c:pt>
                <c:pt idx="29">
                  <c:v>-27.82930110009864</c:v>
                </c:pt>
                <c:pt idx="30">
                  <c:v>-88.57951778973623</c:v>
                </c:pt>
                <c:pt idx="31">
                  <c:v>98.56806208826884</c:v>
                </c:pt>
                <c:pt idx="32">
                  <c:v>15.2780728715831</c:v>
                </c:pt>
                <c:pt idx="33">
                  <c:v>38.35205898664083</c:v>
                </c:pt>
                <c:pt idx="34">
                  <c:v>-28.6999858230168</c:v>
                </c:pt>
                <c:pt idx="35">
                  <c:v>-505.3648351366635</c:v>
                </c:pt>
                <c:pt idx="36">
                  <c:v>-263.0516081179431</c:v>
                </c:pt>
                <c:pt idx="37">
                  <c:v>119.9962448768557</c:v>
                </c:pt>
                <c:pt idx="38">
                  <c:v>186.7785827056831</c:v>
                </c:pt>
                <c:pt idx="39">
                  <c:v>-333.4075840475388</c:v>
                </c:pt>
                <c:pt idx="40">
                  <c:v>136.6314787577318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28575">
              <a:noFill/>
            </a:ln>
          </c:spPr>
          <c:xVal>
            <c:numRef>
              <c:f>Stress_b1!$Q$7:$Q$47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Stress_b1!$T$7:$T$47</c:f>
              <c:numCache>
                <c:formatCode>0</c:formatCode>
                <c:ptCount val="41"/>
                <c:pt idx="0">
                  <c:v>-165.4540091333674</c:v>
                </c:pt>
                <c:pt idx="1">
                  <c:v>-261.3945062467225</c:v>
                </c:pt>
                <c:pt idx="2">
                  <c:v>-87.32226320854931</c:v>
                </c:pt>
                <c:pt idx="3">
                  <c:v>35.48185786103905</c:v>
                </c:pt>
                <c:pt idx="4">
                  <c:v>-91.46598011601502</c:v>
                </c:pt>
                <c:pt idx="5">
                  <c:v>-230.201831245748</c:v>
                </c:pt>
                <c:pt idx="6">
                  <c:v>-222.040328591475</c:v>
                </c:pt>
                <c:pt idx="7">
                  <c:v>-653.8524897055778</c:v>
                </c:pt>
                <c:pt idx="8">
                  <c:v>-306.6757302850632</c:v>
                </c:pt>
                <c:pt idx="9">
                  <c:v>-177.5534264088735</c:v>
                </c:pt>
                <c:pt idx="10">
                  <c:v>103.3005878828834</c:v>
                </c:pt>
                <c:pt idx="11">
                  <c:v>109.9294245547769</c:v>
                </c:pt>
                <c:pt idx="12">
                  <c:v>160.2401583439125</c:v>
                </c:pt>
                <c:pt idx="13">
                  <c:v>282.4646182987167</c:v>
                </c:pt>
                <c:pt idx="14">
                  <c:v>268.4698457749587</c:v>
                </c:pt>
                <c:pt idx="15">
                  <c:v>367.3495491975046</c:v>
                </c:pt>
                <c:pt idx="16">
                  <c:v>193.810978555622</c:v>
                </c:pt>
                <c:pt idx="17">
                  <c:v>279.1698339824272</c:v>
                </c:pt>
                <c:pt idx="18">
                  <c:v>312.7827392352701</c:v>
                </c:pt>
                <c:pt idx="19">
                  <c:v>70.86789023764162</c:v>
                </c:pt>
                <c:pt idx="20">
                  <c:v>275.8804206950086</c:v>
                </c:pt>
                <c:pt idx="21">
                  <c:v>263.440468211147</c:v>
                </c:pt>
                <c:pt idx="22">
                  <c:v>70.09071288418117</c:v>
                </c:pt>
                <c:pt idx="23">
                  <c:v>-200.8622433743573</c:v>
                </c:pt>
                <c:pt idx="24">
                  <c:v>-254.4552965612723</c:v>
                </c:pt>
                <c:pt idx="25">
                  <c:v>-727.4632477385887</c:v>
                </c:pt>
                <c:pt idx="26">
                  <c:v>-146.2266619783404</c:v>
                </c:pt>
                <c:pt idx="27">
                  <c:v>-218.7742621452879</c:v>
                </c:pt>
                <c:pt idx="28">
                  <c:v>-109.445538146972</c:v>
                </c:pt>
                <c:pt idx="29">
                  <c:v>-105.820711137456</c:v>
                </c:pt>
                <c:pt idx="30">
                  <c:v>-201.4198200680022</c:v>
                </c:pt>
                <c:pt idx="31">
                  <c:v>-36.59781284021925</c:v>
                </c:pt>
                <c:pt idx="32">
                  <c:v>-163.4770056042287</c:v>
                </c:pt>
                <c:pt idx="33">
                  <c:v>-205.9657974767345</c:v>
                </c:pt>
                <c:pt idx="34">
                  <c:v>-232.51785651123</c:v>
                </c:pt>
                <c:pt idx="35">
                  <c:v>-762.0276216300944</c:v>
                </c:pt>
                <c:pt idx="36">
                  <c:v>-446.5566342905192</c:v>
                </c:pt>
                <c:pt idx="37">
                  <c:v>-206.046884792392</c:v>
                </c:pt>
                <c:pt idx="38">
                  <c:v>-126.1612275453892</c:v>
                </c:pt>
                <c:pt idx="39">
                  <c:v>-724.461420557355</c:v>
                </c:pt>
                <c:pt idx="40">
                  <c:v>-121.7920780793198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spPr>
            <a:ln w="25400">
              <a:noFill/>
            </a:ln>
          </c:spPr>
          <c:xVal>
            <c:numRef>
              <c:f>Stress_b1!$Q$7:$Q$47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Stress_b1!$V$7:$V$47</c:f>
              <c:numCache>
                <c:formatCode>0</c:formatCode>
                <c:ptCount val="41"/>
                <c:pt idx="0">
                  <c:v>3.59541436286693</c:v>
                </c:pt>
                <c:pt idx="1">
                  <c:v>-78.69469339508712</c:v>
                </c:pt>
                <c:pt idx="2">
                  <c:v>165.0440448986755</c:v>
                </c:pt>
                <c:pt idx="3">
                  <c:v>515.2966798955656</c:v>
                </c:pt>
                <c:pt idx="4">
                  <c:v>345.1689752845144</c:v>
                </c:pt>
                <c:pt idx="5">
                  <c:v>267.4551558119979</c:v>
                </c:pt>
                <c:pt idx="6">
                  <c:v>127.4481702839253</c:v>
                </c:pt>
                <c:pt idx="7">
                  <c:v>-273.6466957681517</c:v>
                </c:pt>
                <c:pt idx="8">
                  <c:v>-612.4598769240483</c:v>
                </c:pt>
                <c:pt idx="9">
                  <c:v>-474.9799597386049</c:v>
                </c:pt>
                <c:pt idx="10">
                  <c:v>-381.3650651906181</c:v>
                </c:pt>
                <c:pt idx="11">
                  <c:v>-264.0218439125917</c:v>
                </c:pt>
                <c:pt idx="12">
                  <c:v>-284.1818469272623</c:v>
                </c:pt>
                <c:pt idx="13">
                  <c:v>-235.8530265562934</c:v>
                </c:pt>
                <c:pt idx="14">
                  <c:v>-271.9338484473835</c:v>
                </c:pt>
                <c:pt idx="15">
                  <c:v>-200.1326955031903</c:v>
                </c:pt>
                <c:pt idx="16">
                  <c:v>-255.8772183901831</c:v>
                </c:pt>
                <c:pt idx="17">
                  <c:v>-201.2849014364398</c:v>
                </c:pt>
                <c:pt idx="18">
                  <c:v>-188.5733052873229</c:v>
                </c:pt>
                <c:pt idx="19">
                  <c:v>-445.2269284922476</c:v>
                </c:pt>
                <c:pt idx="20">
                  <c:v>-210.8953435222449</c:v>
                </c:pt>
                <c:pt idx="21">
                  <c:v>-213.5992638845836</c:v>
                </c:pt>
                <c:pt idx="22">
                  <c:v>-281.1295595606658</c:v>
                </c:pt>
                <c:pt idx="23">
                  <c:v>-258.8800802735158</c:v>
                </c:pt>
                <c:pt idx="24">
                  <c:v>-472.6606256162934</c:v>
                </c:pt>
                <c:pt idx="25">
                  <c:v>-373.9581493582019</c:v>
                </c:pt>
                <c:pt idx="26">
                  <c:v>545.2582307756596</c:v>
                </c:pt>
                <c:pt idx="27">
                  <c:v>406.1326500044842</c:v>
                </c:pt>
                <c:pt idx="28">
                  <c:v>292.4526992261462</c:v>
                </c:pt>
                <c:pt idx="29">
                  <c:v>102.7255081888003</c:v>
                </c:pt>
                <c:pt idx="30">
                  <c:v>-57.93643135294744</c:v>
                </c:pt>
                <c:pt idx="31">
                  <c:v>166.6891579183653</c:v>
                </c:pt>
                <c:pt idx="32">
                  <c:v>-6.053154189625693</c:v>
                </c:pt>
                <c:pt idx="33">
                  <c:v>253.3741163235151</c:v>
                </c:pt>
                <c:pt idx="34">
                  <c:v>163.6187883868297</c:v>
                </c:pt>
                <c:pt idx="35">
                  <c:v>-447.4323064386109</c:v>
                </c:pt>
                <c:pt idx="36">
                  <c:v>-215.6893877900057</c:v>
                </c:pt>
                <c:pt idx="37">
                  <c:v>227.4370900573895</c:v>
                </c:pt>
                <c:pt idx="38">
                  <c:v>267.2229044684927</c:v>
                </c:pt>
                <c:pt idx="39">
                  <c:v>-132.7465186808905</c:v>
                </c:pt>
                <c:pt idx="40">
                  <c:v>309.2926095954327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936664"/>
        <c:axId val="2140939656"/>
      </c:scatterChart>
      <c:valAx>
        <c:axId val="21409366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0939656"/>
        <c:crosses val="autoZero"/>
        <c:crossBetween val="midCat"/>
      </c:valAx>
      <c:valAx>
        <c:axId val="214093965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09366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Stress_b1!$Q$7:$Q$39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Stress_b1!$G$7:$G$39</c:f>
              <c:numCache>
                <c:formatCode>0</c:formatCode>
                <c:ptCount val="33"/>
                <c:pt idx="0">
                  <c:v>281.0160871831169</c:v>
                </c:pt>
                <c:pt idx="1">
                  <c:v>113.2959814145185</c:v>
                </c:pt>
                <c:pt idx="2">
                  <c:v>-28.63508226791378</c:v>
                </c:pt>
                <c:pt idx="3">
                  <c:v>-100.0695024823139</c:v>
                </c:pt>
                <c:pt idx="4">
                  <c:v>-551.3323636876511</c:v>
                </c:pt>
                <c:pt idx="5">
                  <c:v>-634.5974131116704</c:v>
                </c:pt>
                <c:pt idx="6">
                  <c:v>-4.409309725561527</c:v>
                </c:pt>
                <c:pt idx="7">
                  <c:v>-585.3553438383008</c:v>
                </c:pt>
                <c:pt idx="8">
                  <c:v>-172.9588692079842</c:v>
                </c:pt>
                <c:pt idx="9">
                  <c:v>-399.1053917125065</c:v>
                </c:pt>
                <c:pt idx="10">
                  <c:v>-709.5552320107723</c:v>
                </c:pt>
                <c:pt idx="11">
                  <c:v>-1017.996103660157</c:v>
                </c:pt>
                <c:pt idx="12">
                  <c:v>-874.153783646525</c:v>
                </c:pt>
                <c:pt idx="13">
                  <c:v>-1293.20410409961</c:v>
                </c:pt>
                <c:pt idx="14">
                  <c:v>-1306.429902043438</c:v>
                </c:pt>
                <c:pt idx="15">
                  <c:v>-1197.450283577428</c:v>
                </c:pt>
                <c:pt idx="16">
                  <c:v>-1624.479609704355</c:v>
                </c:pt>
                <c:pt idx="17">
                  <c:v>-1071.397295537846</c:v>
                </c:pt>
                <c:pt idx="18">
                  <c:v>-1138.492082377596</c:v>
                </c:pt>
                <c:pt idx="19">
                  <c:v>-817.7694816124958</c:v>
                </c:pt>
                <c:pt idx="20">
                  <c:v>-616.7101139289421</c:v>
                </c:pt>
                <c:pt idx="21">
                  <c:v>-373.1317601618489</c:v>
                </c:pt>
                <c:pt idx="22">
                  <c:v>-411.0168699480443</c:v>
                </c:pt>
                <c:pt idx="23">
                  <c:v>137.6601714266901</c:v>
                </c:pt>
                <c:pt idx="24">
                  <c:v>454.5778505280484</c:v>
                </c:pt>
                <c:pt idx="25">
                  <c:v>359.9305057235824</c:v>
                </c:pt>
                <c:pt idx="26">
                  <c:v>206.9465373497614</c:v>
                </c:pt>
                <c:pt idx="27">
                  <c:v>-710.9973095215104</c:v>
                </c:pt>
                <c:pt idx="28">
                  <c:v>-543.0048542416354</c:v>
                </c:pt>
                <c:pt idx="29">
                  <c:v>-128.0987629309616</c:v>
                </c:pt>
                <c:pt idx="30">
                  <c:v>-51.29829696881582</c:v>
                </c:pt>
                <c:pt idx="31">
                  <c:v>283.5269455467859</c:v>
                </c:pt>
                <c:pt idx="32">
                  <c:v>314.9386705225687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Stress_b1!$J$7:$J$47</c:f>
                <c:numCache>
                  <c:formatCode>General</c:formatCode>
                  <c:ptCount val="41"/>
                  <c:pt idx="0">
                    <c:v>196.2652741029914</c:v>
                  </c:pt>
                  <c:pt idx="1">
                    <c:v>182.2384263469034</c:v>
                  </c:pt>
                  <c:pt idx="2">
                    <c:v>134.3658005800163</c:v>
                  </c:pt>
                  <c:pt idx="3">
                    <c:v>164.6005553384011</c:v>
                  </c:pt>
                  <c:pt idx="4">
                    <c:v>214.1309175479611</c:v>
                  </c:pt>
                  <c:pt idx="5">
                    <c:v>134.4155394721324</c:v>
                  </c:pt>
                  <c:pt idx="6">
                    <c:v>207.2135110394723</c:v>
                  </c:pt>
                  <c:pt idx="7">
                    <c:v>174.0288111552468</c:v>
                  </c:pt>
                  <c:pt idx="8">
                    <c:v>316.8523499557097</c:v>
                  </c:pt>
                  <c:pt idx="9">
                    <c:v>335.3771911238645</c:v>
                  </c:pt>
                  <c:pt idx="10">
                    <c:v>287.736487897705</c:v>
                  </c:pt>
                  <c:pt idx="11">
                    <c:v>273.9239254341273</c:v>
                  </c:pt>
                  <c:pt idx="12">
                    <c:v>394.4603584948859</c:v>
                  </c:pt>
                  <c:pt idx="13">
                    <c:v>301.2939308244531</c:v>
                  </c:pt>
                  <c:pt idx="14">
                    <c:v>379.7505302070012</c:v>
                  </c:pt>
                  <c:pt idx="15">
                    <c:v>367.8115534246908</c:v>
                  </c:pt>
                  <c:pt idx="16">
                    <c:v>410.9024929970233</c:v>
                  </c:pt>
                  <c:pt idx="17">
                    <c:v>533.0560440095501</c:v>
                  </c:pt>
                  <c:pt idx="18">
                    <c:v>376.9836610423292</c:v>
                  </c:pt>
                  <c:pt idx="19">
                    <c:v>304.4734837258645</c:v>
                  </c:pt>
                  <c:pt idx="20">
                    <c:v>350.5538459753764</c:v>
                  </c:pt>
                  <c:pt idx="21">
                    <c:v>310.5068524098531</c:v>
                  </c:pt>
                  <c:pt idx="22">
                    <c:v>481.7292237173642</c:v>
                  </c:pt>
                  <c:pt idx="23">
                    <c:v>457.0585721602738</c:v>
                  </c:pt>
                  <c:pt idx="24">
                    <c:v>281.131726918904</c:v>
                  </c:pt>
                  <c:pt idx="25">
                    <c:v>447.5417329486977</c:v>
                  </c:pt>
                  <c:pt idx="26">
                    <c:v>183.7167779498161</c:v>
                  </c:pt>
                  <c:pt idx="27">
                    <c:v>204.2314205196183</c:v>
                  </c:pt>
                  <c:pt idx="28">
                    <c:v>177.4527186323427</c:v>
                  </c:pt>
                  <c:pt idx="29">
                    <c:v>204.2453691031287</c:v>
                  </c:pt>
                  <c:pt idx="30">
                    <c:v>149.865053728826</c:v>
                  </c:pt>
                  <c:pt idx="31">
                    <c:v>154.887295090278</c:v>
                  </c:pt>
                  <c:pt idx="32">
                    <c:v>265.9279583635544</c:v>
                  </c:pt>
                  <c:pt idx="33">
                    <c:v>133.3516142192348</c:v>
                  </c:pt>
                  <c:pt idx="34">
                    <c:v>159.1249068839672</c:v>
                  </c:pt>
                  <c:pt idx="35">
                    <c:v>189.6986494450689</c:v>
                  </c:pt>
                  <c:pt idx="36">
                    <c:v>262.0086030808986</c:v>
                  </c:pt>
                  <c:pt idx="37">
                    <c:v>333.2091120094026</c:v>
                  </c:pt>
                  <c:pt idx="38">
                    <c:v>329.0880299925414</c:v>
                  </c:pt>
                  <c:pt idx="39">
                    <c:v>213.6498880912495</c:v>
                  </c:pt>
                  <c:pt idx="40">
                    <c:v>186.3752571651389</c:v>
                  </c:pt>
                </c:numCache>
              </c:numRef>
            </c:plus>
            <c:minus>
              <c:numRef>
                <c:f>Stress_b1!$J$7:$J$47</c:f>
                <c:numCache>
                  <c:formatCode>General</c:formatCode>
                  <c:ptCount val="41"/>
                  <c:pt idx="0">
                    <c:v>196.2652741029914</c:v>
                  </c:pt>
                  <c:pt idx="1">
                    <c:v>182.2384263469034</c:v>
                  </c:pt>
                  <c:pt idx="2">
                    <c:v>134.3658005800163</c:v>
                  </c:pt>
                  <c:pt idx="3">
                    <c:v>164.6005553384011</c:v>
                  </c:pt>
                  <c:pt idx="4">
                    <c:v>214.1309175479611</c:v>
                  </c:pt>
                  <c:pt idx="5">
                    <c:v>134.4155394721324</c:v>
                  </c:pt>
                  <c:pt idx="6">
                    <c:v>207.2135110394723</c:v>
                  </c:pt>
                  <c:pt idx="7">
                    <c:v>174.0288111552468</c:v>
                  </c:pt>
                  <c:pt idx="8">
                    <c:v>316.8523499557097</c:v>
                  </c:pt>
                  <c:pt idx="9">
                    <c:v>335.3771911238645</c:v>
                  </c:pt>
                  <c:pt idx="10">
                    <c:v>287.736487897705</c:v>
                  </c:pt>
                  <c:pt idx="11">
                    <c:v>273.9239254341273</c:v>
                  </c:pt>
                  <c:pt idx="12">
                    <c:v>394.4603584948859</c:v>
                  </c:pt>
                  <c:pt idx="13">
                    <c:v>301.2939308244531</c:v>
                  </c:pt>
                  <c:pt idx="14">
                    <c:v>379.7505302070012</c:v>
                  </c:pt>
                  <c:pt idx="15">
                    <c:v>367.8115534246908</c:v>
                  </c:pt>
                  <c:pt idx="16">
                    <c:v>410.9024929970233</c:v>
                  </c:pt>
                  <c:pt idx="17">
                    <c:v>533.0560440095501</c:v>
                  </c:pt>
                  <c:pt idx="18">
                    <c:v>376.9836610423292</c:v>
                  </c:pt>
                  <c:pt idx="19">
                    <c:v>304.4734837258645</c:v>
                  </c:pt>
                  <c:pt idx="20">
                    <c:v>350.5538459753764</c:v>
                  </c:pt>
                  <c:pt idx="21">
                    <c:v>310.5068524098531</c:v>
                  </c:pt>
                  <c:pt idx="22">
                    <c:v>481.7292237173642</c:v>
                  </c:pt>
                  <c:pt idx="23">
                    <c:v>457.0585721602738</c:v>
                  </c:pt>
                  <c:pt idx="24">
                    <c:v>281.131726918904</c:v>
                  </c:pt>
                  <c:pt idx="25">
                    <c:v>447.5417329486977</c:v>
                  </c:pt>
                  <c:pt idx="26">
                    <c:v>183.7167779498161</c:v>
                  </c:pt>
                  <c:pt idx="27">
                    <c:v>204.2314205196183</c:v>
                  </c:pt>
                  <c:pt idx="28">
                    <c:v>177.4527186323427</c:v>
                  </c:pt>
                  <c:pt idx="29">
                    <c:v>204.2453691031287</c:v>
                  </c:pt>
                  <c:pt idx="30">
                    <c:v>149.865053728826</c:v>
                  </c:pt>
                  <c:pt idx="31">
                    <c:v>154.887295090278</c:v>
                  </c:pt>
                  <c:pt idx="32">
                    <c:v>265.9279583635544</c:v>
                  </c:pt>
                  <c:pt idx="33">
                    <c:v>133.3516142192348</c:v>
                  </c:pt>
                  <c:pt idx="34">
                    <c:v>159.1249068839672</c:v>
                  </c:pt>
                  <c:pt idx="35">
                    <c:v>189.6986494450689</c:v>
                  </c:pt>
                  <c:pt idx="36">
                    <c:v>262.0086030808986</c:v>
                  </c:pt>
                  <c:pt idx="37">
                    <c:v>333.2091120094026</c:v>
                  </c:pt>
                  <c:pt idx="38">
                    <c:v>329.0880299925414</c:v>
                  </c:pt>
                  <c:pt idx="39">
                    <c:v>213.6498880912495</c:v>
                  </c:pt>
                  <c:pt idx="40">
                    <c:v>186.3752571651389</c:v>
                  </c:pt>
                </c:numCache>
              </c:numRef>
            </c:minus>
          </c:errBars>
          <c:xVal>
            <c:numRef>
              <c:f>Stress_b1!$Q$7:$Q$39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Stress_b1!$I$7:$I$39</c:f>
              <c:numCache>
                <c:formatCode>0</c:formatCode>
                <c:ptCount val="33"/>
                <c:pt idx="0">
                  <c:v>-807.9493971686613</c:v>
                </c:pt>
                <c:pt idx="1">
                  <c:v>-1020.551033759753</c:v>
                </c:pt>
                <c:pt idx="2">
                  <c:v>-676.3163183208798</c:v>
                </c:pt>
                <c:pt idx="3">
                  <c:v>-773.2039802349488</c:v>
                </c:pt>
                <c:pt idx="4">
                  <c:v>-871.9809683533918</c:v>
                </c:pt>
                <c:pt idx="5">
                  <c:v>-1303.864477020355</c:v>
                </c:pt>
                <c:pt idx="6">
                  <c:v>-1197.541423410775</c:v>
                </c:pt>
                <c:pt idx="7">
                  <c:v>-2149.553179146113</c:v>
                </c:pt>
                <c:pt idx="8">
                  <c:v>-139.6150180901223</c:v>
                </c:pt>
                <c:pt idx="9">
                  <c:v>232.4390759231854</c:v>
                </c:pt>
                <c:pt idx="10">
                  <c:v>1368.751857211636</c:v>
                </c:pt>
                <c:pt idx="11">
                  <c:v>1272.08595238737</c:v>
                </c:pt>
                <c:pt idx="12">
                  <c:v>1484.386441734875</c:v>
                </c:pt>
                <c:pt idx="13">
                  <c:v>2049.987340795534</c:v>
                </c:pt>
                <c:pt idx="14">
                  <c:v>2060.318306563946</c:v>
                </c:pt>
                <c:pt idx="15">
                  <c:v>2322.758137530245</c:v>
                </c:pt>
                <c:pt idx="16">
                  <c:v>1802.392005091247</c:v>
                </c:pt>
                <c:pt idx="17">
                  <c:v>1904.969952871927</c:v>
                </c:pt>
                <c:pt idx="18">
                  <c:v>2047.147061694954</c:v>
                </c:pt>
                <c:pt idx="19">
                  <c:v>1379.27504557056</c:v>
                </c:pt>
                <c:pt idx="20">
                  <c:v>1772.157638017413</c:v>
                </c:pt>
                <c:pt idx="21">
                  <c:v>1650.199237511085</c:v>
                </c:pt>
                <c:pt idx="22">
                  <c:v>949.1292369523396</c:v>
                </c:pt>
                <c:pt idx="23">
                  <c:v>-430.9238141136929</c:v>
                </c:pt>
                <c:pt idx="24">
                  <c:v>-361.214668874621</c:v>
                </c:pt>
                <c:pt idx="25">
                  <c:v>-2565.82618596668</c:v>
                </c:pt>
                <c:pt idx="26">
                  <c:v>-1708.355258361105</c:v>
                </c:pt>
                <c:pt idx="27">
                  <c:v>-1488.968959781456</c:v>
                </c:pt>
                <c:pt idx="28">
                  <c:v>-854.4889837843739</c:v>
                </c:pt>
                <c:pt idx="29">
                  <c:v>-610.9027298288883</c:v>
                </c:pt>
                <c:pt idx="30">
                  <c:v>-749.833501548558</c:v>
                </c:pt>
                <c:pt idx="31">
                  <c:v>-553.2141849629024</c:v>
                </c:pt>
                <c:pt idx="32">
                  <c:v>-791.6403867086474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Stress_b1!$Q$7:$Q$39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Stress_b1!$K$7:$K$39</c:f>
              <c:numCache>
                <c:formatCode>0</c:formatCode>
                <c:ptCount val="33"/>
                <c:pt idx="0">
                  <c:v>238.5470339985041</c:v>
                </c:pt>
                <c:pt idx="1">
                  <c:v>110.4478077027515</c:v>
                </c:pt>
                <c:pt idx="2">
                  <c:v>885.9513032952738</c:v>
                </c:pt>
                <c:pt idx="3">
                  <c:v>2197.078251407358</c:v>
                </c:pt>
                <c:pt idx="4">
                  <c:v>1830.99732698322</c:v>
                </c:pt>
                <c:pt idx="5">
                  <c:v>1776.869252384739</c:v>
                </c:pt>
                <c:pt idx="6">
                  <c:v>965.9588077226554</c:v>
                </c:pt>
                <c:pt idx="7">
                  <c:v>204.1017357046204</c:v>
                </c:pt>
                <c:pt idx="8">
                  <c:v>-2032.56449728384</c:v>
                </c:pt>
                <c:pt idx="9">
                  <c:v>-1608.77279707039</c:v>
                </c:pt>
                <c:pt idx="10">
                  <c:v>-1631.559328481469</c:v>
                </c:pt>
                <c:pt idx="11">
                  <c:v>-1042.850471458245</c:v>
                </c:pt>
                <c:pt idx="12">
                  <c:v>-1266.797400420017</c:v>
                </c:pt>
                <c:pt idx="13">
                  <c:v>-1158.645698783101</c:v>
                </c:pt>
                <c:pt idx="14">
                  <c:v>-1285.03789576484</c:v>
                </c:pt>
                <c:pt idx="15">
                  <c:v>-1190.227186807391</c:v>
                </c:pt>
                <c:pt idx="16">
                  <c:v>-981.3920712399282</c:v>
                </c:pt>
                <c:pt idx="17">
                  <c:v>-1069.273647340108</c:v>
                </c:pt>
                <c:pt idx="18">
                  <c:v>-1056.48559487348</c:v>
                </c:pt>
                <c:pt idx="19">
                  <c:v>-1815.597641804945</c:v>
                </c:pt>
                <c:pt idx="20">
                  <c:v>-1241.216140470347</c:v>
                </c:pt>
                <c:pt idx="21">
                  <c:v>-1302.903865938676</c:v>
                </c:pt>
                <c:pt idx="22">
                  <c:v>-1225.091497230046</c:v>
                </c:pt>
                <c:pt idx="23">
                  <c:v>-790.0818520608643</c:v>
                </c:pt>
                <c:pt idx="24">
                  <c:v>-1712.009563024752</c:v>
                </c:pt>
                <c:pt idx="25">
                  <c:v>-377.4612912309516</c:v>
                </c:pt>
                <c:pt idx="26">
                  <c:v>2572.265506306515</c:v>
                </c:pt>
                <c:pt idx="27">
                  <c:v>2379.502401145705</c:v>
                </c:pt>
                <c:pt idx="28">
                  <c:v>1633.452485668263</c:v>
                </c:pt>
                <c:pt idx="29">
                  <c:v>680.0976755241272</c:v>
                </c:pt>
                <c:pt idx="30">
                  <c:v>138.397000020829</c:v>
                </c:pt>
                <c:pt idx="31">
                  <c:v>705.228967352145</c:v>
                </c:pt>
                <c:pt idx="32">
                  <c:v>182.8882172865143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976504"/>
        <c:axId val="2140979496"/>
      </c:scatterChart>
      <c:valAx>
        <c:axId val="21409765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0979496"/>
        <c:crosses val="autoZero"/>
        <c:crossBetween val="midCat"/>
      </c:valAx>
      <c:valAx>
        <c:axId val="214097949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09765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Stress_b2!$Q$7:$Q$47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Stress_b2!$R$7:$R$47</c:f>
              <c:numCache>
                <c:formatCode>0</c:formatCode>
                <c:ptCount val="41"/>
                <c:pt idx="0">
                  <c:v>16.75739104851568</c:v>
                </c:pt>
                <c:pt idx="1">
                  <c:v>-67.67804557715128</c:v>
                </c:pt>
                <c:pt idx="2">
                  <c:v>14.8752095937236</c:v>
                </c:pt>
                <c:pt idx="3">
                  <c:v>127.5917008363315</c:v>
                </c:pt>
                <c:pt idx="4">
                  <c:v>-50.1698130620145</c:v>
                </c:pt>
                <c:pt idx="5">
                  <c:v>-126.745625132178</c:v>
                </c:pt>
                <c:pt idx="6">
                  <c:v>-26.56946695120226</c:v>
                </c:pt>
                <c:pt idx="7">
                  <c:v>37.61564394287598</c:v>
                </c:pt>
                <c:pt idx="8">
                  <c:v>-26.90552606364821</c:v>
                </c:pt>
                <c:pt idx="9">
                  <c:v>-377.4149420809354</c:v>
                </c:pt>
                <c:pt idx="10">
                  <c:v>-473.9066042300302</c:v>
                </c:pt>
                <c:pt idx="11">
                  <c:v>-245.4605045377495</c:v>
                </c:pt>
                <c:pt idx="12">
                  <c:v>-286.2268164587727</c:v>
                </c:pt>
                <c:pt idx="13">
                  <c:v>-262.784892169618</c:v>
                </c:pt>
                <c:pt idx="14">
                  <c:v>-228.3069761731676</c:v>
                </c:pt>
                <c:pt idx="15">
                  <c:v>-261.2387734277962</c:v>
                </c:pt>
                <c:pt idx="16">
                  <c:v>-222.0569502567726</c:v>
                </c:pt>
                <c:pt idx="17">
                  <c:v>-266.2231621829055</c:v>
                </c:pt>
                <c:pt idx="18">
                  <c:v>-282.6371150185647</c:v>
                </c:pt>
                <c:pt idx="19">
                  <c:v>-212.9123195208395</c:v>
                </c:pt>
                <c:pt idx="20">
                  <c:v>-367.0880224643617</c:v>
                </c:pt>
                <c:pt idx="21">
                  <c:v>-209.9262059524764</c:v>
                </c:pt>
                <c:pt idx="22">
                  <c:v>-211.8473002351</c:v>
                </c:pt>
                <c:pt idx="23">
                  <c:v>-277.7204506666503</c:v>
                </c:pt>
                <c:pt idx="24">
                  <c:v>-115.3779932483046</c:v>
                </c:pt>
                <c:pt idx="25">
                  <c:v>-66.95787627978775</c:v>
                </c:pt>
                <c:pt idx="26">
                  <c:v>-145.7818668907616</c:v>
                </c:pt>
                <c:pt idx="27">
                  <c:v>-94.83057152408563</c:v>
                </c:pt>
                <c:pt idx="28">
                  <c:v>-98.90887990298033</c:v>
                </c:pt>
                <c:pt idx="29">
                  <c:v>122.4146634425678</c:v>
                </c:pt>
                <c:pt idx="30">
                  <c:v>186.5337502140532</c:v>
                </c:pt>
                <c:pt idx="31">
                  <c:v>-220.6916130837334</c:v>
                </c:pt>
                <c:pt idx="32">
                  <c:v>-310.4479680235798</c:v>
                </c:pt>
                <c:pt idx="33">
                  <c:v>133.3157843079347</c:v>
                </c:pt>
                <c:pt idx="34">
                  <c:v>152.6938969986496</c:v>
                </c:pt>
                <c:pt idx="35">
                  <c:v>-102.56589815371</c:v>
                </c:pt>
                <c:pt idx="36">
                  <c:v>-67.5209822369096</c:v>
                </c:pt>
                <c:pt idx="37">
                  <c:v>-28.45957988891618</c:v>
                </c:pt>
                <c:pt idx="38">
                  <c:v>-81.30351337707481</c:v>
                </c:pt>
                <c:pt idx="39">
                  <c:v>96.36857025885695</c:v>
                </c:pt>
                <c:pt idx="40">
                  <c:v>21.99423255392663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Stress_b2!$U$7:$U$47</c:f>
                <c:numCache>
                  <c:formatCode>General</c:formatCode>
                  <c:ptCount val="41"/>
                  <c:pt idx="0">
                    <c:v>84.72930181705617</c:v>
                  </c:pt>
                  <c:pt idx="1">
                    <c:v>93.7333778061149</c:v>
                  </c:pt>
                  <c:pt idx="2">
                    <c:v>70.73170498646425</c:v>
                  </c:pt>
                  <c:pt idx="3">
                    <c:v>89.53411065297683</c:v>
                  </c:pt>
                  <c:pt idx="4">
                    <c:v>102.3182281432583</c:v>
                  </c:pt>
                  <c:pt idx="5">
                    <c:v>79.8767556248886</c:v>
                  </c:pt>
                  <c:pt idx="6">
                    <c:v>96.63408635461266</c:v>
                  </c:pt>
                  <c:pt idx="7">
                    <c:v>81.96087865246571</c:v>
                  </c:pt>
                  <c:pt idx="8">
                    <c:v>83.66297584433761</c:v>
                  </c:pt>
                  <c:pt idx="9">
                    <c:v>90.22109611657095</c:v>
                  </c:pt>
                  <c:pt idx="10">
                    <c:v>114.4755880527932</c:v>
                  </c:pt>
                  <c:pt idx="11">
                    <c:v>148.573664202567</c:v>
                  </c:pt>
                  <c:pt idx="12">
                    <c:v>140.235147211093</c:v>
                  </c:pt>
                  <c:pt idx="13">
                    <c:v>141.7244784156225</c:v>
                  </c:pt>
                  <c:pt idx="14">
                    <c:v>122.0732037672551</c:v>
                  </c:pt>
                  <c:pt idx="15">
                    <c:v>147.1853468693502</c:v>
                  </c:pt>
                  <c:pt idx="16">
                    <c:v>153.8877820562931</c:v>
                  </c:pt>
                  <c:pt idx="17">
                    <c:v>170.9079799085532</c:v>
                  </c:pt>
                  <c:pt idx="18">
                    <c:v>193.0127794698144</c:v>
                  </c:pt>
                  <c:pt idx="19">
                    <c:v>166.2209148485737</c:v>
                  </c:pt>
                  <c:pt idx="20">
                    <c:v>194.8375325199048</c:v>
                  </c:pt>
                  <c:pt idx="21">
                    <c:v>260.6118092682141</c:v>
                  </c:pt>
                  <c:pt idx="22">
                    <c:v>184.0868275789722</c:v>
                  </c:pt>
                  <c:pt idx="23">
                    <c:v>132.6950748011553</c:v>
                  </c:pt>
                  <c:pt idx="24">
                    <c:v>150.4276728986446</c:v>
                  </c:pt>
                  <c:pt idx="25">
                    <c:v>146.2738974186053</c:v>
                  </c:pt>
                  <c:pt idx="26">
                    <c:v>214.4560765645342</c:v>
                  </c:pt>
                  <c:pt idx="27">
                    <c:v>182.1654628806121</c:v>
                  </c:pt>
                  <c:pt idx="28">
                    <c:v>155.5414129760252</c:v>
                  </c:pt>
                  <c:pt idx="29">
                    <c:v>150.5671809547346</c:v>
                  </c:pt>
                  <c:pt idx="30">
                    <c:v>128.2077188182011</c:v>
                  </c:pt>
                  <c:pt idx="31">
                    <c:v>163.2702708035586</c:v>
                  </c:pt>
                  <c:pt idx="32">
                    <c:v>94.0958722162635</c:v>
                  </c:pt>
                  <c:pt idx="33">
                    <c:v>100.1305331145633</c:v>
                  </c:pt>
                  <c:pt idx="34">
                    <c:v>86.58400648929932</c:v>
                  </c:pt>
                  <c:pt idx="35">
                    <c:v>95.9530544869178</c:v>
                  </c:pt>
                  <c:pt idx="36">
                    <c:v>93.25485064040975</c:v>
                  </c:pt>
                  <c:pt idx="37">
                    <c:v>101.4132093486945</c:v>
                  </c:pt>
                  <c:pt idx="38">
                    <c:v>77.59830548993187</c:v>
                  </c:pt>
                  <c:pt idx="39">
                    <c:v>82.01340981738029</c:v>
                  </c:pt>
                  <c:pt idx="40">
                    <c:v>111.0706594805271</c:v>
                  </c:pt>
                </c:numCache>
              </c:numRef>
            </c:plus>
            <c:minus>
              <c:numRef>
                <c:f>Stress_b2!$U$7:$U$47</c:f>
                <c:numCache>
                  <c:formatCode>General</c:formatCode>
                  <c:ptCount val="41"/>
                  <c:pt idx="0">
                    <c:v>84.72930181705617</c:v>
                  </c:pt>
                  <c:pt idx="1">
                    <c:v>93.7333778061149</c:v>
                  </c:pt>
                  <c:pt idx="2">
                    <c:v>70.73170498646425</c:v>
                  </c:pt>
                  <c:pt idx="3">
                    <c:v>89.53411065297683</c:v>
                  </c:pt>
                  <c:pt idx="4">
                    <c:v>102.3182281432583</c:v>
                  </c:pt>
                  <c:pt idx="5">
                    <c:v>79.8767556248886</c:v>
                  </c:pt>
                  <c:pt idx="6">
                    <c:v>96.63408635461266</c:v>
                  </c:pt>
                  <c:pt idx="7">
                    <c:v>81.96087865246571</c:v>
                  </c:pt>
                  <c:pt idx="8">
                    <c:v>83.66297584433761</c:v>
                  </c:pt>
                  <c:pt idx="9">
                    <c:v>90.22109611657095</c:v>
                  </c:pt>
                  <c:pt idx="10">
                    <c:v>114.4755880527932</c:v>
                  </c:pt>
                  <c:pt idx="11">
                    <c:v>148.573664202567</c:v>
                  </c:pt>
                  <c:pt idx="12">
                    <c:v>140.235147211093</c:v>
                  </c:pt>
                  <c:pt idx="13">
                    <c:v>141.7244784156225</c:v>
                  </c:pt>
                  <c:pt idx="14">
                    <c:v>122.0732037672551</c:v>
                  </c:pt>
                  <c:pt idx="15">
                    <c:v>147.1853468693502</c:v>
                  </c:pt>
                  <c:pt idx="16">
                    <c:v>153.8877820562931</c:v>
                  </c:pt>
                  <c:pt idx="17">
                    <c:v>170.9079799085532</c:v>
                  </c:pt>
                  <c:pt idx="18">
                    <c:v>193.0127794698144</c:v>
                  </c:pt>
                  <c:pt idx="19">
                    <c:v>166.2209148485737</c:v>
                  </c:pt>
                  <c:pt idx="20">
                    <c:v>194.8375325199048</c:v>
                  </c:pt>
                  <c:pt idx="21">
                    <c:v>260.6118092682141</c:v>
                  </c:pt>
                  <c:pt idx="22">
                    <c:v>184.0868275789722</c:v>
                  </c:pt>
                  <c:pt idx="23">
                    <c:v>132.6950748011553</c:v>
                  </c:pt>
                  <c:pt idx="24">
                    <c:v>150.4276728986446</c:v>
                  </c:pt>
                  <c:pt idx="25">
                    <c:v>146.2738974186053</c:v>
                  </c:pt>
                  <c:pt idx="26">
                    <c:v>214.4560765645342</c:v>
                  </c:pt>
                  <c:pt idx="27">
                    <c:v>182.1654628806121</c:v>
                  </c:pt>
                  <c:pt idx="28">
                    <c:v>155.5414129760252</c:v>
                  </c:pt>
                  <c:pt idx="29">
                    <c:v>150.5671809547346</c:v>
                  </c:pt>
                  <c:pt idx="30">
                    <c:v>128.2077188182011</c:v>
                  </c:pt>
                  <c:pt idx="31">
                    <c:v>163.2702708035586</c:v>
                  </c:pt>
                  <c:pt idx="32">
                    <c:v>94.0958722162635</c:v>
                  </c:pt>
                  <c:pt idx="33">
                    <c:v>100.1305331145633</c:v>
                  </c:pt>
                  <c:pt idx="34">
                    <c:v>86.58400648929932</c:v>
                  </c:pt>
                  <c:pt idx="35">
                    <c:v>95.9530544869178</c:v>
                  </c:pt>
                  <c:pt idx="36">
                    <c:v>93.25485064040975</c:v>
                  </c:pt>
                  <c:pt idx="37">
                    <c:v>101.4132093486945</c:v>
                  </c:pt>
                  <c:pt idx="38">
                    <c:v>77.59830548993187</c:v>
                  </c:pt>
                  <c:pt idx="39">
                    <c:v>82.01340981738029</c:v>
                  </c:pt>
                  <c:pt idx="40">
                    <c:v>111.0706594805271</c:v>
                  </c:pt>
                </c:numCache>
              </c:numRef>
            </c:minus>
          </c:errBars>
          <c:xVal>
            <c:numRef>
              <c:f>Stress_b2!$Q$7:$Q$47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Stress_b2!$T$7:$T$47</c:f>
              <c:numCache>
                <c:formatCode>0</c:formatCode>
                <c:ptCount val="41"/>
                <c:pt idx="0">
                  <c:v>-170.4085515744462</c:v>
                </c:pt>
                <c:pt idx="1">
                  <c:v>-262.5580013102293</c:v>
                </c:pt>
                <c:pt idx="2">
                  <c:v>-96.44500285287992</c:v>
                </c:pt>
                <c:pt idx="3">
                  <c:v>11.89671247259741</c:v>
                </c:pt>
                <c:pt idx="4">
                  <c:v>-105.2812919889387</c:v>
                </c:pt>
                <c:pt idx="5">
                  <c:v>-241.7759017414832</c:v>
                </c:pt>
                <c:pt idx="6">
                  <c:v>-231.6390489908483</c:v>
                </c:pt>
                <c:pt idx="7">
                  <c:v>-222.3356467882451</c:v>
                </c:pt>
                <c:pt idx="8">
                  <c:v>-243.7653140726845</c:v>
                </c:pt>
                <c:pt idx="9">
                  <c:v>-646.2614450244656</c:v>
                </c:pt>
                <c:pt idx="10">
                  <c:v>-746.9927535496777</c:v>
                </c:pt>
                <c:pt idx="11">
                  <c:v>-440.7076678017256</c:v>
                </c:pt>
                <c:pt idx="12">
                  <c:v>-280.4958420478902</c:v>
                </c:pt>
                <c:pt idx="13">
                  <c:v>-154.2381867947335</c:v>
                </c:pt>
                <c:pt idx="14">
                  <c:v>128.9020547869339</c:v>
                </c:pt>
                <c:pt idx="15">
                  <c:v>132.3690799553724</c:v>
                </c:pt>
                <c:pt idx="16">
                  <c:v>183.3171509806556</c:v>
                </c:pt>
                <c:pt idx="17">
                  <c:v>308.3878674084474</c:v>
                </c:pt>
                <c:pt idx="18">
                  <c:v>296.0227333358294</c:v>
                </c:pt>
                <c:pt idx="19">
                  <c:v>392.1235028570419</c:v>
                </c:pt>
                <c:pt idx="20">
                  <c:v>221.9055363286322</c:v>
                </c:pt>
                <c:pt idx="21">
                  <c:v>301.6369148679532</c:v>
                </c:pt>
                <c:pt idx="22">
                  <c:v>335.6844276523694</c:v>
                </c:pt>
                <c:pt idx="23">
                  <c:v>99.89657744293755</c:v>
                </c:pt>
                <c:pt idx="24">
                  <c:v>295.2086516174751</c:v>
                </c:pt>
                <c:pt idx="25">
                  <c:v>280.8021389452477</c:v>
                </c:pt>
                <c:pt idx="26">
                  <c:v>87.99324523274184</c:v>
                </c:pt>
                <c:pt idx="27">
                  <c:v>-192.555944038839</c:v>
                </c:pt>
                <c:pt idx="28">
                  <c:v>-239.1232191753141</c:v>
                </c:pt>
                <c:pt idx="29">
                  <c:v>-224.4913450596825</c:v>
                </c:pt>
                <c:pt idx="30">
                  <c:v>-146.4304824191561</c:v>
                </c:pt>
                <c:pt idx="31">
                  <c:v>-723.5560444679972</c:v>
                </c:pt>
                <c:pt idx="32">
                  <c:v>-726.524594667209</c:v>
                </c:pt>
                <c:pt idx="33">
                  <c:v>-141.6438036957734</c:v>
                </c:pt>
                <c:pt idx="34">
                  <c:v>-176.4985991391555</c:v>
                </c:pt>
                <c:pt idx="35">
                  <c:v>-236.2797755421381</c:v>
                </c:pt>
                <c:pt idx="36">
                  <c:v>-121.0573170020678</c:v>
                </c:pt>
                <c:pt idx="37">
                  <c:v>-111.4415116994973</c:v>
                </c:pt>
                <c:pt idx="38">
                  <c:v>-201.364251664218</c:v>
                </c:pt>
                <c:pt idx="39">
                  <c:v>-47.44631154749574</c:v>
                </c:pt>
                <c:pt idx="40">
                  <c:v>-168.1990429076887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Stress_b2!$Q$7:$Q$47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Stress_b2!$V$7:$V$47</c:f>
              <c:numCache>
                <c:formatCode>0</c:formatCode>
                <c:ptCount val="41"/>
                <c:pt idx="0">
                  <c:v>9.458022532410346</c:v>
                </c:pt>
                <c:pt idx="1">
                  <c:v>-68.16757543386122</c:v>
                </c:pt>
                <c:pt idx="2">
                  <c:v>172.0697446123964</c:v>
                </c:pt>
                <c:pt idx="3">
                  <c:v>522.413971036119</c:v>
                </c:pt>
                <c:pt idx="4">
                  <c:v>359.2931025220413</c:v>
                </c:pt>
                <c:pt idx="5">
                  <c:v>287.7252080000173</c:v>
                </c:pt>
                <c:pt idx="6">
                  <c:v>140.21255323521</c:v>
                </c:pt>
                <c:pt idx="7">
                  <c:v>266.3965531629134</c:v>
                </c:pt>
                <c:pt idx="8">
                  <c:v>177.7193601864117</c:v>
                </c:pt>
                <c:pt idx="9">
                  <c:v>-241.7270065344958</c:v>
                </c:pt>
                <c:pt idx="10">
                  <c:v>-412.2670833682629</c:v>
                </c:pt>
                <c:pt idx="11">
                  <c:v>-195.0676659447804</c:v>
                </c:pt>
                <c:pt idx="12">
                  <c:v>-605.8465337843104</c:v>
                </c:pt>
                <c:pt idx="13">
                  <c:v>-470.6964774655043</c:v>
                </c:pt>
                <c:pt idx="14">
                  <c:v>-386.7764302540686</c:v>
                </c:pt>
                <c:pt idx="15">
                  <c:v>-265.5106178930927</c:v>
                </c:pt>
                <c:pt idx="16">
                  <c:v>-289.5425718897164</c:v>
                </c:pt>
                <c:pt idx="17">
                  <c:v>-243.0959362691304</c:v>
                </c:pt>
                <c:pt idx="18">
                  <c:v>-278.9603639394306</c:v>
                </c:pt>
                <c:pt idx="19">
                  <c:v>-211.6708497634893</c:v>
                </c:pt>
                <c:pt idx="20">
                  <c:v>-256.5573517907885</c:v>
                </c:pt>
                <c:pt idx="21">
                  <c:v>-209.5612039184902</c:v>
                </c:pt>
                <c:pt idx="22">
                  <c:v>-197.7524351953301</c:v>
                </c:pt>
                <c:pt idx="23">
                  <c:v>-449.2221656997274</c:v>
                </c:pt>
                <c:pt idx="24">
                  <c:v>-222.7149665601086</c:v>
                </c:pt>
                <c:pt idx="25">
                  <c:v>-226.7624569601799</c:v>
                </c:pt>
                <c:pt idx="26">
                  <c:v>-285.7009434548557</c:v>
                </c:pt>
                <c:pt idx="27">
                  <c:v>-254.286231811009</c:v>
                </c:pt>
                <c:pt idx="28">
                  <c:v>-471.291091607368</c:v>
                </c:pt>
                <c:pt idx="29">
                  <c:v>236.730443656975</c:v>
                </c:pt>
                <c:pt idx="30">
                  <c:v>272.1255508991855</c:v>
                </c:pt>
                <c:pt idx="31">
                  <c:v>-347.430828185294</c:v>
                </c:pt>
                <c:pt idx="32">
                  <c:v>-96.94698329567283</c:v>
                </c:pt>
                <c:pt idx="33">
                  <c:v>317.0251720295958</c:v>
                </c:pt>
                <c:pt idx="34">
                  <c:v>559.2330947880916</c:v>
                </c:pt>
                <c:pt idx="35">
                  <c:v>428.6137396172177</c:v>
                </c:pt>
                <c:pt idx="36">
                  <c:v>306.5576230601042</c:v>
                </c:pt>
                <c:pt idx="37">
                  <c:v>110.4491829705522</c:v>
                </c:pt>
                <c:pt idx="38">
                  <c:v>-48.6996342069796</c:v>
                </c:pt>
                <c:pt idx="39">
                  <c:v>168.848605256653</c:v>
                </c:pt>
                <c:pt idx="40">
                  <c:v>-0.701939096020229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040072"/>
        <c:axId val="2141043064"/>
      </c:scatterChart>
      <c:valAx>
        <c:axId val="214104007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1043064"/>
        <c:crosses val="autoZero"/>
        <c:crossBetween val="midCat"/>
      </c:valAx>
      <c:valAx>
        <c:axId val="214104306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10400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- inc FB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spPr>
            <a:ln w="28575">
              <a:noFill/>
            </a:ln>
          </c:spPr>
          <c:xVal>
            <c:numRef>
              <c:f>Stress_b2!$Q$7:$Q$47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Stress_b2!$R$7:$R$47</c:f>
              <c:numCache>
                <c:formatCode>0</c:formatCode>
                <c:ptCount val="41"/>
                <c:pt idx="0">
                  <c:v>16.75739104851568</c:v>
                </c:pt>
                <c:pt idx="1">
                  <c:v>-67.67804557715128</c:v>
                </c:pt>
                <c:pt idx="2">
                  <c:v>14.8752095937236</c:v>
                </c:pt>
                <c:pt idx="3">
                  <c:v>127.5917008363315</c:v>
                </c:pt>
                <c:pt idx="4">
                  <c:v>-50.1698130620145</c:v>
                </c:pt>
                <c:pt idx="5">
                  <c:v>-126.745625132178</c:v>
                </c:pt>
                <c:pt idx="6">
                  <c:v>-26.56946695120226</c:v>
                </c:pt>
                <c:pt idx="7">
                  <c:v>37.61564394287598</c:v>
                </c:pt>
                <c:pt idx="8">
                  <c:v>-26.90552606364821</c:v>
                </c:pt>
                <c:pt idx="9">
                  <c:v>-377.4149420809354</c:v>
                </c:pt>
                <c:pt idx="10">
                  <c:v>-473.9066042300302</c:v>
                </c:pt>
                <c:pt idx="11">
                  <c:v>-245.4605045377495</c:v>
                </c:pt>
                <c:pt idx="12">
                  <c:v>-286.2268164587727</c:v>
                </c:pt>
                <c:pt idx="13">
                  <c:v>-262.784892169618</c:v>
                </c:pt>
                <c:pt idx="14">
                  <c:v>-228.3069761731676</c:v>
                </c:pt>
                <c:pt idx="15">
                  <c:v>-261.2387734277962</c:v>
                </c:pt>
                <c:pt idx="16">
                  <c:v>-222.0569502567726</c:v>
                </c:pt>
                <c:pt idx="17">
                  <c:v>-266.2231621829055</c:v>
                </c:pt>
                <c:pt idx="18">
                  <c:v>-282.6371150185647</c:v>
                </c:pt>
                <c:pt idx="19">
                  <c:v>-212.9123195208395</c:v>
                </c:pt>
                <c:pt idx="20">
                  <c:v>-367.0880224643617</c:v>
                </c:pt>
                <c:pt idx="21">
                  <c:v>-209.9262059524764</c:v>
                </c:pt>
                <c:pt idx="22">
                  <c:v>-211.8473002351</c:v>
                </c:pt>
                <c:pt idx="23">
                  <c:v>-277.7204506666503</c:v>
                </c:pt>
                <c:pt idx="24">
                  <c:v>-115.3779932483046</c:v>
                </c:pt>
                <c:pt idx="25">
                  <c:v>-66.95787627978775</c:v>
                </c:pt>
                <c:pt idx="26">
                  <c:v>-145.7818668907616</c:v>
                </c:pt>
                <c:pt idx="27">
                  <c:v>-94.83057152408563</c:v>
                </c:pt>
                <c:pt idx="28">
                  <c:v>-98.90887990298033</c:v>
                </c:pt>
                <c:pt idx="29">
                  <c:v>122.4146634425678</c:v>
                </c:pt>
                <c:pt idx="30">
                  <c:v>186.5337502140532</c:v>
                </c:pt>
                <c:pt idx="31">
                  <c:v>-220.6916130837334</c:v>
                </c:pt>
                <c:pt idx="32">
                  <c:v>-310.4479680235798</c:v>
                </c:pt>
                <c:pt idx="33">
                  <c:v>133.3157843079347</c:v>
                </c:pt>
                <c:pt idx="34">
                  <c:v>152.6938969986496</c:v>
                </c:pt>
                <c:pt idx="35">
                  <c:v>-102.56589815371</c:v>
                </c:pt>
                <c:pt idx="36">
                  <c:v>-67.5209822369096</c:v>
                </c:pt>
                <c:pt idx="37">
                  <c:v>-28.45957988891618</c:v>
                </c:pt>
                <c:pt idx="38">
                  <c:v>-81.30351337707481</c:v>
                </c:pt>
                <c:pt idx="39">
                  <c:v>96.36857025885695</c:v>
                </c:pt>
                <c:pt idx="40">
                  <c:v>21.99423255392663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28575">
              <a:noFill/>
            </a:ln>
          </c:spPr>
          <c:xVal>
            <c:numRef>
              <c:f>Stress_b2!$Q$7:$Q$47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Stress_b2!$T$7:$T$47</c:f>
              <c:numCache>
                <c:formatCode>0</c:formatCode>
                <c:ptCount val="41"/>
                <c:pt idx="0">
                  <c:v>-170.4085515744462</c:v>
                </c:pt>
                <c:pt idx="1">
                  <c:v>-262.5580013102293</c:v>
                </c:pt>
                <c:pt idx="2">
                  <c:v>-96.44500285287992</c:v>
                </c:pt>
                <c:pt idx="3">
                  <c:v>11.89671247259741</c:v>
                </c:pt>
                <c:pt idx="4">
                  <c:v>-105.2812919889387</c:v>
                </c:pt>
                <c:pt idx="5">
                  <c:v>-241.7759017414832</c:v>
                </c:pt>
                <c:pt idx="6">
                  <c:v>-231.6390489908483</c:v>
                </c:pt>
                <c:pt idx="7">
                  <c:v>-222.3356467882451</c:v>
                </c:pt>
                <c:pt idx="8">
                  <c:v>-243.7653140726845</c:v>
                </c:pt>
                <c:pt idx="9">
                  <c:v>-646.2614450244656</c:v>
                </c:pt>
                <c:pt idx="10">
                  <c:v>-746.9927535496777</c:v>
                </c:pt>
                <c:pt idx="11">
                  <c:v>-440.7076678017256</c:v>
                </c:pt>
                <c:pt idx="12">
                  <c:v>-280.4958420478902</c:v>
                </c:pt>
                <c:pt idx="13">
                  <c:v>-154.2381867947335</c:v>
                </c:pt>
                <c:pt idx="14">
                  <c:v>128.9020547869339</c:v>
                </c:pt>
                <c:pt idx="15">
                  <c:v>132.3690799553724</c:v>
                </c:pt>
                <c:pt idx="16">
                  <c:v>183.3171509806556</c:v>
                </c:pt>
                <c:pt idx="17">
                  <c:v>308.3878674084474</c:v>
                </c:pt>
                <c:pt idx="18">
                  <c:v>296.0227333358294</c:v>
                </c:pt>
                <c:pt idx="19">
                  <c:v>392.1235028570419</c:v>
                </c:pt>
                <c:pt idx="20">
                  <c:v>221.9055363286322</c:v>
                </c:pt>
                <c:pt idx="21">
                  <c:v>301.6369148679532</c:v>
                </c:pt>
                <c:pt idx="22">
                  <c:v>335.6844276523694</c:v>
                </c:pt>
                <c:pt idx="23">
                  <c:v>99.89657744293755</c:v>
                </c:pt>
                <c:pt idx="24">
                  <c:v>295.2086516174751</c:v>
                </c:pt>
                <c:pt idx="25">
                  <c:v>280.8021389452477</c:v>
                </c:pt>
                <c:pt idx="26">
                  <c:v>87.99324523274184</c:v>
                </c:pt>
                <c:pt idx="27">
                  <c:v>-192.555944038839</c:v>
                </c:pt>
                <c:pt idx="28">
                  <c:v>-239.1232191753141</c:v>
                </c:pt>
                <c:pt idx="29">
                  <c:v>-224.4913450596825</c:v>
                </c:pt>
                <c:pt idx="30">
                  <c:v>-146.4304824191561</c:v>
                </c:pt>
                <c:pt idx="31">
                  <c:v>-723.5560444679972</c:v>
                </c:pt>
                <c:pt idx="32">
                  <c:v>-726.524594667209</c:v>
                </c:pt>
                <c:pt idx="33">
                  <c:v>-141.6438036957734</c:v>
                </c:pt>
                <c:pt idx="34">
                  <c:v>-176.4985991391555</c:v>
                </c:pt>
                <c:pt idx="35">
                  <c:v>-236.2797755421381</c:v>
                </c:pt>
                <c:pt idx="36">
                  <c:v>-121.0573170020678</c:v>
                </c:pt>
                <c:pt idx="37">
                  <c:v>-111.4415116994973</c:v>
                </c:pt>
                <c:pt idx="38">
                  <c:v>-201.364251664218</c:v>
                </c:pt>
                <c:pt idx="39">
                  <c:v>-47.44631154749574</c:v>
                </c:pt>
                <c:pt idx="40">
                  <c:v>-168.1990429076887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spPr>
            <a:ln w="25400">
              <a:noFill/>
            </a:ln>
          </c:spPr>
          <c:xVal>
            <c:numRef>
              <c:f>Stress_b2!$Q$7:$Q$47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Stress_b2!$V$7:$V$47</c:f>
              <c:numCache>
                <c:formatCode>0</c:formatCode>
                <c:ptCount val="41"/>
                <c:pt idx="0">
                  <c:v>9.458022532410346</c:v>
                </c:pt>
                <c:pt idx="1">
                  <c:v>-68.16757543386122</c:v>
                </c:pt>
                <c:pt idx="2">
                  <c:v>172.0697446123964</c:v>
                </c:pt>
                <c:pt idx="3">
                  <c:v>522.413971036119</c:v>
                </c:pt>
                <c:pt idx="4">
                  <c:v>359.2931025220413</c:v>
                </c:pt>
                <c:pt idx="5">
                  <c:v>287.7252080000173</c:v>
                </c:pt>
                <c:pt idx="6">
                  <c:v>140.21255323521</c:v>
                </c:pt>
                <c:pt idx="7">
                  <c:v>266.3965531629134</c:v>
                </c:pt>
                <c:pt idx="8">
                  <c:v>177.7193601864117</c:v>
                </c:pt>
                <c:pt idx="9">
                  <c:v>-241.7270065344958</c:v>
                </c:pt>
                <c:pt idx="10">
                  <c:v>-412.2670833682629</c:v>
                </c:pt>
                <c:pt idx="11">
                  <c:v>-195.0676659447804</c:v>
                </c:pt>
                <c:pt idx="12">
                  <c:v>-605.8465337843104</c:v>
                </c:pt>
                <c:pt idx="13">
                  <c:v>-470.6964774655043</c:v>
                </c:pt>
                <c:pt idx="14">
                  <c:v>-386.7764302540686</c:v>
                </c:pt>
                <c:pt idx="15">
                  <c:v>-265.5106178930927</c:v>
                </c:pt>
                <c:pt idx="16">
                  <c:v>-289.5425718897164</c:v>
                </c:pt>
                <c:pt idx="17">
                  <c:v>-243.0959362691304</c:v>
                </c:pt>
                <c:pt idx="18">
                  <c:v>-278.9603639394306</c:v>
                </c:pt>
                <c:pt idx="19">
                  <c:v>-211.6708497634893</c:v>
                </c:pt>
                <c:pt idx="20">
                  <c:v>-256.5573517907885</c:v>
                </c:pt>
                <c:pt idx="21">
                  <c:v>-209.5612039184902</c:v>
                </c:pt>
                <c:pt idx="22">
                  <c:v>-197.7524351953301</c:v>
                </c:pt>
                <c:pt idx="23">
                  <c:v>-449.2221656997274</c:v>
                </c:pt>
                <c:pt idx="24">
                  <c:v>-222.7149665601086</c:v>
                </c:pt>
                <c:pt idx="25">
                  <c:v>-226.7624569601799</c:v>
                </c:pt>
                <c:pt idx="26">
                  <c:v>-285.7009434548557</c:v>
                </c:pt>
                <c:pt idx="27">
                  <c:v>-254.286231811009</c:v>
                </c:pt>
                <c:pt idx="28">
                  <c:v>-471.291091607368</c:v>
                </c:pt>
                <c:pt idx="29">
                  <c:v>236.730443656975</c:v>
                </c:pt>
                <c:pt idx="30">
                  <c:v>272.1255508991855</c:v>
                </c:pt>
                <c:pt idx="31">
                  <c:v>-347.430828185294</c:v>
                </c:pt>
                <c:pt idx="32">
                  <c:v>-96.94698329567283</c:v>
                </c:pt>
                <c:pt idx="33">
                  <c:v>317.0251720295958</c:v>
                </c:pt>
                <c:pt idx="34">
                  <c:v>559.2330947880916</c:v>
                </c:pt>
                <c:pt idx="35">
                  <c:v>428.6137396172177</c:v>
                </c:pt>
                <c:pt idx="36">
                  <c:v>306.5576230601042</c:v>
                </c:pt>
                <c:pt idx="37">
                  <c:v>110.4491829705522</c:v>
                </c:pt>
                <c:pt idx="38">
                  <c:v>-48.6996342069796</c:v>
                </c:pt>
                <c:pt idx="39">
                  <c:v>168.848605256653</c:v>
                </c:pt>
                <c:pt idx="40">
                  <c:v>-0.701939096020229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081960"/>
        <c:axId val="2141084952"/>
      </c:scatterChart>
      <c:valAx>
        <c:axId val="21410819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1084952"/>
        <c:crosses val="autoZero"/>
        <c:crossBetween val="midCat"/>
      </c:valAx>
      <c:valAx>
        <c:axId val="214108495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10819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Strains_0.15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Stress_b2!$Q$7:$Q$47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Stress_b2!$G$7:$G$47</c:f>
              <c:numCache>
                <c:formatCode>0</c:formatCode>
                <c:ptCount val="41"/>
                <c:pt idx="0">
                  <c:v>281.0160871831169</c:v>
                </c:pt>
                <c:pt idx="1">
                  <c:v>113.2959814145185</c:v>
                </c:pt>
                <c:pt idx="2">
                  <c:v>-28.63508226791378</c:v>
                </c:pt>
                <c:pt idx="3">
                  <c:v>-100.0695024823139</c:v>
                </c:pt>
                <c:pt idx="4">
                  <c:v>-551.3323636876511</c:v>
                </c:pt>
                <c:pt idx="5">
                  <c:v>-634.5974131116704</c:v>
                </c:pt>
                <c:pt idx="6">
                  <c:v>-4.409309725561527</c:v>
                </c:pt>
                <c:pt idx="7">
                  <c:v>114.902682536222</c:v>
                </c:pt>
                <c:pt idx="8">
                  <c:v>-38.23935897950825</c:v>
                </c:pt>
                <c:pt idx="9">
                  <c:v>-585.3553438383008</c:v>
                </c:pt>
                <c:pt idx="10">
                  <c:v>-678.6993176954859</c:v>
                </c:pt>
                <c:pt idx="11">
                  <c:v>-306.5609594942176</c:v>
                </c:pt>
                <c:pt idx="12">
                  <c:v>-172.9588692079842</c:v>
                </c:pt>
                <c:pt idx="13">
                  <c:v>-399.1053917125065</c:v>
                </c:pt>
                <c:pt idx="14">
                  <c:v>-709.5552320107723</c:v>
                </c:pt>
                <c:pt idx="15">
                  <c:v>-1017.996103660157</c:v>
                </c:pt>
                <c:pt idx="16">
                  <c:v>-874.153783646525</c:v>
                </c:pt>
                <c:pt idx="17">
                  <c:v>-1293.20410409961</c:v>
                </c:pt>
                <c:pt idx="18">
                  <c:v>-1306.429902043438</c:v>
                </c:pt>
                <c:pt idx="19">
                  <c:v>-1197.450283577428</c:v>
                </c:pt>
                <c:pt idx="20">
                  <c:v>-1624.479609704355</c:v>
                </c:pt>
                <c:pt idx="21">
                  <c:v>-1071.397295537846</c:v>
                </c:pt>
                <c:pt idx="22">
                  <c:v>-1138.492082377596</c:v>
                </c:pt>
                <c:pt idx="23">
                  <c:v>-817.7694816124958</c:v>
                </c:pt>
                <c:pt idx="24">
                  <c:v>-616.7101139289421</c:v>
                </c:pt>
                <c:pt idx="25">
                  <c:v>-373.1317601618489</c:v>
                </c:pt>
                <c:pt idx="26">
                  <c:v>-411.0168699480443</c:v>
                </c:pt>
                <c:pt idx="27">
                  <c:v>137.6601714266901</c:v>
                </c:pt>
                <c:pt idx="28">
                  <c:v>454.5778505280484</c:v>
                </c:pt>
                <c:pt idx="29">
                  <c:v>540.8532537969357</c:v>
                </c:pt>
                <c:pt idx="30">
                  <c:v>687.9051410892955</c:v>
                </c:pt>
                <c:pt idx="31">
                  <c:v>359.9305057235824</c:v>
                </c:pt>
                <c:pt idx="32">
                  <c:v>-363.0723917907863</c:v>
                </c:pt>
                <c:pt idx="33">
                  <c:v>382.7681871566568</c:v>
                </c:pt>
                <c:pt idx="34">
                  <c:v>206.9465373497614</c:v>
                </c:pt>
                <c:pt idx="35">
                  <c:v>-710.9973095215104</c:v>
                </c:pt>
                <c:pt idx="36">
                  <c:v>-543.0048542416354</c:v>
                </c:pt>
                <c:pt idx="37">
                  <c:v>-128.0987629309616</c:v>
                </c:pt>
                <c:pt idx="38">
                  <c:v>-51.29829696881582</c:v>
                </c:pt>
                <c:pt idx="39">
                  <c:v>283.5269455467859</c:v>
                </c:pt>
                <c:pt idx="40">
                  <c:v>314.9386705225687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Stress_b2!$J$7:$J$47</c:f>
                <c:numCache>
                  <c:formatCode>General</c:formatCode>
                  <c:ptCount val="41"/>
                  <c:pt idx="0">
                    <c:v>196.2652741029914</c:v>
                  </c:pt>
                  <c:pt idx="1">
                    <c:v>182.2384263469034</c:v>
                  </c:pt>
                  <c:pt idx="2">
                    <c:v>134.3658005800163</c:v>
                  </c:pt>
                  <c:pt idx="3">
                    <c:v>164.6005553384011</c:v>
                  </c:pt>
                  <c:pt idx="4">
                    <c:v>214.1309175479611</c:v>
                  </c:pt>
                  <c:pt idx="5">
                    <c:v>134.4155394721324</c:v>
                  </c:pt>
                  <c:pt idx="6">
                    <c:v>207.2135110394723</c:v>
                  </c:pt>
                  <c:pt idx="7">
                    <c:v>133.3516142192348</c:v>
                  </c:pt>
                  <c:pt idx="8">
                    <c:v>159.1249068839672</c:v>
                  </c:pt>
                  <c:pt idx="9">
                    <c:v>174.0288111552468</c:v>
                  </c:pt>
                  <c:pt idx="10">
                    <c:v>189.6986494450689</c:v>
                  </c:pt>
                  <c:pt idx="11">
                    <c:v>262.0086030808986</c:v>
                  </c:pt>
                  <c:pt idx="12">
                    <c:v>316.8523499557097</c:v>
                  </c:pt>
                  <c:pt idx="13">
                    <c:v>335.3771911238645</c:v>
                  </c:pt>
                  <c:pt idx="14">
                    <c:v>287.736487897705</c:v>
                  </c:pt>
                  <c:pt idx="15">
                    <c:v>273.9239254341273</c:v>
                  </c:pt>
                  <c:pt idx="16">
                    <c:v>394.4603584948859</c:v>
                  </c:pt>
                  <c:pt idx="17">
                    <c:v>301.2939308244531</c:v>
                  </c:pt>
                  <c:pt idx="18">
                    <c:v>379.7505302070012</c:v>
                  </c:pt>
                  <c:pt idx="19">
                    <c:v>367.8115534246908</c:v>
                  </c:pt>
                  <c:pt idx="20">
                    <c:v>410.9024929970233</c:v>
                  </c:pt>
                  <c:pt idx="21">
                    <c:v>533.0560440095501</c:v>
                  </c:pt>
                  <c:pt idx="22">
                    <c:v>376.9836610423292</c:v>
                  </c:pt>
                  <c:pt idx="23">
                    <c:v>304.4734837258645</c:v>
                  </c:pt>
                  <c:pt idx="24">
                    <c:v>350.5538459753764</c:v>
                  </c:pt>
                  <c:pt idx="25">
                    <c:v>310.5068524098531</c:v>
                  </c:pt>
                  <c:pt idx="26">
                    <c:v>481.7292237173642</c:v>
                  </c:pt>
                  <c:pt idx="27">
                    <c:v>457.0585721602738</c:v>
                  </c:pt>
                  <c:pt idx="28">
                    <c:v>281.131726918904</c:v>
                  </c:pt>
                  <c:pt idx="29">
                    <c:v>333.2091120094026</c:v>
                  </c:pt>
                  <c:pt idx="30">
                    <c:v>329.0880299925414</c:v>
                  </c:pt>
                  <c:pt idx="31">
                    <c:v>447.5417329486977</c:v>
                  </c:pt>
                  <c:pt idx="32">
                    <c:v>213.6498880912495</c:v>
                  </c:pt>
                  <c:pt idx="33">
                    <c:v>186.3752571651389</c:v>
                  </c:pt>
                  <c:pt idx="34">
                    <c:v>183.7167779498161</c:v>
                  </c:pt>
                  <c:pt idx="35">
                    <c:v>204.2314205196183</c:v>
                  </c:pt>
                  <c:pt idx="36">
                    <c:v>177.4527186323427</c:v>
                  </c:pt>
                  <c:pt idx="37">
                    <c:v>204.2453691031287</c:v>
                  </c:pt>
                  <c:pt idx="38">
                    <c:v>149.865053728826</c:v>
                  </c:pt>
                  <c:pt idx="39">
                    <c:v>154.887295090278</c:v>
                  </c:pt>
                  <c:pt idx="40">
                    <c:v>265.9279583635544</c:v>
                  </c:pt>
                </c:numCache>
              </c:numRef>
            </c:plus>
            <c:minus>
              <c:numRef>
                <c:f>Stress_b2!$J$7:$J$47</c:f>
                <c:numCache>
                  <c:formatCode>General</c:formatCode>
                  <c:ptCount val="41"/>
                  <c:pt idx="0">
                    <c:v>196.2652741029914</c:v>
                  </c:pt>
                  <c:pt idx="1">
                    <c:v>182.2384263469034</c:v>
                  </c:pt>
                  <c:pt idx="2">
                    <c:v>134.3658005800163</c:v>
                  </c:pt>
                  <c:pt idx="3">
                    <c:v>164.6005553384011</c:v>
                  </c:pt>
                  <c:pt idx="4">
                    <c:v>214.1309175479611</c:v>
                  </c:pt>
                  <c:pt idx="5">
                    <c:v>134.4155394721324</c:v>
                  </c:pt>
                  <c:pt idx="6">
                    <c:v>207.2135110394723</c:v>
                  </c:pt>
                  <c:pt idx="7">
                    <c:v>133.3516142192348</c:v>
                  </c:pt>
                  <c:pt idx="8">
                    <c:v>159.1249068839672</c:v>
                  </c:pt>
                  <c:pt idx="9">
                    <c:v>174.0288111552468</c:v>
                  </c:pt>
                  <c:pt idx="10">
                    <c:v>189.6986494450689</c:v>
                  </c:pt>
                  <c:pt idx="11">
                    <c:v>262.0086030808986</c:v>
                  </c:pt>
                  <c:pt idx="12">
                    <c:v>316.8523499557097</c:v>
                  </c:pt>
                  <c:pt idx="13">
                    <c:v>335.3771911238645</c:v>
                  </c:pt>
                  <c:pt idx="14">
                    <c:v>287.736487897705</c:v>
                  </c:pt>
                  <c:pt idx="15">
                    <c:v>273.9239254341273</c:v>
                  </c:pt>
                  <c:pt idx="16">
                    <c:v>394.4603584948859</c:v>
                  </c:pt>
                  <c:pt idx="17">
                    <c:v>301.2939308244531</c:v>
                  </c:pt>
                  <c:pt idx="18">
                    <c:v>379.7505302070012</c:v>
                  </c:pt>
                  <c:pt idx="19">
                    <c:v>367.8115534246908</c:v>
                  </c:pt>
                  <c:pt idx="20">
                    <c:v>410.9024929970233</c:v>
                  </c:pt>
                  <c:pt idx="21">
                    <c:v>533.0560440095501</c:v>
                  </c:pt>
                  <c:pt idx="22">
                    <c:v>376.9836610423292</c:v>
                  </c:pt>
                  <c:pt idx="23">
                    <c:v>304.4734837258645</c:v>
                  </c:pt>
                  <c:pt idx="24">
                    <c:v>350.5538459753764</c:v>
                  </c:pt>
                  <c:pt idx="25">
                    <c:v>310.5068524098531</c:v>
                  </c:pt>
                  <c:pt idx="26">
                    <c:v>481.7292237173642</c:v>
                  </c:pt>
                  <c:pt idx="27">
                    <c:v>457.0585721602738</c:v>
                  </c:pt>
                  <c:pt idx="28">
                    <c:v>281.131726918904</c:v>
                  </c:pt>
                  <c:pt idx="29">
                    <c:v>333.2091120094026</c:v>
                  </c:pt>
                  <c:pt idx="30">
                    <c:v>329.0880299925414</c:v>
                  </c:pt>
                  <c:pt idx="31">
                    <c:v>447.5417329486977</c:v>
                  </c:pt>
                  <c:pt idx="32">
                    <c:v>213.6498880912495</c:v>
                  </c:pt>
                  <c:pt idx="33">
                    <c:v>186.3752571651389</c:v>
                  </c:pt>
                  <c:pt idx="34">
                    <c:v>183.7167779498161</c:v>
                  </c:pt>
                  <c:pt idx="35">
                    <c:v>204.2314205196183</c:v>
                  </c:pt>
                  <c:pt idx="36">
                    <c:v>177.4527186323427</c:v>
                  </c:pt>
                  <c:pt idx="37">
                    <c:v>204.2453691031287</c:v>
                  </c:pt>
                  <c:pt idx="38">
                    <c:v>149.865053728826</c:v>
                  </c:pt>
                  <c:pt idx="39">
                    <c:v>154.887295090278</c:v>
                  </c:pt>
                  <c:pt idx="40">
                    <c:v>265.9279583635544</c:v>
                  </c:pt>
                </c:numCache>
              </c:numRef>
            </c:minus>
          </c:errBars>
          <c:xVal>
            <c:numRef>
              <c:f>Stress_b2!$Q$7:$Q$47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Stress_b2!$I$7:$I$47</c:f>
              <c:numCache>
                <c:formatCode>0</c:formatCode>
                <c:ptCount val="41"/>
                <c:pt idx="0">
                  <c:v>-807.9493971686613</c:v>
                </c:pt>
                <c:pt idx="1">
                  <c:v>-1020.551033759753</c:v>
                </c:pt>
                <c:pt idx="2">
                  <c:v>-676.3163183208798</c:v>
                </c:pt>
                <c:pt idx="3">
                  <c:v>-773.2039802349488</c:v>
                </c:pt>
                <c:pt idx="4">
                  <c:v>-871.9809683533918</c:v>
                </c:pt>
                <c:pt idx="5">
                  <c:v>-1303.864477020355</c:v>
                </c:pt>
                <c:pt idx="6">
                  <c:v>-1197.541423410775</c:v>
                </c:pt>
                <c:pt idx="7">
                  <c:v>-1397.541190808482</c:v>
                </c:pt>
                <c:pt idx="8">
                  <c:v>-1299.969034668447</c:v>
                </c:pt>
                <c:pt idx="9">
                  <c:v>-2149.553179146113</c:v>
                </c:pt>
                <c:pt idx="10">
                  <c:v>-2267.564186464343</c:v>
                </c:pt>
                <c:pt idx="11">
                  <c:v>-1442.54445484826</c:v>
                </c:pt>
                <c:pt idx="12">
                  <c:v>-139.6150180901223</c:v>
                </c:pt>
                <c:pt idx="13">
                  <c:v>232.4390759231854</c:v>
                </c:pt>
                <c:pt idx="14">
                  <c:v>1368.751857211636</c:v>
                </c:pt>
                <c:pt idx="15">
                  <c:v>1272.08595238737</c:v>
                </c:pt>
                <c:pt idx="16">
                  <c:v>1484.386441734875</c:v>
                </c:pt>
                <c:pt idx="17">
                  <c:v>2049.987340795534</c:v>
                </c:pt>
                <c:pt idx="18">
                  <c:v>2060.318306563946</c:v>
                </c:pt>
                <c:pt idx="19">
                  <c:v>2322.758137530245</c:v>
                </c:pt>
                <c:pt idx="20">
                  <c:v>1802.392005091247</c:v>
                </c:pt>
                <c:pt idx="21">
                  <c:v>1904.969952871927</c:v>
                </c:pt>
                <c:pt idx="22">
                  <c:v>2047.147061694954</c:v>
                </c:pt>
                <c:pt idx="23">
                  <c:v>1379.27504557056</c:v>
                </c:pt>
                <c:pt idx="24">
                  <c:v>1772.157638017413</c:v>
                </c:pt>
                <c:pt idx="25">
                  <c:v>1650.199237511085</c:v>
                </c:pt>
                <c:pt idx="26">
                  <c:v>949.1292369523396</c:v>
                </c:pt>
                <c:pt idx="27">
                  <c:v>-430.9238141136929</c:v>
                </c:pt>
                <c:pt idx="28">
                  <c:v>-361.214668874621</c:v>
                </c:pt>
                <c:pt idx="29">
                  <c:v>-1477.508977488884</c:v>
                </c:pt>
                <c:pt idx="30">
                  <c:v>-1249.341303322105</c:v>
                </c:pt>
                <c:pt idx="31">
                  <c:v>-2565.82618596668</c:v>
                </c:pt>
                <c:pt idx="32">
                  <c:v>-2783.881855899173</c:v>
                </c:pt>
                <c:pt idx="33">
                  <c:v>-1216.996688501282</c:v>
                </c:pt>
                <c:pt idx="34">
                  <c:v>-1708.355258361105</c:v>
                </c:pt>
                <c:pt idx="35">
                  <c:v>-1488.968959781456</c:v>
                </c:pt>
                <c:pt idx="36">
                  <c:v>-854.4889837843739</c:v>
                </c:pt>
                <c:pt idx="37">
                  <c:v>-610.9027298288883</c:v>
                </c:pt>
                <c:pt idx="38">
                  <c:v>-749.833501548558</c:v>
                </c:pt>
                <c:pt idx="39">
                  <c:v>-553.2141849629024</c:v>
                </c:pt>
                <c:pt idx="40">
                  <c:v>-791.6403867086474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Stress_b2!$Q$7:$Q$47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Stress_b2!$K$7:$K$47</c:f>
              <c:numCache>
                <c:formatCode>0</c:formatCode>
                <c:ptCount val="41"/>
                <c:pt idx="0">
                  <c:v>238.5470339985041</c:v>
                </c:pt>
                <c:pt idx="1">
                  <c:v>110.4478077027515</c:v>
                </c:pt>
                <c:pt idx="2">
                  <c:v>885.9513032952738</c:v>
                </c:pt>
                <c:pt idx="3">
                  <c:v>2197.078251407358</c:v>
                </c:pt>
                <c:pt idx="4">
                  <c:v>1830.99732698322</c:v>
                </c:pt>
                <c:pt idx="5">
                  <c:v>1776.869252384739</c:v>
                </c:pt>
                <c:pt idx="6">
                  <c:v>965.9588077226554</c:v>
                </c:pt>
                <c:pt idx="7">
                  <c:v>1445.991608907349</c:v>
                </c:pt>
                <c:pt idx="8">
                  <c:v>1152.305433748113</c:v>
                </c:pt>
                <c:pt idx="9">
                  <c:v>204.1017357046204</c:v>
                </c:pt>
                <c:pt idx="10">
                  <c:v>-320.069378136112</c:v>
                </c:pt>
                <c:pt idx="11">
                  <c:v>-13.36626222603332</c:v>
                </c:pt>
                <c:pt idx="12">
                  <c:v>-2032.56449728384</c:v>
                </c:pt>
                <c:pt idx="13">
                  <c:v>-1608.77279707039</c:v>
                </c:pt>
                <c:pt idx="14">
                  <c:v>-1631.559328481469</c:v>
                </c:pt>
                <c:pt idx="15">
                  <c:v>-1042.850471458245</c:v>
                </c:pt>
                <c:pt idx="16">
                  <c:v>-1266.797400420017</c:v>
                </c:pt>
                <c:pt idx="17">
                  <c:v>-1158.645698783101</c:v>
                </c:pt>
                <c:pt idx="18">
                  <c:v>-1285.03789576484</c:v>
                </c:pt>
                <c:pt idx="19">
                  <c:v>-1190.227186807391</c:v>
                </c:pt>
                <c:pt idx="20">
                  <c:v>-981.3920712399282</c:v>
                </c:pt>
                <c:pt idx="21">
                  <c:v>-1069.273647340108</c:v>
                </c:pt>
                <c:pt idx="22">
                  <c:v>-1056.48559487348</c:v>
                </c:pt>
                <c:pt idx="23">
                  <c:v>-1815.597641804945</c:v>
                </c:pt>
                <c:pt idx="24">
                  <c:v>-1241.216140470347</c:v>
                </c:pt>
                <c:pt idx="25">
                  <c:v>-1302.903865938676</c:v>
                </c:pt>
                <c:pt idx="26">
                  <c:v>-1225.091497230046</c:v>
                </c:pt>
                <c:pt idx="27">
                  <c:v>-790.0818520608643</c:v>
                </c:pt>
                <c:pt idx="28">
                  <c:v>-1712.009563024752</c:v>
                </c:pt>
                <c:pt idx="29">
                  <c:v>1205.963247771669</c:v>
                </c:pt>
                <c:pt idx="30">
                  <c:v>1185.893799620974</c:v>
                </c:pt>
                <c:pt idx="31">
                  <c:v>-377.4612912309516</c:v>
                </c:pt>
                <c:pt idx="32">
                  <c:v>879.1151557170362</c:v>
                </c:pt>
                <c:pt idx="33">
                  <c:v>1451.622806628139</c:v>
                </c:pt>
                <c:pt idx="34">
                  <c:v>2572.265506306515</c:v>
                </c:pt>
                <c:pt idx="35">
                  <c:v>2379.502401145705</c:v>
                </c:pt>
                <c:pt idx="36">
                  <c:v>1633.452485668263</c:v>
                </c:pt>
                <c:pt idx="37">
                  <c:v>680.0976755241272</c:v>
                </c:pt>
                <c:pt idx="38">
                  <c:v>138.397000020829</c:v>
                </c:pt>
                <c:pt idx="39">
                  <c:v>705.228967352145</c:v>
                </c:pt>
                <c:pt idx="40">
                  <c:v>182.8882172865143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122824"/>
        <c:axId val="2141125816"/>
      </c:scatterChart>
      <c:valAx>
        <c:axId val="214112282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1125816"/>
        <c:crosses val="autoZero"/>
        <c:crossBetween val="midCat"/>
      </c:valAx>
      <c:valAx>
        <c:axId val="214112581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11228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 - Tran_2.5</a:t>
            </a:r>
            <a:endParaRPr lang="en-US" b="0" baseline="0"/>
          </a:p>
        </c:rich>
      </c:tx>
      <c:layout>
        <c:manualLayout>
          <c:xMode val="edge"/>
          <c:yMode val="edge"/>
          <c:x val="0.0670323818897638"/>
          <c:y val="0.046882677165354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Tran_strain_all!$AI$73:$AI$82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Tran_strain_all!$AL$73:$AL$82</c:f>
              <c:numCache>
                <c:formatCode>0.000</c:formatCode>
                <c:ptCount val="9"/>
                <c:pt idx="0">
                  <c:v>0.842277832182574</c:v>
                </c:pt>
                <c:pt idx="1">
                  <c:v>0.754619265525446</c:v>
                </c:pt>
                <c:pt idx="2">
                  <c:v>0.91972630893318</c:v>
                </c:pt>
                <c:pt idx="3">
                  <c:v>1.489672076516891</c:v>
                </c:pt>
                <c:pt idx="4">
                  <c:v>1.12901756245399</c:v>
                </c:pt>
                <c:pt idx="5">
                  <c:v>1.051494985589706</c:v>
                </c:pt>
                <c:pt idx="6">
                  <c:v>0.858462751029186</c:v>
                </c:pt>
                <c:pt idx="7">
                  <c:v>0.8651983376236</c:v>
                </c:pt>
                <c:pt idx="8">
                  <c:v>0.846662729256287</c:v>
                </c:pt>
              </c:numCache>
            </c:numRef>
          </c:yVal>
          <c:smooth val="0"/>
        </c:ser>
        <c:ser>
          <c:idx val="2"/>
          <c:order val="1"/>
          <c:spPr>
            <a:ln w="28575">
              <a:noFill/>
            </a:ln>
          </c:spPr>
          <c:xVal>
            <c:numRef>
              <c:f>Tran_strain_all!$AI$83:$AI$84</c:f>
              <c:numCache>
                <c:formatCode>General</c:formatCode>
                <c:ptCount val="2"/>
                <c:pt idx="0">
                  <c:v>4.200000000000003</c:v>
                </c:pt>
                <c:pt idx="1">
                  <c:v>3.799999999999997</c:v>
                </c:pt>
              </c:numCache>
            </c:numRef>
          </c:xVal>
          <c:yVal>
            <c:numRef>
              <c:f>Tran_strain_all!$AL$83:$AL$84</c:f>
              <c:numCache>
                <c:formatCode>0.000</c:formatCode>
                <c:ptCount val="2"/>
                <c:pt idx="0">
                  <c:v>1.278425381630792</c:v>
                </c:pt>
                <c:pt idx="1">
                  <c:v>1.077675899670848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716792"/>
        <c:axId val="2127713800"/>
      </c:scatterChart>
      <c:valAx>
        <c:axId val="2127716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713800"/>
        <c:crosses val="autoZero"/>
        <c:crossBetween val="midCat"/>
      </c:valAx>
      <c:valAx>
        <c:axId val="2127713800"/>
        <c:scaling>
          <c:orientation val="minMax"/>
          <c:min val="0.6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277167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2theta-Tran_2.5</a:t>
            </a:r>
          </a:p>
        </c:rich>
      </c:tx>
      <c:layout>
        <c:manualLayout>
          <c:xMode val="edge"/>
          <c:yMode val="edge"/>
          <c:x val="0.069358759221932"/>
          <c:y val="0.0842358604091456"/>
        </c:manualLayout>
      </c:layout>
      <c:overlay val="0"/>
      <c:spPr>
        <a:ln>
          <a:solidFill>
            <a:srgbClr val="00000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0307177033492823"/>
          <c:y val="0.0346205059920106"/>
          <c:w val="0.856186439613709"/>
          <c:h val="0.930758988015979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noFill/>
            </a:ln>
            <a:effectLst/>
          </c:spPr>
          <c:marker>
            <c:spPr>
              <a:effectLst/>
            </c:spPr>
          </c:marker>
          <c:xVal>
            <c:numRef>
              <c:f>Tran_strain_all!$AI$73:$AI$84</c:f>
              <c:numCache>
                <c:formatCode>General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  <c:pt idx="9">
                  <c:v>4.200000000000003</c:v>
                </c:pt>
                <c:pt idx="10">
                  <c:v>3.799999999999997</c:v>
                </c:pt>
              </c:numCache>
            </c:numRef>
          </c:xVal>
          <c:yVal>
            <c:numRef>
              <c:f>Tran_strain_all!$AJ$73:$AJ$84</c:f>
              <c:numCache>
                <c:formatCode>0.000</c:formatCode>
                <c:ptCount val="11"/>
                <c:pt idx="0">
                  <c:v>-90.24287741548501</c:v>
                </c:pt>
                <c:pt idx="1">
                  <c:v>-90.26928078125692</c:v>
                </c:pt>
                <c:pt idx="2">
                  <c:v>-90.28728891013308</c:v>
                </c:pt>
                <c:pt idx="3">
                  <c:v>-90.06656355741695</c:v>
                </c:pt>
                <c:pt idx="4">
                  <c:v>-90.00690464026112</c:v>
                </c:pt>
                <c:pt idx="5">
                  <c:v>-90.08906738050419</c:v>
                </c:pt>
                <c:pt idx="6">
                  <c:v>-90.31651762788186</c:v>
                </c:pt>
                <c:pt idx="7">
                  <c:v>-90.27975075297564</c:v>
                </c:pt>
                <c:pt idx="8">
                  <c:v>-90.26476617436135</c:v>
                </c:pt>
                <c:pt idx="9">
                  <c:v>-90.0809602481052</c:v>
                </c:pt>
                <c:pt idx="10">
                  <c:v>-90.03900431320473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685144"/>
        <c:axId val="2127682600"/>
      </c:scatterChart>
      <c:valAx>
        <c:axId val="2127685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682600"/>
        <c:crosses val="autoZero"/>
        <c:crossBetween val="midCat"/>
      </c:valAx>
      <c:valAx>
        <c:axId val="2127682600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276851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Strain- Tran_2.5</a:t>
            </a:r>
            <a:endParaRPr lang="en-US" b="0" baseline="0"/>
          </a:p>
        </c:rich>
      </c:tx>
      <c:layout>
        <c:manualLayout>
          <c:xMode val="edge"/>
          <c:yMode val="edge"/>
          <c:x val="0.0670323818897638"/>
          <c:y val="0.046882677165354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Tran_strain_all!$AI$73:$AI$82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Tran_strain_all!$AN$73:$AN$82</c:f>
              <c:numCache>
                <c:formatCode>0</c:formatCode>
                <c:ptCount val="9"/>
                <c:pt idx="0">
                  <c:v>53.20219179849594</c:v>
                </c:pt>
                <c:pt idx="1">
                  <c:v>-176.1690209729494</c:v>
                </c:pt>
                <c:pt idx="2">
                  <c:v>-332.5183845913626</c:v>
                </c:pt>
                <c:pt idx="3">
                  <c:v>-249.0057099632237</c:v>
                </c:pt>
                <c:pt idx="4">
                  <c:v>271.288684744464</c:v>
                </c:pt>
                <c:pt idx="5">
                  <c:v>-445.0540221694332</c:v>
                </c:pt>
                <c:pt idx="6">
                  <c:v>-586.130041982158</c:v>
                </c:pt>
                <c:pt idx="7">
                  <c:v>-267.0798919235384</c:v>
                </c:pt>
                <c:pt idx="8">
                  <c:v>-136.9609657024817</c:v>
                </c:pt>
              </c:numCache>
            </c:numRef>
          </c:yVal>
          <c:smooth val="0"/>
        </c:ser>
        <c:ser>
          <c:idx val="2"/>
          <c:order val="1"/>
          <c:spPr>
            <a:ln w="28575">
              <a:noFill/>
            </a:ln>
          </c:spPr>
          <c:xVal>
            <c:numRef>
              <c:f>Tran_strain_all!$AI$83:$AI$84</c:f>
              <c:numCache>
                <c:formatCode>General</c:formatCode>
                <c:ptCount val="2"/>
                <c:pt idx="0">
                  <c:v>4.200000000000003</c:v>
                </c:pt>
                <c:pt idx="1">
                  <c:v>3.799999999999997</c:v>
                </c:pt>
              </c:numCache>
            </c:numRef>
          </c:xVal>
          <c:yVal>
            <c:numRef>
              <c:f>Tran_strain_all!$AN$83:$AN$84</c:f>
              <c:numCache>
                <c:formatCode>0</c:formatCode>
                <c:ptCount val="2"/>
                <c:pt idx="0">
                  <c:v>-374.4397874764216</c:v>
                </c:pt>
                <c:pt idx="1">
                  <c:v>-8.758360187988146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651736"/>
        <c:axId val="2127648744"/>
      </c:scatterChart>
      <c:valAx>
        <c:axId val="2127651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648744"/>
        <c:crosses val="autoZero"/>
        <c:crossBetween val="midCat"/>
      </c:valAx>
      <c:valAx>
        <c:axId val="212764874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276517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 - Tran_depth</a:t>
            </a:r>
            <a:r>
              <a:rPr lang="en-US" b="0" baseline="0"/>
              <a:t> profile</a:t>
            </a:r>
          </a:p>
        </c:rich>
      </c:tx>
      <c:layout>
        <c:manualLayout>
          <c:xMode val="edge"/>
          <c:yMode val="edge"/>
          <c:x val="0.0845323818897638"/>
          <c:y val="0.101882677165354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Tran_strain_all!$AL$64:$AL$71</c:f>
              <c:numCache>
                <c:formatCode>0.000</c:formatCode>
                <c:ptCount val="8"/>
                <c:pt idx="0">
                  <c:v>1.20152265136585</c:v>
                </c:pt>
                <c:pt idx="1">
                  <c:v>1.128229840276608</c:v>
                </c:pt>
                <c:pt idx="2">
                  <c:v>0.946519413695379</c:v>
                </c:pt>
                <c:pt idx="3">
                  <c:v>1.057695638896965</c:v>
                </c:pt>
                <c:pt idx="4">
                  <c:v>1.133025510009078</c:v>
                </c:pt>
                <c:pt idx="5">
                  <c:v>1.107817999318466</c:v>
                </c:pt>
                <c:pt idx="6">
                  <c:v>1.10453275661538</c:v>
                </c:pt>
                <c:pt idx="7">
                  <c:v>1.12901756245399</c:v>
                </c:pt>
              </c:numCache>
            </c:numRef>
          </c:xVal>
          <c:yVal>
            <c:numRef>
              <c:f>Tran_strain_all!$AH$64:$AH$71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622856"/>
        <c:axId val="2127619800"/>
      </c:scatterChart>
      <c:valAx>
        <c:axId val="2127622856"/>
        <c:scaling>
          <c:orientation val="minMax"/>
          <c:min val="0.8"/>
        </c:scaling>
        <c:delete val="0"/>
        <c:axPos val="t"/>
        <c:numFmt formatCode="0.000" sourceLinked="1"/>
        <c:majorTickMark val="out"/>
        <c:minorTickMark val="none"/>
        <c:tickLblPos val="nextTo"/>
        <c:crossAx val="2127619800"/>
        <c:crosses val="autoZero"/>
        <c:crossBetween val="midCat"/>
      </c:valAx>
      <c:valAx>
        <c:axId val="2127619800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76228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2theta-Tran_depth</a:t>
            </a:r>
            <a:r>
              <a:rPr lang="en-US" b="0" baseline="0"/>
              <a:t> profile</a:t>
            </a:r>
            <a:endParaRPr lang="en-US" b="0"/>
          </a:p>
        </c:rich>
      </c:tx>
      <c:layout>
        <c:manualLayout>
          <c:xMode val="edge"/>
          <c:yMode val="edge"/>
          <c:x val="0.588904786964681"/>
          <c:y val="0.871239470517449"/>
        </c:manualLayout>
      </c:layout>
      <c:overlay val="0"/>
      <c:spPr>
        <a:ln>
          <a:solidFill>
            <a:srgbClr val="00000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0307177033492823"/>
          <c:y val="0.0346205059920106"/>
          <c:w val="0.856186439613709"/>
          <c:h val="0.930758988015979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noFill/>
            </a:ln>
            <a:effectLst/>
          </c:spPr>
          <c:marker>
            <c:spPr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Tran_strain_all!$AK$64:$AK$71</c:f>
                <c:numCache>
                  <c:formatCode>General</c:formatCode>
                  <c:ptCount val="8"/>
                  <c:pt idx="0">
                    <c:v>0.0509417048838814</c:v>
                  </c:pt>
                  <c:pt idx="1">
                    <c:v>0.0309306067411403</c:v>
                  </c:pt>
                  <c:pt idx="2">
                    <c:v>0.0305179980839534</c:v>
                  </c:pt>
                  <c:pt idx="3">
                    <c:v>0.0442319506411631</c:v>
                  </c:pt>
                  <c:pt idx="4">
                    <c:v>0.0372819256984808</c:v>
                  </c:pt>
                  <c:pt idx="5">
                    <c:v>0.0545446530695197</c:v>
                  </c:pt>
                  <c:pt idx="6">
                    <c:v>0.049547095378393</c:v>
                  </c:pt>
                  <c:pt idx="7">
                    <c:v>0.0405129581919122</c:v>
                  </c:pt>
                </c:numCache>
              </c:numRef>
            </c:plus>
            <c:minus>
              <c:numRef>
                <c:f>Tran_strain_all!$AK$64:$AK$71</c:f>
                <c:numCache>
                  <c:formatCode>General</c:formatCode>
                  <c:ptCount val="8"/>
                  <c:pt idx="0">
                    <c:v>0.0509417048838814</c:v>
                  </c:pt>
                  <c:pt idx="1">
                    <c:v>0.0309306067411403</c:v>
                  </c:pt>
                  <c:pt idx="2">
                    <c:v>0.0305179980839534</c:v>
                  </c:pt>
                  <c:pt idx="3">
                    <c:v>0.0442319506411631</c:v>
                  </c:pt>
                  <c:pt idx="4">
                    <c:v>0.0372819256984808</c:v>
                  </c:pt>
                  <c:pt idx="5">
                    <c:v>0.0545446530695197</c:v>
                  </c:pt>
                  <c:pt idx="6">
                    <c:v>0.049547095378393</c:v>
                  </c:pt>
                  <c:pt idx="7">
                    <c:v>0.0405129581919122</c:v>
                  </c:pt>
                </c:numCache>
              </c:numRef>
            </c:minus>
          </c:errBars>
          <c:xVal>
            <c:numRef>
              <c:f>Tran_strain_all!$AJ$64:$AJ$71</c:f>
              <c:numCache>
                <c:formatCode>0.000</c:formatCode>
                <c:ptCount val="8"/>
                <c:pt idx="0">
                  <c:v>-89.92377742115183</c:v>
                </c:pt>
                <c:pt idx="1">
                  <c:v>-89.95286014679363</c:v>
                </c:pt>
                <c:pt idx="2">
                  <c:v>-89.83607197570758</c:v>
                </c:pt>
                <c:pt idx="3">
                  <c:v>-89.9545323810974</c:v>
                </c:pt>
                <c:pt idx="4">
                  <c:v>-89.93517379639703</c:v>
                </c:pt>
                <c:pt idx="5">
                  <c:v>-89.9861288444452</c:v>
                </c:pt>
                <c:pt idx="6">
                  <c:v>-90.08217319582737</c:v>
                </c:pt>
                <c:pt idx="7">
                  <c:v>-90.00690464026112</c:v>
                </c:pt>
              </c:numCache>
            </c:numRef>
          </c:xVal>
          <c:yVal>
            <c:numRef>
              <c:f>Tran_strain_all!$AH$64:$AH$71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587928"/>
        <c:axId val="2127584824"/>
      </c:scatterChart>
      <c:valAx>
        <c:axId val="2127587928"/>
        <c:scaling>
          <c:orientation val="minMax"/>
        </c:scaling>
        <c:delete val="0"/>
        <c:axPos val="t"/>
        <c:numFmt formatCode="0.000" sourceLinked="1"/>
        <c:majorTickMark val="out"/>
        <c:minorTickMark val="none"/>
        <c:tickLblPos val="nextTo"/>
        <c:crossAx val="2127584824"/>
        <c:crosses val="autoZero"/>
        <c:crossBetween val="midCat"/>
      </c:valAx>
      <c:valAx>
        <c:axId val="2127584824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75879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3.xml"/><Relationship Id="rId4" Type="http://schemas.openxmlformats.org/officeDocument/2006/relationships/chart" Target="../charts/chart104.xml"/><Relationship Id="rId5" Type="http://schemas.openxmlformats.org/officeDocument/2006/relationships/chart" Target="../charts/chart105.xml"/><Relationship Id="rId6" Type="http://schemas.openxmlformats.org/officeDocument/2006/relationships/chart" Target="../charts/chart106.xml"/><Relationship Id="rId1" Type="http://schemas.openxmlformats.org/officeDocument/2006/relationships/chart" Target="../charts/chart101.xml"/><Relationship Id="rId2" Type="http://schemas.openxmlformats.org/officeDocument/2006/relationships/chart" Target="../charts/chart102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9.xml"/><Relationship Id="rId4" Type="http://schemas.openxmlformats.org/officeDocument/2006/relationships/chart" Target="../charts/chart110.xml"/><Relationship Id="rId5" Type="http://schemas.openxmlformats.org/officeDocument/2006/relationships/chart" Target="../charts/chart111.xml"/><Relationship Id="rId6" Type="http://schemas.openxmlformats.org/officeDocument/2006/relationships/chart" Target="../charts/chart112.xml"/><Relationship Id="rId1" Type="http://schemas.openxmlformats.org/officeDocument/2006/relationships/chart" Target="../charts/chart107.xml"/><Relationship Id="rId2" Type="http://schemas.openxmlformats.org/officeDocument/2006/relationships/chart" Target="../charts/chart108.xml"/></Relationships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4.xml"/><Relationship Id="rId14" Type="http://schemas.openxmlformats.org/officeDocument/2006/relationships/chart" Target="../charts/chart15.xml"/><Relationship Id="rId15" Type="http://schemas.openxmlformats.org/officeDocument/2006/relationships/chart" Target="../charts/chart16.xml"/><Relationship Id="rId16" Type="http://schemas.openxmlformats.org/officeDocument/2006/relationships/chart" Target="../charts/chart17.xml"/><Relationship Id="rId17" Type="http://schemas.openxmlformats.org/officeDocument/2006/relationships/chart" Target="../charts/chart18.xml"/><Relationship Id="rId18" Type="http://schemas.openxmlformats.org/officeDocument/2006/relationships/chart" Target="../charts/chart19.xml"/><Relationship Id="rId19" Type="http://schemas.openxmlformats.org/officeDocument/2006/relationships/chart" Target="../charts/chart20.xml"/><Relationship Id="rId63" Type="http://schemas.openxmlformats.org/officeDocument/2006/relationships/chart" Target="../charts/chart64.xml"/><Relationship Id="rId64" Type="http://schemas.openxmlformats.org/officeDocument/2006/relationships/chart" Target="../charts/chart65.xml"/><Relationship Id="rId65" Type="http://schemas.openxmlformats.org/officeDocument/2006/relationships/chart" Target="../charts/chart66.xml"/><Relationship Id="rId66" Type="http://schemas.openxmlformats.org/officeDocument/2006/relationships/chart" Target="../charts/chart67.xml"/><Relationship Id="rId67" Type="http://schemas.openxmlformats.org/officeDocument/2006/relationships/chart" Target="../charts/chart68.xml"/><Relationship Id="rId68" Type="http://schemas.openxmlformats.org/officeDocument/2006/relationships/chart" Target="../charts/chart69.xml"/><Relationship Id="rId69" Type="http://schemas.openxmlformats.org/officeDocument/2006/relationships/chart" Target="../charts/chart70.xml"/><Relationship Id="rId50" Type="http://schemas.openxmlformats.org/officeDocument/2006/relationships/chart" Target="../charts/chart51.xml"/><Relationship Id="rId51" Type="http://schemas.openxmlformats.org/officeDocument/2006/relationships/chart" Target="../charts/chart52.xml"/><Relationship Id="rId52" Type="http://schemas.openxmlformats.org/officeDocument/2006/relationships/chart" Target="../charts/chart53.xml"/><Relationship Id="rId53" Type="http://schemas.openxmlformats.org/officeDocument/2006/relationships/chart" Target="../charts/chart54.xml"/><Relationship Id="rId54" Type="http://schemas.openxmlformats.org/officeDocument/2006/relationships/chart" Target="../charts/chart55.xml"/><Relationship Id="rId55" Type="http://schemas.openxmlformats.org/officeDocument/2006/relationships/chart" Target="../charts/chart56.xml"/><Relationship Id="rId56" Type="http://schemas.openxmlformats.org/officeDocument/2006/relationships/chart" Target="../charts/chart57.xml"/><Relationship Id="rId57" Type="http://schemas.openxmlformats.org/officeDocument/2006/relationships/chart" Target="../charts/chart58.xml"/><Relationship Id="rId58" Type="http://schemas.openxmlformats.org/officeDocument/2006/relationships/chart" Target="../charts/chart59.xml"/><Relationship Id="rId59" Type="http://schemas.openxmlformats.org/officeDocument/2006/relationships/chart" Target="../charts/chart60.xml"/><Relationship Id="rId40" Type="http://schemas.openxmlformats.org/officeDocument/2006/relationships/chart" Target="../charts/chart41.xml"/><Relationship Id="rId41" Type="http://schemas.openxmlformats.org/officeDocument/2006/relationships/chart" Target="../charts/chart42.xml"/><Relationship Id="rId42" Type="http://schemas.openxmlformats.org/officeDocument/2006/relationships/chart" Target="../charts/chart43.xml"/><Relationship Id="rId43" Type="http://schemas.openxmlformats.org/officeDocument/2006/relationships/chart" Target="../charts/chart44.xml"/><Relationship Id="rId44" Type="http://schemas.openxmlformats.org/officeDocument/2006/relationships/chart" Target="../charts/chart45.xml"/><Relationship Id="rId45" Type="http://schemas.openxmlformats.org/officeDocument/2006/relationships/chart" Target="../charts/chart46.xml"/><Relationship Id="rId46" Type="http://schemas.openxmlformats.org/officeDocument/2006/relationships/chart" Target="../charts/chart47.xml"/><Relationship Id="rId47" Type="http://schemas.openxmlformats.org/officeDocument/2006/relationships/chart" Target="../charts/chart48.xml"/><Relationship Id="rId48" Type="http://schemas.openxmlformats.org/officeDocument/2006/relationships/chart" Target="../charts/chart49.xml"/><Relationship Id="rId49" Type="http://schemas.openxmlformats.org/officeDocument/2006/relationships/chart" Target="../charts/chart50.xml"/><Relationship Id="rId1" Type="http://schemas.openxmlformats.org/officeDocument/2006/relationships/chart" Target="../charts/chart2.xml"/><Relationship Id="rId2" Type="http://schemas.openxmlformats.org/officeDocument/2006/relationships/chart" Target="../charts/chart3.xml"/><Relationship Id="rId3" Type="http://schemas.openxmlformats.org/officeDocument/2006/relationships/chart" Target="../charts/chart4.xml"/><Relationship Id="rId4" Type="http://schemas.openxmlformats.org/officeDocument/2006/relationships/chart" Target="../charts/chart5.xml"/><Relationship Id="rId5" Type="http://schemas.openxmlformats.org/officeDocument/2006/relationships/chart" Target="../charts/chart6.xml"/><Relationship Id="rId6" Type="http://schemas.openxmlformats.org/officeDocument/2006/relationships/chart" Target="../charts/chart7.xml"/><Relationship Id="rId7" Type="http://schemas.openxmlformats.org/officeDocument/2006/relationships/chart" Target="../charts/chart8.xml"/><Relationship Id="rId8" Type="http://schemas.openxmlformats.org/officeDocument/2006/relationships/chart" Target="../charts/chart9.xml"/><Relationship Id="rId9" Type="http://schemas.openxmlformats.org/officeDocument/2006/relationships/chart" Target="../charts/chart10.xml"/><Relationship Id="rId30" Type="http://schemas.openxmlformats.org/officeDocument/2006/relationships/chart" Target="../charts/chart31.xml"/><Relationship Id="rId31" Type="http://schemas.openxmlformats.org/officeDocument/2006/relationships/chart" Target="../charts/chart32.xml"/><Relationship Id="rId32" Type="http://schemas.openxmlformats.org/officeDocument/2006/relationships/chart" Target="../charts/chart33.xml"/><Relationship Id="rId33" Type="http://schemas.openxmlformats.org/officeDocument/2006/relationships/chart" Target="../charts/chart34.xml"/><Relationship Id="rId34" Type="http://schemas.openxmlformats.org/officeDocument/2006/relationships/chart" Target="../charts/chart35.xml"/><Relationship Id="rId35" Type="http://schemas.openxmlformats.org/officeDocument/2006/relationships/chart" Target="../charts/chart36.xml"/><Relationship Id="rId36" Type="http://schemas.openxmlformats.org/officeDocument/2006/relationships/chart" Target="../charts/chart37.xml"/><Relationship Id="rId37" Type="http://schemas.openxmlformats.org/officeDocument/2006/relationships/chart" Target="../charts/chart38.xml"/><Relationship Id="rId38" Type="http://schemas.openxmlformats.org/officeDocument/2006/relationships/chart" Target="../charts/chart39.xml"/><Relationship Id="rId39" Type="http://schemas.openxmlformats.org/officeDocument/2006/relationships/chart" Target="../charts/chart40.xml"/><Relationship Id="rId70" Type="http://schemas.openxmlformats.org/officeDocument/2006/relationships/chart" Target="../charts/chart71.xml"/><Relationship Id="rId71" Type="http://schemas.openxmlformats.org/officeDocument/2006/relationships/chart" Target="../charts/chart72.xml"/><Relationship Id="rId72" Type="http://schemas.openxmlformats.org/officeDocument/2006/relationships/chart" Target="../charts/chart73.xml"/><Relationship Id="rId20" Type="http://schemas.openxmlformats.org/officeDocument/2006/relationships/chart" Target="../charts/chart21.xml"/><Relationship Id="rId21" Type="http://schemas.openxmlformats.org/officeDocument/2006/relationships/chart" Target="../charts/chart22.xml"/><Relationship Id="rId22" Type="http://schemas.openxmlformats.org/officeDocument/2006/relationships/chart" Target="../charts/chart23.xml"/><Relationship Id="rId23" Type="http://schemas.openxmlformats.org/officeDocument/2006/relationships/chart" Target="../charts/chart24.xml"/><Relationship Id="rId24" Type="http://schemas.openxmlformats.org/officeDocument/2006/relationships/chart" Target="../charts/chart25.xml"/><Relationship Id="rId25" Type="http://schemas.openxmlformats.org/officeDocument/2006/relationships/chart" Target="../charts/chart26.xml"/><Relationship Id="rId26" Type="http://schemas.openxmlformats.org/officeDocument/2006/relationships/chart" Target="../charts/chart27.xml"/><Relationship Id="rId27" Type="http://schemas.openxmlformats.org/officeDocument/2006/relationships/chart" Target="../charts/chart28.xml"/><Relationship Id="rId28" Type="http://schemas.openxmlformats.org/officeDocument/2006/relationships/chart" Target="../charts/chart29.xml"/><Relationship Id="rId29" Type="http://schemas.openxmlformats.org/officeDocument/2006/relationships/chart" Target="../charts/chart30.xml"/><Relationship Id="rId73" Type="http://schemas.openxmlformats.org/officeDocument/2006/relationships/chart" Target="../charts/chart74.xml"/><Relationship Id="rId74" Type="http://schemas.openxmlformats.org/officeDocument/2006/relationships/chart" Target="../charts/chart75.xml"/><Relationship Id="rId60" Type="http://schemas.openxmlformats.org/officeDocument/2006/relationships/chart" Target="../charts/chart61.xml"/><Relationship Id="rId61" Type="http://schemas.openxmlformats.org/officeDocument/2006/relationships/chart" Target="../charts/chart62.xml"/><Relationship Id="rId62" Type="http://schemas.openxmlformats.org/officeDocument/2006/relationships/chart" Target="../charts/chart63.xml"/><Relationship Id="rId10" Type="http://schemas.openxmlformats.org/officeDocument/2006/relationships/chart" Target="../charts/chart11.xml"/><Relationship Id="rId11" Type="http://schemas.openxmlformats.org/officeDocument/2006/relationships/chart" Target="../charts/chart12.xml"/><Relationship Id="rId12" Type="http://schemas.openxmlformats.org/officeDocument/2006/relationships/chart" Target="../charts/chart1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8.xml"/><Relationship Id="rId4" Type="http://schemas.openxmlformats.org/officeDocument/2006/relationships/chart" Target="../charts/chart79.xml"/><Relationship Id="rId5" Type="http://schemas.openxmlformats.org/officeDocument/2006/relationships/chart" Target="../charts/chart80.xml"/><Relationship Id="rId1" Type="http://schemas.openxmlformats.org/officeDocument/2006/relationships/chart" Target="../charts/chart76.xml"/><Relationship Id="rId2" Type="http://schemas.openxmlformats.org/officeDocument/2006/relationships/chart" Target="../charts/chart7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1.xml"/><Relationship Id="rId2" Type="http://schemas.openxmlformats.org/officeDocument/2006/relationships/chart" Target="../charts/chart8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3.xml"/><Relationship Id="rId2" Type="http://schemas.openxmlformats.org/officeDocument/2006/relationships/chart" Target="../charts/chart84.xml"/><Relationship Id="rId3" Type="http://schemas.openxmlformats.org/officeDocument/2006/relationships/chart" Target="../charts/chart8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6.xml"/><Relationship Id="rId2" Type="http://schemas.openxmlformats.org/officeDocument/2006/relationships/chart" Target="../charts/chart87.xml"/><Relationship Id="rId3" Type="http://schemas.openxmlformats.org/officeDocument/2006/relationships/chart" Target="../charts/chart8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9.xml"/><Relationship Id="rId2" Type="http://schemas.openxmlformats.org/officeDocument/2006/relationships/chart" Target="../charts/chart90.xml"/><Relationship Id="rId3" Type="http://schemas.openxmlformats.org/officeDocument/2006/relationships/chart" Target="../charts/chart9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2.xml"/><Relationship Id="rId2" Type="http://schemas.openxmlformats.org/officeDocument/2006/relationships/chart" Target="../charts/chart93.xml"/><Relationship Id="rId3" Type="http://schemas.openxmlformats.org/officeDocument/2006/relationships/chart" Target="../charts/chart94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7.xml"/><Relationship Id="rId4" Type="http://schemas.openxmlformats.org/officeDocument/2006/relationships/chart" Target="../charts/chart98.xml"/><Relationship Id="rId5" Type="http://schemas.openxmlformats.org/officeDocument/2006/relationships/chart" Target="../charts/chart99.xml"/><Relationship Id="rId6" Type="http://schemas.openxmlformats.org/officeDocument/2006/relationships/chart" Target="../charts/chart100.xml"/><Relationship Id="rId1" Type="http://schemas.openxmlformats.org/officeDocument/2006/relationships/chart" Target="../charts/chart95.xml"/><Relationship Id="rId2" Type="http://schemas.openxmlformats.org/officeDocument/2006/relationships/chart" Target="../charts/chart9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158750</xdr:colOff>
      <xdr:row>1</xdr:row>
      <xdr:rowOff>101600</xdr:rowOff>
    </xdr:from>
    <xdr:to>
      <xdr:col>30</xdr:col>
      <xdr:colOff>406400</xdr:colOff>
      <xdr:row>41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515585</xdr:colOff>
      <xdr:row>0</xdr:row>
      <xdr:rowOff>177222</xdr:rowOff>
    </xdr:from>
    <xdr:to>
      <xdr:col>38</xdr:col>
      <xdr:colOff>520701</xdr:colOff>
      <xdr:row>29</xdr:row>
      <xdr:rowOff>139700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419100</xdr:colOff>
      <xdr:row>31</xdr:row>
      <xdr:rowOff>38100</xdr:rowOff>
    </xdr:from>
    <xdr:to>
      <xdr:col>43</xdr:col>
      <xdr:colOff>292100</xdr:colOff>
      <xdr:row>65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45</xdr:col>
      <xdr:colOff>0</xdr:colOff>
      <xdr:row>1</xdr:row>
      <xdr:rowOff>0</xdr:rowOff>
    </xdr:from>
    <xdr:to>
      <xdr:col>64</xdr:col>
      <xdr:colOff>546100</xdr:colOff>
      <xdr:row>35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0</xdr:colOff>
      <xdr:row>38</xdr:row>
      <xdr:rowOff>0</xdr:rowOff>
    </xdr:from>
    <xdr:to>
      <xdr:col>64</xdr:col>
      <xdr:colOff>546100</xdr:colOff>
      <xdr:row>72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45</xdr:col>
      <xdr:colOff>0</xdr:colOff>
      <xdr:row>74</xdr:row>
      <xdr:rowOff>0</xdr:rowOff>
    </xdr:from>
    <xdr:to>
      <xdr:col>64</xdr:col>
      <xdr:colOff>546100</xdr:colOff>
      <xdr:row>108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0</xdr:colOff>
      <xdr:row>79</xdr:row>
      <xdr:rowOff>0</xdr:rowOff>
    </xdr:from>
    <xdr:to>
      <xdr:col>14</xdr:col>
      <xdr:colOff>919516</xdr:colOff>
      <xdr:row>107</xdr:row>
      <xdr:rowOff>140278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631881</xdr:colOff>
      <xdr:row>42</xdr:row>
      <xdr:rowOff>172026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0</xdr:colOff>
      <xdr:row>1</xdr:row>
      <xdr:rowOff>0</xdr:rowOff>
    </xdr:from>
    <xdr:to>
      <xdr:col>73</xdr:col>
      <xdr:colOff>116297</xdr:colOff>
      <xdr:row>42</xdr:row>
      <xdr:rowOff>172604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49</xdr:col>
      <xdr:colOff>0</xdr:colOff>
      <xdr:row>45</xdr:row>
      <xdr:rowOff>0</xdr:rowOff>
    </xdr:from>
    <xdr:to>
      <xdr:col>73</xdr:col>
      <xdr:colOff>116297</xdr:colOff>
      <xdr:row>86</xdr:row>
      <xdr:rowOff>172604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74</xdr:col>
      <xdr:colOff>0</xdr:colOff>
      <xdr:row>45</xdr:row>
      <xdr:rowOff>0</xdr:rowOff>
    </xdr:from>
    <xdr:to>
      <xdr:col>98</xdr:col>
      <xdr:colOff>116297</xdr:colOff>
      <xdr:row>86</xdr:row>
      <xdr:rowOff>172604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74</xdr:col>
      <xdr:colOff>0</xdr:colOff>
      <xdr:row>1</xdr:row>
      <xdr:rowOff>0</xdr:rowOff>
    </xdr:from>
    <xdr:to>
      <xdr:col>98</xdr:col>
      <xdr:colOff>116297</xdr:colOff>
      <xdr:row>42</xdr:row>
      <xdr:rowOff>172604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3369</xdr:row>
      <xdr:rowOff>0</xdr:rowOff>
    </xdr:from>
    <xdr:to>
      <xdr:col>12</xdr:col>
      <xdr:colOff>190500</xdr:colOff>
      <xdr:row>3386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7</xdr:col>
      <xdr:colOff>0</xdr:colOff>
      <xdr:row>3419</xdr:row>
      <xdr:rowOff>0</xdr:rowOff>
    </xdr:from>
    <xdr:to>
      <xdr:col>12</xdr:col>
      <xdr:colOff>190500</xdr:colOff>
      <xdr:row>3436</xdr:row>
      <xdr:rowOff>0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7</xdr:col>
      <xdr:colOff>0</xdr:colOff>
      <xdr:row>3469</xdr:row>
      <xdr:rowOff>0</xdr:rowOff>
    </xdr:from>
    <xdr:to>
      <xdr:col>12</xdr:col>
      <xdr:colOff>190500</xdr:colOff>
      <xdr:row>3486</xdr:row>
      <xdr:rowOff>0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7</xdr:col>
      <xdr:colOff>0</xdr:colOff>
      <xdr:row>3519</xdr:row>
      <xdr:rowOff>0</xdr:rowOff>
    </xdr:from>
    <xdr:to>
      <xdr:col>12</xdr:col>
      <xdr:colOff>190500</xdr:colOff>
      <xdr:row>3536</xdr:row>
      <xdr:rowOff>0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7</xdr:col>
      <xdr:colOff>0</xdr:colOff>
      <xdr:row>3569</xdr:row>
      <xdr:rowOff>0</xdr:rowOff>
    </xdr:from>
    <xdr:to>
      <xdr:col>12</xdr:col>
      <xdr:colOff>190500</xdr:colOff>
      <xdr:row>3586</xdr:row>
      <xdr:rowOff>0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7</xdr:col>
      <xdr:colOff>0</xdr:colOff>
      <xdr:row>3619</xdr:row>
      <xdr:rowOff>0</xdr:rowOff>
    </xdr:from>
    <xdr:to>
      <xdr:col>12</xdr:col>
      <xdr:colOff>190500</xdr:colOff>
      <xdr:row>3636</xdr:row>
      <xdr:rowOff>0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7</xdr:col>
      <xdr:colOff>0</xdr:colOff>
      <xdr:row>3669</xdr:row>
      <xdr:rowOff>0</xdr:rowOff>
    </xdr:from>
    <xdr:to>
      <xdr:col>12</xdr:col>
      <xdr:colOff>190500</xdr:colOff>
      <xdr:row>3686</xdr:row>
      <xdr:rowOff>0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28574</xdr:colOff>
      <xdr:row>32</xdr:row>
      <xdr:rowOff>50799</xdr:rowOff>
    </xdr:from>
    <xdr:to>
      <xdr:col>75</xdr:col>
      <xdr:colOff>622299</xdr:colOff>
      <xdr:row>59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44</xdr:col>
      <xdr:colOff>546100</xdr:colOff>
      <xdr:row>3</xdr:row>
      <xdr:rowOff>25400</xdr:rowOff>
    </xdr:from>
    <xdr:to>
      <xdr:col>59</xdr:col>
      <xdr:colOff>609600</xdr:colOff>
      <xdr:row>31</xdr:row>
      <xdr:rowOff>127000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44</xdr:col>
      <xdr:colOff>546100</xdr:colOff>
      <xdr:row>32</xdr:row>
      <xdr:rowOff>63500</xdr:rowOff>
    </xdr:from>
    <xdr:to>
      <xdr:col>59</xdr:col>
      <xdr:colOff>596900</xdr:colOff>
      <xdr:row>59</xdr:row>
      <xdr:rowOff>139700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44</xdr:col>
      <xdr:colOff>622300</xdr:colOff>
      <xdr:row>60</xdr:row>
      <xdr:rowOff>146050</xdr:rowOff>
    </xdr:from>
    <xdr:to>
      <xdr:col>59</xdr:col>
      <xdr:colOff>596900</xdr:colOff>
      <xdr:row>90</xdr:row>
      <xdr:rowOff>88900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61</xdr:col>
      <xdr:colOff>0</xdr:colOff>
      <xdr:row>3</xdr:row>
      <xdr:rowOff>0</xdr:rowOff>
    </xdr:from>
    <xdr:to>
      <xdr:col>76</xdr:col>
      <xdr:colOff>63500</xdr:colOff>
      <xdr:row>31</xdr:row>
      <xdr:rowOff>101600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631881</xdr:colOff>
      <xdr:row>42</xdr:row>
      <xdr:rowOff>172026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631881</xdr:colOff>
      <xdr:row>42</xdr:row>
      <xdr:rowOff>172026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0</xdr:colOff>
      <xdr:row>1</xdr:row>
      <xdr:rowOff>0</xdr:rowOff>
    </xdr:from>
    <xdr:to>
      <xdr:col>73</xdr:col>
      <xdr:colOff>116297</xdr:colOff>
      <xdr:row>42</xdr:row>
      <xdr:rowOff>172604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631881</xdr:colOff>
      <xdr:row>47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47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0</xdr:colOff>
      <xdr:row>1</xdr:row>
      <xdr:rowOff>0</xdr:rowOff>
    </xdr:from>
    <xdr:to>
      <xdr:col>73</xdr:col>
      <xdr:colOff>116297</xdr:colOff>
      <xdr:row>47</xdr:row>
      <xdr:rowOff>578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631881</xdr:colOff>
      <xdr:row>42</xdr:row>
      <xdr:rowOff>172026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0</xdr:colOff>
      <xdr:row>1</xdr:row>
      <xdr:rowOff>0</xdr:rowOff>
    </xdr:from>
    <xdr:to>
      <xdr:col>73</xdr:col>
      <xdr:colOff>116297</xdr:colOff>
      <xdr:row>42</xdr:row>
      <xdr:rowOff>172604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631881</xdr:colOff>
      <xdr:row>47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520700</xdr:colOff>
      <xdr:row>47</xdr:row>
      <xdr:rowOff>101600</xdr:rowOff>
    </xdr:from>
    <xdr:to>
      <xdr:col>47</xdr:col>
      <xdr:colOff>636997</xdr:colOff>
      <xdr:row>87</xdr:row>
      <xdr:rowOff>96404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0</xdr:colOff>
      <xdr:row>1</xdr:row>
      <xdr:rowOff>0</xdr:rowOff>
    </xdr:from>
    <xdr:to>
      <xdr:col>73</xdr:col>
      <xdr:colOff>116297</xdr:colOff>
      <xdr:row>47</xdr:row>
      <xdr:rowOff>578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546100</xdr:colOff>
      <xdr:row>3</xdr:row>
      <xdr:rowOff>25400</xdr:rowOff>
    </xdr:from>
    <xdr:to>
      <xdr:col>59</xdr:col>
      <xdr:colOff>609600</xdr:colOff>
      <xdr:row>31</xdr:row>
      <xdr:rowOff>127000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44</xdr:col>
      <xdr:colOff>584200</xdr:colOff>
      <xdr:row>32</xdr:row>
      <xdr:rowOff>57150</xdr:rowOff>
    </xdr:from>
    <xdr:to>
      <xdr:col>59</xdr:col>
      <xdr:colOff>558800</xdr:colOff>
      <xdr:row>62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44</xdr:col>
      <xdr:colOff>571500</xdr:colOff>
      <xdr:row>63</xdr:row>
      <xdr:rowOff>139700</xdr:rowOff>
    </xdr:from>
    <xdr:to>
      <xdr:col>59</xdr:col>
      <xdr:colOff>635000</xdr:colOff>
      <xdr:row>92</xdr:row>
      <xdr:rowOff>63500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61</xdr:col>
      <xdr:colOff>0</xdr:colOff>
      <xdr:row>3</xdr:row>
      <xdr:rowOff>0</xdr:rowOff>
    </xdr:from>
    <xdr:to>
      <xdr:col>76</xdr:col>
      <xdr:colOff>63500</xdr:colOff>
      <xdr:row>31</xdr:row>
      <xdr:rowOff>101600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61</xdr:col>
      <xdr:colOff>0</xdr:colOff>
      <xdr:row>33</xdr:row>
      <xdr:rowOff>0</xdr:rowOff>
    </xdr:from>
    <xdr:to>
      <xdr:col>75</xdr:col>
      <xdr:colOff>647700</xdr:colOff>
      <xdr:row>62</xdr:row>
      <xdr:rowOff>120650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61</xdr:col>
      <xdr:colOff>0</xdr:colOff>
      <xdr:row>64</xdr:row>
      <xdr:rowOff>0</xdr:rowOff>
    </xdr:from>
    <xdr:to>
      <xdr:col>76</xdr:col>
      <xdr:colOff>63500</xdr:colOff>
      <xdr:row>92</xdr:row>
      <xdr:rowOff>101600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80009%20-%20Weld%20C,%20normal%20strai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Weld%20C,%20strains,%20longitudinal%20-%2098001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09"/>
      <sheetName val="Work"/>
    </sheetNames>
    <sheetDataSet>
      <sheetData sheetId="0"/>
      <sheetData sheetId="1"/>
      <sheetData sheetId="2"/>
      <sheetData sheetId="3">
        <row r="8">
          <cell r="AI8">
            <v>-16</v>
          </cell>
          <cell r="AL8">
            <v>0.85744688866663554</v>
          </cell>
          <cell r="AN8">
            <v>176.76297696200828</v>
          </cell>
        </row>
        <row r="9">
          <cell r="AI9">
            <v>-15</v>
          </cell>
          <cell r="AL9">
            <v>0.85362777741353846</v>
          </cell>
          <cell r="AN9">
            <v>9.06035162384633</v>
          </cell>
        </row>
        <row r="10">
          <cell r="AI10">
            <v>-14</v>
          </cell>
          <cell r="AL10">
            <v>0.82438710320469788</v>
          </cell>
          <cell r="AN10">
            <v>-132.85591946077258</v>
          </cell>
        </row>
        <row r="11">
          <cell r="AI11">
            <v>-13</v>
          </cell>
          <cell r="AL11">
            <v>0.84723911354562598</v>
          </cell>
          <cell r="AN11">
            <v>-204.28289450691307</v>
          </cell>
        </row>
        <row r="12">
          <cell r="AI12">
            <v>-12</v>
          </cell>
          <cell r="AL12">
            <v>0.83283302796698722</v>
          </cell>
          <cell r="AN12">
            <v>-655.49872337222757</v>
          </cell>
        </row>
        <row r="13">
          <cell r="AI13">
            <v>-11</v>
          </cell>
          <cell r="AL13">
            <v>0.80099491963283787</v>
          </cell>
          <cell r="AN13">
            <v>-738.75509459475632</v>
          </cell>
        </row>
        <row r="14">
          <cell r="AI14">
            <v>-10</v>
          </cell>
          <cell r="AL14">
            <v>0.77109061608002116</v>
          </cell>
          <cell r="AN14">
            <v>-108.63267182104065</v>
          </cell>
        </row>
        <row r="15">
          <cell r="AI15">
            <v>-9</v>
          </cell>
          <cell r="AL15">
            <v>0.89666281211312704</v>
          </cell>
          <cell r="AN15">
            <v>-786.63108474430476</v>
          </cell>
        </row>
        <row r="16">
          <cell r="AI16">
            <v>-8</v>
          </cell>
          <cell r="AL16">
            <v>1.1932733503400343</v>
          </cell>
          <cell r="AN16">
            <v>-138.10580218875936</v>
          </cell>
        </row>
        <row r="17">
          <cell r="AI17">
            <v>-7</v>
          </cell>
          <cell r="AL17">
            <v>1.096243938837522</v>
          </cell>
          <cell r="AN17">
            <v>-364.26020795665704</v>
          </cell>
        </row>
        <row r="18">
          <cell r="AI18">
            <v>-6</v>
          </cell>
          <cell r="AL18">
            <v>1.097143623538138</v>
          </cell>
          <cell r="AN18">
            <v>-674.72087025577389</v>
          </cell>
        </row>
        <row r="19">
          <cell r="AI19">
            <v>-5</v>
          </cell>
          <cell r="AL19">
            <v>1.1395072026211417</v>
          </cell>
          <cell r="AN19">
            <v>-983.17249387525067</v>
          </cell>
        </row>
        <row r="20">
          <cell r="AI20">
            <v>-4</v>
          </cell>
          <cell r="AL20">
            <v>1.1245395374753901</v>
          </cell>
          <cell r="AN20">
            <v>-839.32515964824097</v>
          </cell>
        </row>
        <row r="21">
          <cell r="AI21">
            <v>-3</v>
          </cell>
          <cell r="AL21">
            <v>1.0654238494362736</v>
          </cell>
          <cell r="AN21">
            <v>-1258.3900878168074</v>
          </cell>
        </row>
        <row r="22">
          <cell r="AI22">
            <v>-2</v>
          </cell>
          <cell r="AL22">
            <v>1.0900343279296734</v>
          </cell>
          <cell r="AN22">
            <v>-1271.6163467999531</v>
          </cell>
        </row>
        <row r="23">
          <cell r="AI23">
            <v>-1</v>
          </cell>
          <cell r="AL23">
            <v>1.1262192696150741</v>
          </cell>
          <cell r="AN23">
            <v>-1162.6329294029958</v>
          </cell>
        </row>
        <row r="24">
          <cell r="AI24">
            <v>0</v>
          </cell>
          <cell r="AL24">
            <v>1.0448296756854398</v>
          </cell>
          <cell r="AN24">
            <v>-1589.6771413862475</v>
          </cell>
        </row>
        <row r="25">
          <cell r="AI25">
            <v>1</v>
          </cell>
          <cell r="AL25">
            <v>1.0559752312104669</v>
          </cell>
          <cell r="AN25">
            <v>-1036.5755472701021</v>
          </cell>
        </row>
        <row r="26">
          <cell r="AI26">
            <v>2</v>
          </cell>
          <cell r="AL26">
            <v>1.0688574653668979</v>
          </cell>
          <cell r="AN26">
            <v>-1103.6726729735103</v>
          </cell>
        </row>
        <row r="27">
          <cell r="AI27">
            <v>3</v>
          </cell>
          <cell r="AL27">
            <v>1.1026614276308568</v>
          </cell>
          <cell r="AN27">
            <v>-782.93889210834243</v>
          </cell>
        </row>
        <row r="28">
          <cell r="AI28">
            <v>4</v>
          </cell>
          <cell r="AL28">
            <v>1.0854879824110666</v>
          </cell>
          <cell r="AN28">
            <v>-581.87251567698445</v>
          </cell>
        </row>
        <row r="29">
          <cell r="AI29">
            <v>5</v>
          </cell>
          <cell r="AL29">
            <v>1.1404782369936153</v>
          </cell>
          <cell r="AN29">
            <v>-338.28567098870275</v>
          </cell>
        </row>
        <row r="30">
          <cell r="AI30">
            <v>6</v>
          </cell>
          <cell r="AL30">
            <v>1.1106668841707463</v>
          </cell>
          <cell r="AN30">
            <v>-376.17210141549504</v>
          </cell>
        </row>
        <row r="31">
          <cell r="AI31">
            <v>7</v>
          </cell>
          <cell r="AL31">
            <v>1.1535720205333251</v>
          </cell>
          <cell r="AN31">
            <v>172.52406634482577</v>
          </cell>
        </row>
        <row r="32">
          <cell r="AI32">
            <v>8</v>
          </cell>
          <cell r="AL32">
            <v>1.2072399083945666</v>
          </cell>
          <cell r="AN32">
            <v>489.45279291023883</v>
          </cell>
        </row>
        <row r="33">
          <cell r="AI33">
            <v>9</v>
          </cell>
          <cell r="AL33">
            <v>1.0410765784634359</v>
          </cell>
          <cell r="AN33">
            <v>348.31973613291825</v>
          </cell>
        </row>
        <row r="34">
          <cell r="AI34">
            <v>10</v>
          </cell>
          <cell r="AL34">
            <v>0.78497135472356494</v>
          </cell>
          <cell r="AN34">
            <v>102.70114694010957</v>
          </cell>
        </row>
        <row r="35">
          <cell r="AI35">
            <v>11</v>
          </cell>
          <cell r="AL35">
            <v>0.80998453848584329</v>
          </cell>
          <cell r="AN35">
            <v>-815.14702831531065</v>
          </cell>
        </row>
        <row r="36">
          <cell r="AI36">
            <v>12.000000000000014</v>
          </cell>
          <cell r="AL36">
            <v>0.83035230446175912</v>
          </cell>
          <cell r="AN36">
            <v>-647.17208185116613</v>
          </cell>
        </row>
        <row r="37">
          <cell r="AI37">
            <v>13.000000000000014</v>
          </cell>
          <cell r="AL37">
            <v>0.84683936418796613</v>
          </cell>
          <cell r="AN37">
            <v>-232.30923363892765</v>
          </cell>
        </row>
        <row r="38">
          <cell r="AI38">
            <v>14.000000000000014</v>
          </cell>
          <cell r="AL38">
            <v>0.83445696763186739</v>
          </cell>
          <cell r="AN38">
            <v>-155.51677211489422</v>
          </cell>
        </row>
        <row r="39">
          <cell r="AI39">
            <v>15.000000000000014</v>
          </cell>
          <cell r="AL39">
            <v>0.83426560035930686</v>
          </cell>
          <cell r="AN39">
            <v>179.27357363434203</v>
          </cell>
        </row>
        <row r="40">
          <cell r="AI40">
            <v>16.000000000000014</v>
          </cell>
          <cell r="AL40">
            <v>0.8422069498664746</v>
          </cell>
          <cell r="AN40">
            <v>210.68202476004495</v>
          </cell>
        </row>
        <row r="41">
          <cell r="AI41">
            <v>-9.6599999999999966</v>
          </cell>
          <cell r="AL41">
            <v>0.77759302246593465</v>
          </cell>
          <cell r="AN41">
            <v>10.666885289056793</v>
          </cell>
        </row>
        <row r="42">
          <cell r="AI42">
            <v>-9.3299999999999983</v>
          </cell>
          <cell r="AL42">
            <v>0.80563399380166634</v>
          </cell>
          <cell r="AN42">
            <v>-142.4591951780796</v>
          </cell>
        </row>
        <row r="43">
          <cell r="AI43">
            <v>-8.6700000000000017</v>
          </cell>
          <cell r="AL43">
            <v>1.0512497252254118</v>
          </cell>
          <cell r="AN43">
            <v>-690.29803233366943</v>
          </cell>
        </row>
        <row r="44">
          <cell r="AI44">
            <v>-8.3400000000000034</v>
          </cell>
          <cell r="AL44">
            <v>1.1847435337012309</v>
          </cell>
          <cell r="AN44">
            <v>-271.7125497231354</v>
          </cell>
        </row>
        <row r="45">
          <cell r="AI45">
            <v>8.3400000000000034</v>
          </cell>
          <cell r="AL45">
            <v>1.1820081425329476</v>
          </cell>
          <cell r="AN45">
            <v>575.73120366161129</v>
          </cell>
        </row>
        <row r="46">
          <cell r="AI46">
            <v>8.6700000000000017</v>
          </cell>
          <cell r="AL46">
            <v>1.1764735629993028</v>
          </cell>
          <cell r="AN46">
            <v>722.78821704996335</v>
          </cell>
        </row>
        <row r="47">
          <cell r="AI47">
            <v>9.3299999999999983</v>
          </cell>
          <cell r="AL47">
            <v>0.91221243467333524</v>
          </cell>
          <cell r="AN47">
            <v>-421.01884872425279</v>
          </cell>
        </row>
        <row r="48">
          <cell r="AI48">
            <v>9.6599999999999966</v>
          </cell>
          <cell r="AL48">
            <v>0.78710023831215403</v>
          </cell>
          <cell r="AN48">
            <v>278.5044719426644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Work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workbookViewId="0"/>
  </sheetViews>
  <sheetFormatPr baseColWidth="10" defaultColWidth="8.83203125" defaultRowHeight="14" x14ac:dyDescent="0"/>
  <sheetData>
    <row r="1" spans="1:15">
      <c r="A1" t="s">
        <v>187</v>
      </c>
      <c r="B1">
        <v>980011</v>
      </c>
      <c r="E1" t="s">
        <v>155</v>
      </c>
      <c r="F1" t="s">
        <v>156</v>
      </c>
      <c r="G1" t="s">
        <v>157</v>
      </c>
      <c r="H1" t="s">
        <v>158</v>
      </c>
      <c r="I1" t="s">
        <v>159</v>
      </c>
      <c r="J1" t="s">
        <v>160</v>
      </c>
      <c r="K1" t="s">
        <v>161</v>
      </c>
      <c r="L1" t="s">
        <v>162</v>
      </c>
      <c r="M1" t="s">
        <v>163</v>
      </c>
      <c r="N1" t="s">
        <v>164</v>
      </c>
      <c r="O1" t="s">
        <v>165</v>
      </c>
    </row>
    <row r="2" spans="1:15">
      <c r="A2" t="s">
        <v>198</v>
      </c>
      <c r="B2">
        <v>74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160</v>
      </c>
      <c r="O2">
        <v>8</v>
      </c>
    </row>
    <row r="3" spans="1:15">
      <c r="A3" t="s">
        <v>188</v>
      </c>
      <c r="B3" t="s">
        <v>189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160</v>
      </c>
      <c r="O3">
        <v>8</v>
      </c>
    </row>
    <row r="4" spans="1:15">
      <c r="A4" t="s">
        <v>196</v>
      </c>
      <c r="B4">
        <v>3700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160</v>
      </c>
      <c r="O4">
        <v>8</v>
      </c>
    </row>
    <row r="5" spans="1:15">
      <c r="A5" t="s">
        <v>190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160</v>
      </c>
      <c r="O5">
        <v>8</v>
      </c>
    </row>
    <row r="6" spans="1:15">
      <c r="A6" t="s">
        <v>191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160</v>
      </c>
      <c r="O6">
        <v>8</v>
      </c>
    </row>
    <row r="7" spans="1:15">
      <c r="A7" t="s">
        <v>192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160</v>
      </c>
      <c r="O7">
        <v>8</v>
      </c>
    </row>
    <row r="8" spans="1:15">
      <c r="A8" t="s">
        <v>193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160</v>
      </c>
      <c r="O8">
        <v>8</v>
      </c>
    </row>
    <row r="9" spans="1:15">
      <c r="A9" t="s">
        <v>194</v>
      </c>
      <c r="B9" t="s">
        <v>195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160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160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160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160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160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160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160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160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160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160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160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160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160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160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160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160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160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160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160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160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160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160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160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160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160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160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160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160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160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160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160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160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160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160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160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160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160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160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160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160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160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160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160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160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160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160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160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160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160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160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160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160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160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160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160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160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160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160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160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160</v>
      </c>
      <c r="O68">
        <v>8</v>
      </c>
    </row>
    <row r="69" spans="5:15">
      <c r="E69">
        <v>68</v>
      </c>
      <c r="F69">
        <v>3355</v>
      </c>
      <c r="G69">
        <v>3365</v>
      </c>
      <c r="H69">
        <v>3369</v>
      </c>
      <c r="I69">
        <v>3400</v>
      </c>
      <c r="J69">
        <v>2</v>
      </c>
      <c r="K69">
        <v>5</v>
      </c>
      <c r="L69">
        <v>4</v>
      </c>
      <c r="M69">
        <v>3</v>
      </c>
      <c r="N69" t="s">
        <v>160</v>
      </c>
      <c r="O69">
        <v>8</v>
      </c>
    </row>
    <row r="70" spans="5:15">
      <c r="E70">
        <v>69</v>
      </c>
      <c r="F70">
        <v>3405</v>
      </c>
      <c r="G70">
        <v>3415</v>
      </c>
      <c r="H70">
        <v>3419</v>
      </c>
      <c r="I70">
        <v>3450</v>
      </c>
      <c r="J70">
        <v>2</v>
      </c>
      <c r="K70">
        <v>5</v>
      </c>
      <c r="L70">
        <v>4</v>
      </c>
      <c r="M70">
        <v>3</v>
      </c>
      <c r="N70" t="s">
        <v>160</v>
      </c>
      <c r="O70">
        <v>8</v>
      </c>
    </row>
    <row r="71" spans="5:15">
      <c r="E71">
        <v>70</v>
      </c>
      <c r="F71">
        <v>3455</v>
      </c>
      <c r="G71">
        <v>3465</v>
      </c>
      <c r="H71">
        <v>3469</v>
      </c>
      <c r="I71">
        <v>3500</v>
      </c>
      <c r="J71">
        <v>2</v>
      </c>
      <c r="K71">
        <v>5</v>
      </c>
      <c r="L71">
        <v>4</v>
      </c>
      <c r="M71">
        <v>3</v>
      </c>
      <c r="N71" t="s">
        <v>160</v>
      </c>
      <c r="O71">
        <v>8</v>
      </c>
    </row>
    <row r="72" spans="5:15">
      <c r="E72">
        <v>71</v>
      </c>
      <c r="F72">
        <v>3505</v>
      </c>
      <c r="G72">
        <v>3515</v>
      </c>
      <c r="H72">
        <v>3519</v>
      </c>
      <c r="I72">
        <v>3550</v>
      </c>
      <c r="J72">
        <v>2</v>
      </c>
      <c r="K72">
        <v>5</v>
      </c>
      <c r="L72">
        <v>4</v>
      </c>
      <c r="M72">
        <v>3</v>
      </c>
      <c r="N72" t="s">
        <v>160</v>
      </c>
      <c r="O72">
        <v>8</v>
      </c>
    </row>
    <row r="73" spans="5:15">
      <c r="E73">
        <v>72</v>
      </c>
      <c r="F73">
        <v>3555</v>
      </c>
      <c r="G73">
        <v>3565</v>
      </c>
      <c r="H73">
        <v>3569</v>
      </c>
      <c r="I73">
        <v>3600</v>
      </c>
      <c r="J73">
        <v>2</v>
      </c>
      <c r="K73">
        <v>5</v>
      </c>
      <c r="L73">
        <v>4</v>
      </c>
      <c r="M73">
        <v>3</v>
      </c>
      <c r="N73" t="s">
        <v>160</v>
      </c>
      <c r="O73">
        <v>8</v>
      </c>
    </row>
    <row r="74" spans="5:15">
      <c r="E74">
        <v>73</v>
      </c>
      <c r="F74">
        <v>3605</v>
      </c>
      <c r="G74">
        <v>3615</v>
      </c>
      <c r="H74">
        <v>3619</v>
      </c>
      <c r="I74">
        <v>3650</v>
      </c>
      <c r="J74">
        <v>2</v>
      </c>
      <c r="K74">
        <v>5</v>
      </c>
      <c r="L74">
        <v>4</v>
      </c>
      <c r="M74">
        <v>3</v>
      </c>
      <c r="N74" t="s">
        <v>160</v>
      </c>
      <c r="O74">
        <v>8</v>
      </c>
    </row>
    <row r="75" spans="5:15">
      <c r="E75">
        <v>74</v>
      </c>
      <c r="F75">
        <v>3655</v>
      </c>
      <c r="G75">
        <v>3665</v>
      </c>
      <c r="H75">
        <v>3669</v>
      </c>
      <c r="I75">
        <v>3700</v>
      </c>
      <c r="J75">
        <v>2</v>
      </c>
      <c r="K75">
        <v>5</v>
      </c>
      <c r="L75">
        <v>4</v>
      </c>
      <c r="M75">
        <v>3</v>
      </c>
      <c r="N75" t="s">
        <v>160</v>
      </c>
      <c r="O75">
        <v>8</v>
      </c>
    </row>
  </sheetData>
  <sheetProtection password="EA2A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7"/>
  <sheetViews>
    <sheetView topLeftCell="K38" workbookViewId="0">
      <selection activeCell="AJ27" sqref="AJ27"/>
    </sheetView>
  </sheetViews>
  <sheetFormatPr baseColWidth="10" defaultColWidth="8.83203125" defaultRowHeight="14" x14ac:dyDescent="0"/>
  <cols>
    <col min="33" max="33" width="11" bestFit="1" customWidth="1"/>
    <col min="44" max="44" width="3.83203125" customWidth="1"/>
  </cols>
  <sheetData>
    <row r="1" spans="1:43">
      <c r="AG1" t="s">
        <v>327</v>
      </c>
      <c r="AH1" s="9" t="s">
        <v>279</v>
      </c>
      <c r="AI1" s="6">
        <v>-90.076999999999998</v>
      </c>
      <c r="AJ1" t="s">
        <v>280</v>
      </c>
      <c r="AL1" s="9" t="s">
        <v>279</v>
      </c>
      <c r="AM1" s="6">
        <v>-90.037999999999997</v>
      </c>
      <c r="AN1" s="34">
        <v>2.5</v>
      </c>
      <c r="AP1" s="40" t="s">
        <v>340</v>
      </c>
      <c r="AQ1" s="6"/>
    </row>
    <row r="2" spans="1:43">
      <c r="AH2" s="9" t="s">
        <v>281</v>
      </c>
      <c r="AI2" s="6">
        <v>-90.275000000000006</v>
      </c>
      <c r="AJ2" t="s">
        <v>280</v>
      </c>
      <c r="AL2" s="9" t="s">
        <v>281</v>
      </c>
      <c r="AM2" s="6">
        <v>-90.248999999999995</v>
      </c>
      <c r="AP2" s="6" t="s">
        <v>279</v>
      </c>
      <c r="AQ2" s="42">
        <v>-90.063808376892567</v>
      </c>
    </row>
    <row r="3" spans="1:43">
      <c r="AH3" s="9" t="s">
        <v>282</v>
      </c>
      <c r="AI3" s="6">
        <f>1/3*(AI1+2*AI2)</f>
        <v>-90.209000000000003</v>
      </c>
      <c r="AL3" s="9" t="s">
        <v>282</v>
      </c>
      <c r="AM3" s="6">
        <f>1/3*(AM1+2*AM2)</f>
        <v>-90.178666666666658</v>
      </c>
      <c r="AP3" s="6" t="s">
        <v>281</v>
      </c>
      <c r="AQ3" s="42">
        <v>-90.261773888142926</v>
      </c>
    </row>
    <row r="4" spans="1:43">
      <c r="AH4" s="9" t="s">
        <v>283</v>
      </c>
      <c r="AI4" s="6">
        <f>1/3*(2*AI1+AI2)</f>
        <v>-90.142999999999986</v>
      </c>
      <c r="AL4" s="9" t="s">
        <v>283</v>
      </c>
      <c r="AM4" s="6">
        <f>1/3*(2*AM1+AM2)</f>
        <v>-90.10833333333332</v>
      </c>
    </row>
    <row r="5" spans="1:43">
      <c r="AH5" s="9" t="s">
        <v>329</v>
      </c>
      <c r="AI5" s="6">
        <f>1/4*(AI1+3*AI2)</f>
        <v>-90.225500000000011</v>
      </c>
      <c r="AL5" s="9" t="s">
        <v>329</v>
      </c>
      <c r="AM5" s="6">
        <f>1/4*(AM1+3*AM2)</f>
        <v>-90.196249999999992</v>
      </c>
    </row>
    <row r="6" spans="1:43">
      <c r="AH6" s="9" t="s">
        <v>335</v>
      </c>
      <c r="AI6" s="6">
        <f>1/2*(AI1+AI2)</f>
        <v>-90.176000000000002</v>
      </c>
      <c r="AL6" s="9" t="s">
        <v>335</v>
      </c>
      <c r="AM6" s="6">
        <f>1/2*(AM1+AM2)</f>
        <v>-90.143499999999989</v>
      </c>
    </row>
    <row r="7" spans="1:43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9" t="s">
        <v>284</v>
      </c>
      <c r="AH7" s="9" t="s">
        <v>285</v>
      </c>
      <c r="AI7" s="9" t="s">
        <v>286</v>
      </c>
      <c r="AJ7" s="7" t="s">
        <v>160</v>
      </c>
      <c r="AK7" s="7" t="s">
        <v>287</v>
      </c>
      <c r="AL7" s="7" t="s">
        <v>204</v>
      </c>
      <c r="AM7" s="7" t="s">
        <v>205</v>
      </c>
      <c r="AN7" s="9" t="s">
        <v>288</v>
      </c>
      <c r="AO7" t="s">
        <v>289</v>
      </c>
      <c r="AP7" t="s">
        <v>290</v>
      </c>
    </row>
    <row r="8" spans="1:43">
      <c r="A8">
        <f>Strains!A2</f>
        <v>1</v>
      </c>
      <c r="B8">
        <f>Strains!B2</f>
        <v>1</v>
      </c>
      <c r="C8">
        <f>Strains!C2</f>
        <v>980011</v>
      </c>
      <c r="D8">
        <f>Strains!D2</f>
        <v>41540.736878009258</v>
      </c>
      <c r="E8">
        <f>Strains!E2</f>
        <v>71.87</v>
      </c>
      <c r="F8">
        <f>Strains!F2</f>
        <v>35.935000000000002</v>
      </c>
      <c r="G8">
        <f>Strains!G2</f>
        <v>-45.1</v>
      </c>
      <c r="H8">
        <f>Strains!H2</f>
        <v>-90.2</v>
      </c>
      <c r="I8">
        <f>Strains!I2</f>
        <v>5.5</v>
      </c>
      <c r="J8">
        <f>Strains!J2</f>
        <v>100.8</v>
      </c>
      <c r="K8">
        <f>Strains!K2</f>
        <v>-12.348000000000001</v>
      </c>
      <c r="L8">
        <f>Strains!L2</f>
        <v>80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175000</v>
      </c>
      <c r="Q8">
        <f>Strains!Q2</f>
        <v>653</v>
      </c>
      <c r="R8">
        <f>Strains!R2</f>
        <v>261</v>
      </c>
      <c r="S8">
        <f>Strains!S2</f>
        <v>66</v>
      </c>
      <c r="T8">
        <f>Strains!T2</f>
        <v>6.6159401798003934</v>
      </c>
      <c r="U8">
        <f>Strains!U2</f>
        <v>0.46144837763137181</v>
      </c>
      <c r="V8">
        <f>Strains!V2</f>
        <v>-90.368142893868836</v>
      </c>
      <c r="W8">
        <f>Strains!W2</f>
        <v>2.2646919309189377E-2</v>
      </c>
      <c r="X8">
        <f>Strains!X2</f>
        <v>0.73865889409575614</v>
      </c>
      <c r="Y8">
        <f>Strains!Y2</f>
        <v>5.749257735620561E-2</v>
      </c>
      <c r="Z8">
        <f>Strains!Z2</f>
        <v>4.8031113226104445</v>
      </c>
      <c r="AA8">
        <f>Strains!AA2</f>
        <v>0.28527530146318253</v>
      </c>
      <c r="AB8">
        <f>Strains!AB2</f>
        <v>1.70363558276551E-2</v>
      </c>
      <c r="AC8">
        <f>Strains!AC2</f>
        <v>0.12466416216944455</v>
      </c>
      <c r="AD8">
        <f>Strains!AD2</f>
        <v>1.190649727344369</v>
      </c>
      <c r="AG8" s="9" t="s">
        <v>281</v>
      </c>
      <c r="AH8" s="9">
        <v>0.15</v>
      </c>
      <c r="AI8" s="9">
        <f>J8-116.8</f>
        <v>-16</v>
      </c>
      <c r="AJ8" s="7">
        <f>V8</f>
        <v>-90.368142893868836</v>
      </c>
      <c r="AK8" s="7">
        <f t="shared" ref="AK8:AM23" si="0">W8</f>
        <v>2.2646919309189377E-2</v>
      </c>
      <c r="AL8" s="7">
        <f t="shared" si="0"/>
        <v>0.73865889409575614</v>
      </c>
      <c r="AM8" s="7">
        <f t="shared" si="0"/>
        <v>5.749257735620561E-2</v>
      </c>
      <c r="AN8" s="8">
        <f>(SIN(RADIANS(AP8/2))/SIN(RADIANS(AJ8/2))-1)*1000000</f>
        <v>-807.94939716866133</v>
      </c>
      <c r="AO8" s="8">
        <f>(SIN(RADIANS(AP8/2))/SIN(RADIANS((AJ8+AK8)/2))-1)*1000000-AN8</f>
        <v>196.26527410299138</v>
      </c>
      <c r="AP8" s="6">
        <f>VLOOKUP(AG8,$AH$1:$AI$5,2,FALSE)</f>
        <v>-90.275000000000006</v>
      </c>
    </row>
    <row r="9" spans="1:43">
      <c r="A9">
        <f>Strains!A3</f>
        <v>2</v>
      </c>
      <c r="B9">
        <f>Strains!B3</f>
        <v>2</v>
      </c>
      <c r="C9">
        <f>Strains!C3</f>
        <v>980011</v>
      </c>
      <c r="D9">
        <f>Strains!D3</f>
        <v>41540.744870486109</v>
      </c>
      <c r="E9">
        <f>Strains!E3</f>
        <v>71.87</v>
      </c>
      <c r="F9">
        <f>Strains!F3</f>
        <v>35.935000000000002</v>
      </c>
      <c r="G9">
        <f>Strains!G3</f>
        <v>-45.1</v>
      </c>
      <c r="H9">
        <f>Strains!H3</f>
        <v>-90.2</v>
      </c>
      <c r="I9">
        <f>Strains!I3</f>
        <v>5.5</v>
      </c>
      <c r="J9">
        <f>Strains!J3</f>
        <v>101.8</v>
      </c>
      <c r="K9">
        <f>Strains!K3</f>
        <v>-12.295999999999999</v>
      </c>
      <c r="L9">
        <f>Strains!L3</f>
        <v>80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175000</v>
      </c>
      <c r="Q9">
        <f>Strains!Q3</f>
        <v>653</v>
      </c>
      <c r="R9">
        <f>Strains!R3</f>
        <v>263</v>
      </c>
      <c r="S9">
        <f>Strains!S3</f>
        <v>91</v>
      </c>
      <c r="T9">
        <f>Strains!T3</f>
        <v>8.2106053723087751</v>
      </c>
      <c r="U9">
        <f>Strains!U3</f>
        <v>0.46114367831159042</v>
      </c>
      <c r="V9">
        <f>Strains!V3</f>
        <v>-90.392689982631694</v>
      </c>
      <c r="W9">
        <f>Strains!W3</f>
        <v>2.10423010272098E-2</v>
      </c>
      <c r="X9">
        <f>Strains!X3</f>
        <v>0.84127520818119139</v>
      </c>
      <c r="Y9">
        <f>Strains!Y3</f>
        <v>5.5410773331094544E-2</v>
      </c>
      <c r="Z9">
        <f>Strains!Z3</f>
        <v>5.0752550714216742</v>
      </c>
      <c r="AA9">
        <f>Strains!AA3</f>
        <v>0.32902106115166713</v>
      </c>
      <c r="AB9">
        <f>Strains!AB3</f>
        <v>0.3213277276481511</v>
      </c>
      <c r="AC9">
        <f>Strains!AC3</f>
        <v>0.13834357223615393</v>
      </c>
      <c r="AD9">
        <f>Strains!AD3</f>
        <v>1.0834126102732118</v>
      </c>
      <c r="AG9" s="9" t="s">
        <v>281</v>
      </c>
      <c r="AH9" s="9">
        <v>0.15</v>
      </c>
      <c r="AI9" s="9">
        <f t="shared" ref="AI9:AI51" si="1">J9-116.8</f>
        <v>-15</v>
      </c>
      <c r="AJ9" s="7">
        <f t="shared" ref="AJ9:AM43" si="2">V9</f>
        <v>-90.392689982631694</v>
      </c>
      <c r="AK9" s="7">
        <f t="shared" si="0"/>
        <v>2.10423010272098E-2</v>
      </c>
      <c r="AL9" s="7">
        <f t="shared" si="0"/>
        <v>0.84127520818119139</v>
      </c>
      <c r="AM9" s="7">
        <f t="shared" si="0"/>
        <v>5.5410773331094544E-2</v>
      </c>
      <c r="AN9" s="8">
        <f t="shared" ref="AN9:AN51" si="3">(SIN(RADIANS(AP9/2))/SIN(RADIANS(AJ9/2))-1)*1000000</f>
        <v>-1020.5510337597534</v>
      </c>
      <c r="AO9" s="8">
        <f t="shared" ref="AO9:AO51" si="4">(SIN(RADIANS(AP9/2))/SIN(RADIANS((AJ9+AK9)/2))-1)*1000000-AN9</f>
        <v>182.23842634690345</v>
      </c>
      <c r="AP9" s="6">
        <f t="shared" ref="AP9:AP51" si="5">VLOOKUP(AG9,$AH$1:$AI$5,2,FALSE)</f>
        <v>-90.275000000000006</v>
      </c>
    </row>
    <row r="10" spans="1:43">
      <c r="A10">
        <f>Strains!A4</f>
        <v>3</v>
      </c>
      <c r="B10">
        <f>Strains!B4</f>
        <v>3</v>
      </c>
      <c r="C10">
        <f>Strains!C4</f>
        <v>980011</v>
      </c>
      <c r="D10">
        <f>Strains!D4</f>
        <v>41540.752604050926</v>
      </c>
      <c r="E10">
        <f>Strains!E4</f>
        <v>71.87</v>
      </c>
      <c r="F10">
        <f>Strains!F4</f>
        <v>35.935000000000002</v>
      </c>
      <c r="G10">
        <f>Strains!G4</f>
        <v>-45.1</v>
      </c>
      <c r="H10">
        <f>Strains!H4</f>
        <v>-90.2</v>
      </c>
      <c r="I10">
        <f>Strains!I4</f>
        <v>5.5</v>
      </c>
      <c r="J10">
        <f>Strains!J4</f>
        <v>102.8</v>
      </c>
      <c r="K10">
        <f>Strains!K4</f>
        <v>-12.246</v>
      </c>
      <c r="L10">
        <f>Strains!L4</f>
        <v>80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175000</v>
      </c>
      <c r="Q10">
        <f>Strains!Q4</f>
        <v>648</v>
      </c>
      <c r="R10">
        <f>Strains!R4</f>
        <v>276</v>
      </c>
      <c r="S10">
        <f>Strains!S4</f>
        <v>62</v>
      </c>
      <c r="T10">
        <f>Strains!T4</f>
        <v>7.7729492846874955</v>
      </c>
      <c r="U10">
        <f>Strains!U4</f>
        <v>0.32829914629314394</v>
      </c>
      <c r="V10">
        <f>Strains!V4</f>
        <v>-90.352952360872891</v>
      </c>
      <c r="W10">
        <f>Strains!W4</f>
        <v>1.5499675324730429E-2</v>
      </c>
      <c r="X10">
        <f>Strains!X4</f>
        <v>0.82905362951995132</v>
      </c>
      <c r="Y10">
        <f>Strains!Y4</f>
        <v>4.0669972369312857E-2</v>
      </c>
      <c r="Z10">
        <f>Strains!Z4</f>
        <v>5.5657016647979169</v>
      </c>
      <c r="AA10">
        <f>Strains!AA4</f>
        <v>0.22757746429435788</v>
      </c>
      <c r="AB10">
        <f>Strains!AB4</f>
        <v>1.5071218557944592E-2</v>
      </c>
      <c r="AC10">
        <f>Strains!AC4</f>
        <v>9.5712392294114199E-2</v>
      </c>
      <c r="AD10">
        <f>Strains!AD4</f>
        <v>0.77732810938109731</v>
      </c>
      <c r="AG10" s="9" t="s">
        <v>281</v>
      </c>
      <c r="AH10" s="9">
        <v>0.15</v>
      </c>
      <c r="AI10" s="9">
        <f t="shared" si="1"/>
        <v>-14</v>
      </c>
      <c r="AJ10" s="7">
        <f t="shared" si="2"/>
        <v>-90.352952360872891</v>
      </c>
      <c r="AK10" s="7">
        <f t="shared" si="0"/>
        <v>1.5499675324730429E-2</v>
      </c>
      <c r="AL10" s="7">
        <f t="shared" si="0"/>
        <v>0.82905362951995132</v>
      </c>
      <c r="AM10" s="7">
        <f t="shared" si="0"/>
        <v>4.0669972369312857E-2</v>
      </c>
      <c r="AN10" s="8">
        <f t="shared" si="3"/>
        <v>-676.31631832087976</v>
      </c>
      <c r="AO10" s="8">
        <f t="shared" si="4"/>
        <v>134.3658005800163</v>
      </c>
      <c r="AP10" s="6">
        <f t="shared" si="5"/>
        <v>-90.275000000000006</v>
      </c>
    </row>
    <row r="11" spans="1:43">
      <c r="A11">
        <f>Strains!A5</f>
        <v>4</v>
      </c>
      <c r="B11">
        <f>Strains!B5</f>
        <v>4</v>
      </c>
      <c r="C11">
        <f>Strains!C5</f>
        <v>980011</v>
      </c>
      <c r="D11">
        <f>Strains!D5</f>
        <v>41540.760208680556</v>
      </c>
      <c r="E11">
        <f>Strains!E5</f>
        <v>71.87</v>
      </c>
      <c r="F11">
        <f>Strains!F5</f>
        <v>35.935000000000002</v>
      </c>
      <c r="G11">
        <f>Strains!G5</f>
        <v>-45.1</v>
      </c>
      <c r="H11">
        <f>Strains!H5</f>
        <v>-90.2</v>
      </c>
      <c r="I11">
        <f>Strains!I5</f>
        <v>5.5</v>
      </c>
      <c r="J11">
        <f>Strains!J5</f>
        <v>103.8</v>
      </c>
      <c r="K11">
        <f>Strains!K5</f>
        <v>-12.23</v>
      </c>
      <c r="L11">
        <f>Strains!L5</f>
        <v>80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175000</v>
      </c>
      <c r="Q11">
        <f>Strains!Q5</f>
        <v>652</v>
      </c>
      <c r="R11">
        <f>Strains!R5</f>
        <v>307</v>
      </c>
      <c r="S11">
        <f>Strains!S5</f>
        <v>77</v>
      </c>
      <c r="T11">
        <f>Strains!T5</f>
        <v>8.139010312108292</v>
      </c>
      <c r="U11">
        <f>Strains!U5</f>
        <v>0.44340962900892283</v>
      </c>
      <c r="V11">
        <f>Strains!V5</f>
        <v>-90.364132667119577</v>
      </c>
      <c r="W11">
        <f>Strains!W5</f>
        <v>1.8992065474880533E-2</v>
      </c>
      <c r="X11">
        <f>Strains!X5</f>
        <v>0.81127190294389706</v>
      </c>
      <c r="Y11">
        <f>Strains!Y5</f>
        <v>4.9547683262961197E-2</v>
      </c>
      <c r="Z11">
        <f>Strains!Z5</f>
        <v>5.0318265668003157</v>
      </c>
      <c r="AA11">
        <f>Strains!AA5</f>
        <v>0.28440702620253799</v>
      </c>
      <c r="AB11">
        <f>Strains!AB5</f>
        <v>0.11170544470009115</v>
      </c>
      <c r="AC11">
        <f>Strains!AC5</f>
        <v>0.12105562465111455</v>
      </c>
      <c r="AD11">
        <f>Strains!AD5</f>
        <v>1.0512932310445069</v>
      </c>
      <c r="AG11" s="9" t="s">
        <v>281</v>
      </c>
      <c r="AH11" s="9">
        <v>0.15</v>
      </c>
      <c r="AI11" s="9">
        <f t="shared" si="1"/>
        <v>-13</v>
      </c>
      <c r="AJ11" s="7">
        <f t="shared" si="2"/>
        <v>-90.364132667119577</v>
      </c>
      <c r="AK11" s="7">
        <f t="shared" si="0"/>
        <v>1.8992065474880533E-2</v>
      </c>
      <c r="AL11" s="7">
        <f t="shared" si="0"/>
        <v>0.81127190294389706</v>
      </c>
      <c r="AM11" s="7">
        <f t="shared" si="0"/>
        <v>4.9547683262961197E-2</v>
      </c>
      <c r="AN11" s="8">
        <f t="shared" si="3"/>
        <v>-773.20398023494886</v>
      </c>
      <c r="AO11" s="8">
        <f t="shared" si="4"/>
        <v>164.60055533840114</v>
      </c>
      <c r="AP11" s="6">
        <f t="shared" si="5"/>
        <v>-90.275000000000006</v>
      </c>
    </row>
    <row r="12" spans="1:43">
      <c r="A12">
        <f>Strains!A6</f>
        <v>5</v>
      </c>
      <c r="B12">
        <f>Strains!B6</f>
        <v>5</v>
      </c>
      <c r="C12">
        <f>Strains!C6</f>
        <v>980011</v>
      </c>
      <c r="D12">
        <f>Strains!D6</f>
        <v>41540.767842013891</v>
      </c>
      <c r="E12">
        <f>Strains!E6</f>
        <v>71.87</v>
      </c>
      <c r="F12">
        <f>Strains!F6</f>
        <v>35.935000000000002</v>
      </c>
      <c r="G12">
        <f>Strains!G6</f>
        <v>-45.1</v>
      </c>
      <c r="H12">
        <f>Strains!H6</f>
        <v>-90.2</v>
      </c>
      <c r="I12">
        <f>Strains!I6</f>
        <v>5.5</v>
      </c>
      <c r="J12">
        <f>Strains!J6</f>
        <v>104.8</v>
      </c>
      <c r="K12">
        <f>Strains!K6</f>
        <v>-12.193</v>
      </c>
      <c r="L12">
        <f>Strains!L6</f>
        <v>80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175000</v>
      </c>
      <c r="Q12">
        <f>Strains!Q6</f>
        <v>651</v>
      </c>
      <c r="R12">
        <f>Strains!R6</f>
        <v>272</v>
      </c>
      <c r="S12">
        <f>Strains!S6</f>
        <v>75</v>
      </c>
      <c r="T12">
        <f>Strains!T6</f>
        <v>8.8557398570100752</v>
      </c>
      <c r="U12">
        <f>Strains!U6</f>
        <v>0.51024463254638563</v>
      </c>
      <c r="V12">
        <f>Strains!V6</f>
        <v>-90.375534354016793</v>
      </c>
      <c r="W12">
        <f>Strains!W6</f>
        <v>2.4712528927139696E-2</v>
      </c>
      <c r="X12">
        <f>Strains!X6</f>
        <v>0.9567229040571501</v>
      </c>
      <c r="Y12">
        <f>Strains!Y6</f>
        <v>6.8067801059852287E-2</v>
      </c>
      <c r="Z12">
        <f>Strains!Z6</f>
        <v>5.700316469760299</v>
      </c>
      <c r="AA12">
        <f>Strains!AA6</f>
        <v>0.43496798208074716</v>
      </c>
      <c r="AB12">
        <f>Strains!AB6</f>
        <v>0.21388787653846394</v>
      </c>
      <c r="AC12">
        <f>Strains!AC6</f>
        <v>0.17121093890433298</v>
      </c>
      <c r="AD12">
        <f>Strains!AD6</f>
        <v>1.1231174745270764</v>
      </c>
      <c r="AG12" s="9" t="s">
        <v>281</v>
      </c>
      <c r="AH12" s="9">
        <v>0.15</v>
      </c>
      <c r="AI12" s="9">
        <f t="shared" si="1"/>
        <v>-12</v>
      </c>
      <c r="AJ12" s="7">
        <f t="shared" si="2"/>
        <v>-90.375534354016793</v>
      </c>
      <c r="AK12" s="7">
        <f t="shared" si="0"/>
        <v>2.4712528927139696E-2</v>
      </c>
      <c r="AL12" s="7">
        <f t="shared" si="0"/>
        <v>0.9567229040571501</v>
      </c>
      <c r="AM12" s="7">
        <f t="shared" si="0"/>
        <v>6.8067801059852287E-2</v>
      </c>
      <c r="AN12" s="8">
        <f t="shared" si="3"/>
        <v>-871.98096835339186</v>
      </c>
      <c r="AO12" s="8">
        <f t="shared" si="4"/>
        <v>214.13091754796108</v>
      </c>
      <c r="AP12" s="6">
        <f t="shared" si="5"/>
        <v>-90.275000000000006</v>
      </c>
    </row>
    <row r="13" spans="1:43">
      <c r="A13">
        <f>Strains!A7</f>
        <v>6</v>
      </c>
      <c r="B13">
        <f>Strains!B7</f>
        <v>6</v>
      </c>
      <c r="C13">
        <f>Strains!C7</f>
        <v>980011</v>
      </c>
      <c r="D13">
        <f>Strains!D7</f>
        <v>41540.775462962964</v>
      </c>
      <c r="E13">
        <f>Strains!E7</f>
        <v>71.87</v>
      </c>
      <c r="F13">
        <f>Strains!F7</f>
        <v>35.935000000000002</v>
      </c>
      <c r="G13">
        <f>Strains!G7</f>
        <v>-45.1</v>
      </c>
      <c r="H13">
        <f>Strains!H7</f>
        <v>-90.2</v>
      </c>
      <c r="I13">
        <f>Strains!I7</f>
        <v>5.5</v>
      </c>
      <c r="J13">
        <f>Strains!J7</f>
        <v>105.8</v>
      </c>
      <c r="K13">
        <f>Strains!K7</f>
        <v>-12.138999999999999</v>
      </c>
      <c r="L13">
        <f>Strains!L7</f>
        <v>80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175000</v>
      </c>
      <c r="Q13">
        <f>Strains!Q7</f>
        <v>653</v>
      </c>
      <c r="R13">
        <f>Strains!R7</f>
        <v>278</v>
      </c>
      <c r="S13">
        <f>Strains!S7</f>
        <v>83</v>
      </c>
      <c r="T13">
        <f>Strains!T7</f>
        <v>8.0497790472592907</v>
      </c>
      <c r="U13">
        <f>Strains!U7</f>
        <v>0.38668659837468972</v>
      </c>
      <c r="V13">
        <f>Strains!V7</f>
        <v>-90.425425972188094</v>
      </c>
      <c r="W13">
        <f>Strains!W7</f>
        <v>1.5534788237842219E-2</v>
      </c>
      <c r="X13">
        <f>Strains!X7</f>
        <v>0.74105351097019723</v>
      </c>
      <c r="Y13">
        <f>Strains!Y7</f>
        <v>3.9438392679093826E-2</v>
      </c>
      <c r="Z13">
        <f>Strains!Z7</f>
        <v>4.3585618910737018</v>
      </c>
      <c r="AA13">
        <f>Strains!AA7</f>
        <v>0.23201798521884606</v>
      </c>
      <c r="AB13">
        <f>Strains!AB7</f>
        <v>0.29003592009517876</v>
      </c>
      <c r="AC13">
        <f>Strains!AC7</f>
        <v>0.10132379063892162</v>
      </c>
      <c r="AD13">
        <f>Strains!AD7</f>
        <v>0.95631861750069069</v>
      </c>
      <c r="AG13" s="9" t="s">
        <v>281</v>
      </c>
      <c r="AH13" s="9">
        <v>0.15</v>
      </c>
      <c r="AI13" s="9">
        <f t="shared" si="1"/>
        <v>-11</v>
      </c>
      <c r="AJ13" s="7">
        <f t="shared" si="2"/>
        <v>-90.425425972188094</v>
      </c>
      <c r="AK13" s="7">
        <f t="shared" si="0"/>
        <v>1.5534788237842219E-2</v>
      </c>
      <c r="AL13" s="7">
        <f t="shared" si="0"/>
        <v>0.74105351097019723</v>
      </c>
      <c r="AM13" s="7">
        <f t="shared" si="0"/>
        <v>3.9438392679093826E-2</v>
      </c>
      <c r="AN13" s="8">
        <f t="shared" si="3"/>
        <v>-1303.8644770203555</v>
      </c>
      <c r="AO13" s="8">
        <f t="shared" si="4"/>
        <v>134.41553947213242</v>
      </c>
      <c r="AP13" s="6">
        <f t="shared" si="5"/>
        <v>-90.275000000000006</v>
      </c>
    </row>
    <row r="14" spans="1:43">
      <c r="A14">
        <f>Strains!A8</f>
        <v>7</v>
      </c>
      <c r="B14">
        <f>Strains!B8</f>
        <v>7</v>
      </c>
      <c r="C14">
        <f>Strains!C8</f>
        <v>980011</v>
      </c>
      <c r="D14">
        <f>Strains!D8</f>
        <v>41540.783107060182</v>
      </c>
      <c r="E14">
        <f>Strains!E8</f>
        <v>71.87</v>
      </c>
      <c r="F14">
        <f>Strains!F8</f>
        <v>35.935000000000002</v>
      </c>
      <c r="G14">
        <f>Strains!G8</f>
        <v>-45.1</v>
      </c>
      <c r="H14">
        <f>Strains!H8</f>
        <v>-90.2</v>
      </c>
      <c r="I14">
        <f>Strains!I8</f>
        <v>5.5</v>
      </c>
      <c r="J14">
        <f>Strains!J8</f>
        <v>106.8</v>
      </c>
      <c r="K14">
        <f>Strains!K8</f>
        <v>-12.128</v>
      </c>
      <c r="L14">
        <f>Strains!L8</f>
        <v>80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175000</v>
      </c>
      <c r="Q14">
        <f>Strains!Q8</f>
        <v>653</v>
      </c>
      <c r="R14">
        <f>Strains!R8</f>
        <v>274</v>
      </c>
      <c r="S14">
        <f>Strains!S8</f>
        <v>58</v>
      </c>
      <c r="T14">
        <f>Strains!T8</f>
        <v>7.3104329295233414</v>
      </c>
      <c r="U14">
        <f>Strains!U8</f>
        <v>0.50350865976538384</v>
      </c>
      <c r="V14">
        <f>Strains!V8</f>
        <v>-90.413137391921879</v>
      </c>
      <c r="W14">
        <f>Strains!W8</f>
        <v>2.3937945539666189E-2</v>
      </c>
      <c r="X14">
        <f>Strains!X8</f>
        <v>0.79486687941440215</v>
      </c>
      <c r="Y14">
        <f>Strains!Y8</f>
        <v>6.2716114182042024E-2</v>
      </c>
      <c r="Z14">
        <f>Strains!Z8</f>
        <v>4.7821552307053352</v>
      </c>
      <c r="AA14">
        <f>Strains!AA8</f>
        <v>0.33809739826978358</v>
      </c>
      <c r="AB14">
        <f>Strains!AB8</f>
        <v>0.16514035791764173</v>
      </c>
      <c r="AC14">
        <f>Strains!AC8</f>
        <v>0.14361105325042842</v>
      </c>
      <c r="AD14">
        <f>Strains!AD8</f>
        <v>1.2449728849729746</v>
      </c>
      <c r="AG14" s="9" t="s">
        <v>281</v>
      </c>
      <c r="AH14" s="9">
        <v>0.15</v>
      </c>
      <c r="AI14" s="9">
        <f t="shared" si="1"/>
        <v>-10</v>
      </c>
      <c r="AJ14" s="7">
        <f t="shared" si="2"/>
        <v>-90.413137391921879</v>
      </c>
      <c r="AK14" s="7">
        <f t="shared" si="0"/>
        <v>2.3937945539666189E-2</v>
      </c>
      <c r="AL14" s="7">
        <f t="shared" si="0"/>
        <v>0.79486687941440215</v>
      </c>
      <c r="AM14" s="7">
        <f t="shared" si="0"/>
        <v>6.2716114182042024E-2</v>
      </c>
      <c r="AN14" s="8">
        <f t="shared" si="3"/>
        <v>-1197.541423410775</v>
      </c>
      <c r="AO14" s="8">
        <f t="shared" si="4"/>
        <v>207.21351103947234</v>
      </c>
      <c r="AP14" s="6">
        <f t="shared" si="5"/>
        <v>-90.275000000000006</v>
      </c>
    </row>
    <row r="15" spans="1:43">
      <c r="A15">
        <f>Strains!A9</f>
        <v>8</v>
      </c>
      <c r="B15">
        <f>Strains!B9</f>
        <v>8</v>
      </c>
      <c r="C15">
        <f>Strains!C9</f>
        <v>980011</v>
      </c>
      <c r="D15">
        <f>Strains!D9</f>
        <v>41540.79075821759</v>
      </c>
      <c r="E15">
        <f>Strains!E9</f>
        <v>71.87</v>
      </c>
      <c r="F15">
        <f>Strains!F9</f>
        <v>35.935000000000002</v>
      </c>
      <c r="G15">
        <f>Strains!G9</f>
        <v>-45.1</v>
      </c>
      <c r="H15">
        <f>Strains!H9</f>
        <v>-90.2</v>
      </c>
      <c r="I15">
        <f>Strains!I9</f>
        <v>5.5</v>
      </c>
      <c r="J15">
        <f>Strains!J9</f>
        <v>107.8</v>
      </c>
      <c r="K15">
        <f>Strains!K9</f>
        <v>-12.047000000000001</v>
      </c>
      <c r="L15">
        <f>Strains!L9</f>
        <v>80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175000</v>
      </c>
      <c r="Q15">
        <f>Strains!Q9</f>
        <v>651</v>
      </c>
      <c r="R15">
        <f>Strains!R9</f>
        <v>259</v>
      </c>
      <c r="S15">
        <f>Strains!S9</f>
        <v>72</v>
      </c>
      <c r="T15">
        <f>Strains!T9</f>
        <v>7.2421300370257891</v>
      </c>
      <c r="U15">
        <f>Strains!U9</f>
        <v>0.37839244465465738</v>
      </c>
      <c r="V15">
        <f>Strains!V9</f>
        <v>-90.473594542945762</v>
      </c>
      <c r="W15">
        <f>Strains!W9</f>
        <v>2.0145772541397992E-2</v>
      </c>
      <c r="X15">
        <f>Strains!X9</f>
        <v>0.85747517937537143</v>
      </c>
      <c r="Y15">
        <f>Strains!Y9</f>
        <v>5.5291659432594453E-2</v>
      </c>
      <c r="Z15">
        <f>Strains!Z9</f>
        <v>5.6890105215595561</v>
      </c>
      <c r="AA15">
        <f>Strains!AA9</f>
        <v>0.32011706636988319</v>
      </c>
      <c r="AB15">
        <f>Strains!AB9</f>
        <v>0.16729316105685094</v>
      </c>
      <c r="AC15">
        <f>Strains!AC9</f>
        <v>0.12942712223977024</v>
      </c>
      <c r="AD15">
        <f>Strains!AD9</f>
        <v>0.88367167318330564</v>
      </c>
      <c r="AG15" s="9" t="s">
        <v>329</v>
      </c>
      <c r="AH15" s="9">
        <v>0.15</v>
      </c>
      <c r="AI15" s="9">
        <f t="shared" si="1"/>
        <v>-9</v>
      </c>
      <c r="AJ15" s="7">
        <f t="shared" si="2"/>
        <v>-90.473594542945762</v>
      </c>
      <c r="AK15" s="7">
        <f t="shared" si="0"/>
        <v>2.0145772541397992E-2</v>
      </c>
      <c r="AL15" s="7">
        <f t="shared" si="0"/>
        <v>0.85747517937537143</v>
      </c>
      <c r="AM15" s="7">
        <f t="shared" si="0"/>
        <v>5.5291659432594453E-2</v>
      </c>
      <c r="AN15" s="8">
        <f t="shared" si="3"/>
        <v>-2149.5531791461131</v>
      </c>
      <c r="AO15" s="8">
        <f t="shared" si="4"/>
        <v>174.02881115524679</v>
      </c>
      <c r="AP15" s="6">
        <f>VLOOKUP(AG15,$AH$1:$AI$5,2,FALSE)</f>
        <v>-90.225500000000011</v>
      </c>
    </row>
    <row r="16" spans="1:43">
      <c r="A16">
        <f>Strains!A10</f>
        <v>9</v>
      </c>
      <c r="B16">
        <f>Strains!B10</f>
        <v>9</v>
      </c>
      <c r="C16">
        <f>Strains!C10</f>
        <v>980011</v>
      </c>
      <c r="D16">
        <f>Strains!D10</f>
        <v>41540.798389583331</v>
      </c>
      <c r="E16">
        <f>Strains!E10</f>
        <v>71.87</v>
      </c>
      <c r="F16">
        <f>Strains!F10</f>
        <v>35.935000000000002</v>
      </c>
      <c r="G16">
        <f>Strains!G10</f>
        <v>-45.1</v>
      </c>
      <c r="H16">
        <f>Strains!H10</f>
        <v>-90.2</v>
      </c>
      <c r="I16">
        <f>Strains!I10</f>
        <v>5.5</v>
      </c>
      <c r="J16">
        <f>Strains!J10</f>
        <v>108.8</v>
      </c>
      <c r="K16">
        <f>Strains!K10</f>
        <v>-12.250999999999999</v>
      </c>
      <c r="L16">
        <f>Strains!L10</f>
        <v>80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235000</v>
      </c>
      <c r="Q16">
        <f>Strains!Q10</f>
        <v>875</v>
      </c>
      <c r="R16">
        <f>Strains!R10</f>
        <v>270</v>
      </c>
      <c r="S16">
        <f>Strains!S10</f>
        <v>93</v>
      </c>
      <c r="T16">
        <f>Strains!T10</f>
        <v>6.080911001772213</v>
      </c>
      <c r="U16">
        <f>Strains!U10</f>
        <v>0.4133435724064688</v>
      </c>
      <c r="V16">
        <f>Strains!V10</f>
        <v>-90.093023576598782</v>
      </c>
      <c r="W16">
        <f>Strains!W10</f>
        <v>3.635538176654593E-2</v>
      </c>
      <c r="X16">
        <f>Strains!X10</f>
        <v>1.1264441853052454</v>
      </c>
      <c r="Y16">
        <f>Strains!Y10</f>
        <v>0.1009914339585299</v>
      </c>
      <c r="Z16">
        <f>Strains!Z10</f>
        <v>6.8931141018585551</v>
      </c>
      <c r="AA16">
        <f>Strains!AA10</f>
        <v>0.366265928440902</v>
      </c>
      <c r="AB16">
        <f>Strains!AB10</f>
        <v>0.20183702957028085</v>
      </c>
      <c r="AC16">
        <f>Strains!AC10</f>
        <v>0.15218681440568893</v>
      </c>
      <c r="AD16">
        <f>Strains!AD10</f>
        <v>1.067138610073183</v>
      </c>
      <c r="AG16" s="9" t="s">
        <v>279</v>
      </c>
      <c r="AH16" s="9">
        <v>0.15</v>
      </c>
      <c r="AI16" s="9">
        <f t="shared" si="1"/>
        <v>-8</v>
      </c>
      <c r="AJ16" s="7">
        <f t="shared" si="2"/>
        <v>-90.093023576598782</v>
      </c>
      <c r="AK16" s="7">
        <f t="shared" si="0"/>
        <v>3.635538176654593E-2</v>
      </c>
      <c r="AL16" s="7">
        <f t="shared" si="0"/>
        <v>1.1264441853052454</v>
      </c>
      <c r="AM16" s="7">
        <f t="shared" si="0"/>
        <v>0.1009914339585299</v>
      </c>
      <c r="AN16" s="8">
        <f t="shared" si="3"/>
        <v>-139.61501809012233</v>
      </c>
      <c r="AO16" s="8">
        <f t="shared" si="4"/>
        <v>316.85234995570966</v>
      </c>
      <c r="AP16" s="6">
        <f>VLOOKUP(AG16,$AH$1:$AI$5,2,FALSE)</f>
        <v>-90.076999999999998</v>
      </c>
    </row>
    <row r="17" spans="1:44">
      <c r="A17">
        <f>Strains!A11</f>
        <v>10</v>
      </c>
      <c r="B17">
        <f>Strains!B11</f>
        <v>10</v>
      </c>
      <c r="C17">
        <f>Strains!C11</f>
        <v>980011</v>
      </c>
      <c r="D17">
        <f>Strains!D11</f>
        <v>41540.808693402774</v>
      </c>
      <c r="E17">
        <f>Strains!E11</f>
        <v>71.87</v>
      </c>
      <c r="F17">
        <f>Strains!F11</f>
        <v>35.935000000000002</v>
      </c>
      <c r="G17">
        <f>Strains!G11</f>
        <v>-45.1</v>
      </c>
      <c r="H17">
        <f>Strains!H11</f>
        <v>-90.2</v>
      </c>
      <c r="I17">
        <f>Strains!I11</f>
        <v>5.5</v>
      </c>
      <c r="J17">
        <f>Strains!J11</f>
        <v>109.8</v>
      </c>
      <c r="K17">
        <f>Strains!K11</f>
        <v>-12.503</v>
      </c>
      <c r="L17">
        <f>Strains!L11</f>
        <v>80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235000</v>
      </c>
      <c r="Q17">
        <f>Strains!Q11</f>
        <v>878</v>
      </c>
      <c r="R17">
        <f>Strains!R11</f>
        <v>268</v>
      </c>
      <c r="S17">
        <f>Strains!S11</f>
        <v>91</v>
      </c>
      <c r="T17">
        <f>Strains!T11</f>
        <v>7.5234990835289581</v>
      </c>
      <c r="U17">
        <f>Strains!U11</f>
        <v>0.47272210200183623</v>
      </c>
      <c r="V17">
        <f>Strains!V11</f>
        <v>-90.050337927917568</v>
      </c>
      <c r="W17">
        <f>Strains!W11</f>
        <v>3.8436894365869403E-2</v>
      </c>
      <c r="X17">
        <f>Strains!X11</f>
        <v>1.2905213207910833</v>
      </c>
      <c r="Y17">
        <f>Strains!Y11</f>
        <v>0.11426051237145167</v>
      </c>
      <c r="Z17">
        <f>Strains!Z11</f>
        <v>6.6296552776147655</v>
      </c>
      <c r="AA17">
        <f>Strains!AA11</f>
        <v>0.44349462050527116</v>
      </c>
      <c r="AB17">
        <f>Strains!AB11</f>
        <v>0.67398258893861229</v>
      </c>
      <c r="AC17">
        <f>Strains!AC11</f>
        <v>0.1849620694249855</v>
      </c>
      <c r="AD17">
        <f>Strains!AD11</f>
        <v>1.0724569987195294</v>
      </c>
      <c r="AG17" s="9" t="s">
        <v>279</v>
      </c>
      <c r="AH17" s="9">
        <v>0.15</v>
      </c>
      <c r="AI17" s="9">
        <f t="shared" si="1"/>
        <v>-7</v>
      </c>
      <c r="AJ17" s="7">
        <f t="shared" si="2"/>
        <v>-90.050337927917568</v>
      </c>
      <c r="AK17" s="7">
        <f t="shared" si="0"/>
        <v>3.8436894365869403E-2</v>
      </c>
      <c r="AL17" s="7">
        <f t="shared" si="0"/>
        <v>1.2905213207910833</v>
      </c>
      <c r="AM17" s="7">
        <f t="shared" si="0"/>
        <v>0.11426051237145167</v>
      </c>
      <c r="AN17" s="8">
        <f t="shared" si="3"/>
        <v>232.43907592318536</v>
      </c>
      <c r="AO17" s="8">
        <f t="shared" si="4"/>
        <v>335.37719112386458</v>
      </c>
      <c r="AP17" s="6">
        <f t="shared" si="5"/>
        <v>-90.076999999999998</v>
      </c>
    </row>
    <row r="18" spans="1:44">
      <c r="A18">
        <f>Strains!A12</f>
        <v>11</v>
      </c>
      <c r="B18">
        <f>Strains!B12</f>
        <v>11</v>
      </c>
      <c r="C18">
        <f>Strains!C12</f>
        <v>980011</v>
      </c>
      <c r="D18">
        <f>Strains!D12</f>
        <v>41540.818952662034</v>
      </c>
      <c r="E18">
        <f>Strains!E12</f>
        <v>71.87</v>
      </c>
      <c r="F18">
        <f>Strains!F12</f>
        <v>35.935000000000002</v>
      </c>
      <c r="G18">
        <f>Strains!G12</f>
        <v>-45.1</v>
      </c>
      <c r="H18">
        <f>Strains!H12</f>
        <v>-90.2</v>
      </c>
      <c r="I18">
        <f>Strains!I12</f>
        <v>5.5</v>
      </c>
      <c r="J18">
        <f>Strains!J12</f>
        <v>110.8</v>
      </c>
      <c r="K18">
        <f>Strains!K12</f>
        <v>-12.65</v>
      </c>
      <c r="L18">
        <f>Strains!L12</f>
        <v>80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235000</v>
      </c>
      <c r="Q18">
        <f>Strains!Q12</f>
        <v>874</v>
      </c>
      <c r="R18">
        <f>Strains!R12</f>
        <v>280</v>
      </c>
      <c r="S18">
        <f>Strains!S12</f>
        <v>103</v>
      </c>
      <c r="T18">
        <f>Strains!T12</f>
        <v>5.8694876827673399</v>
      </c>
      <c r="U18">
        <f>Strains!U12</f>
        <v>0.3686467855395138</v>
      </c>
      <c r="V18">
        <f>Strains!V12</f>
        <v>-89.920263627185832</v>
      </c>
      <c r="W18">
        <f>Strains!W12</f>
        <v>3.2867160169524602E-2</v>
      </c>
      <c r="X18">
        <f>Strains!X12</f>
        <v>1.102441492391806</v>
      </c>
      <c r="Y18">
        <f>Strains!Y12</f>
        <v>9.0722239861783543E-2</v>
      </c>
      <c r="Z18">
        <f>Strains!Z12</f>
        <v>6.8972728384563133</v>
      </c>
      <c r="AA18">
        <f>Strains!AA12</f>
        <v>0.27391402424692118</v>
      </c>
      <c r="AB18">
        <f>Strains!AB12</f>
        <v>0.13295077054459087</v>
      </c>
      <c r="AC18">
        <f>Strains!AC12</f>
        <v>0.13665492340802735</v>
      </c>
      <c r="AD18">
        <f>Strains!AD12</f>
        <v>0.96291933502089078</v>
      </c>
      <c r="AG18" s="9" t="s">
        <v>279</v>
      </c>
      <c r="AH18" s="9">
        <v>0.15</v>
      </c>
      <c r="AI18" s="9">
        <f t="shared" si="1"/>
        <v>-6</v>
      </c>
      <c r="AJ18" s="7">
        <f t="shared" si="2"/>
        <v>-89.920263627185832</v>
      </c>
      <c r="AK18" s="7">
        <f t="shared" si="0"/>
        <v>3.2867160169524602E-2</v>
      </c>
      <c r="AL18" s="7">
        <f t="shared" si="0"/>
        <v>1.102441492391806</v>
      </c>
      <c r="AM18" s="7">
        <f t="shared" si="0"/>
        <v>9.0722239861783543E-2</v>
      </c>
      <c r="AN18" s="8">
        <f t="shared" si="3"/>
        <v>1368.7518572116364</v>
      </c>
      <c r="AO18" s="8">
        <f t="shared" si="4"/>
        <v>287.73648789770505</v>
      </c>
      <c r="AP18" s="6">
        <f t="shared" si="5"/>
        <v>-90.076999999999998</v>
      </c>
    </row>
    <row r="19" spans="1:44">
      <c r="A19">
        <f>Strains!A13</f>
        <v>12</v>
      </c>
      <c r="B19">
        <f>Strains!B13</f>
        <v>12</v>
      </c>
      <c r="C19">
        <f>Strains!C13</f>
        <v>980011</v>
      </c>
      <c r="D19">
        <f>Strains!D13</f>
        <v>41540.829291087961</v>
      </c>
      <c r="E19">
        <f>Strains!E13</f>
        <v>71.87</v>
      </c>
      <c r="F19">
        <f>Strains!F13</f>
        <v>35.935000000000002</v>
      </c>
      <c r="G19">
        <f>Strains!G13</f>
        <v>-45.1</v>
      </c>
      <c r="H19">
        <f>Strains!H13</f>
        <v>-90.2</v>
      </c>
      <c r="I19">
        <f>Strains!I13</f>
        <v>5.5</v>
      </c>
      <c r="J19">
        <f>Strains!J13</f>
        <v>111.8</v>
      </c>
      <c r="K19">
        <f>Strains!K13</f>
        <v>-12.782</v>
      </c>
      <c r="L19">
        <f>Strains!L13</f>
        <v>80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235000</v>
      </c>
      <c r="Q19">
        <f>Strains!Q13</f>
        <v>874</v>
      </c>
      <c r="R19">
        <f>Strains!R13</f>
        <v>272</v>
      </c>
      <c r="S19">
        <f>Strains!S13</f>
        <v>93</v>
      </c>
      <c r="T19">
        <f>Strains!T13</f>
        <v>5.5363732265686618</v>
      </c>
      <c r="U19">
        <f>Strains!U13</f>
        <v>0.34940193560813659</v>
      </c>
      <c r="V19">
        <f>Strains!V13</f>
        <v>-89.931311797390876</v>
      </c>
      <c r="W19">
        <f>Strains!W13</f>
        <v>3.1299097264019839E-2</v>
      </c>
      <c r="X19">
        <f>Strains!X13</f>
        <v>1.0514668887520358</v>
      </c>
      <c r="Y19">
        <f>Strains!Y13</f>
        <v>8.4576235369704642E-2</v>
      </c>
      <c r="Z19">
        <f>Strains!Z13</f>
        <v>6.0866709129393284</v>
      </c>
      <c r="AA19">
        <f>Strains!AA13</f>
        <v>0.24146393199151778</v>
      </c>
      <c r="AB19">
        <f>Strains!AB13</f>
        <v>0.47686165404088487</v>
      </c>
      <c r="AC19">
        <f>Strains!AC13</f>
        <v>0.12503607658981927</v>
      </c>
      <c r="AD19">
        <f>Strains!AD13</f>
        <v>0.94523330118856985</v>
      </c>
      <c r="AG19" s="9" t="s">
        <v>279</v>
      </c>
      <c r="AH19" s="9">
        <v>0.15</v>
      </c>
      <c r="AI19" s="9">
        <f t="shared" si="1"/>
        <v>-5</v>
      </c>
      <c r="AJ19" s="7">
        <f t="shared" si="2"/>
        <v>-89.931311797390876</v>
      </c>
      <c r="AK19" s="7">
        <f t="shared" si="0"/>
        <v>3.1299097264019839E-2</v>
      </c>
      <c r="AL19" s="7">
        <f t="shared" si="0"/>
        <v>1.0514668887520358</v>
      </c>
      <c r="AM19" s="7">
        <f t="shared" si="0"/>
        <v>8.4576235369704642E-2</v>
      </c>
      <c r="AN19" s="8">
        <f t="shared" si="3"/>
        <v>1272.0859523873696</v>
      </c>
      <c r="AO19" s="8">
        <f t="shared" si="4"/>
        <v>273.92392543412734</v>
      </c>
      <c r="AP19" s="6">
        <f t="shared" si="5"/>
        <v>-90.076999999999998</v>
      </c>
    </row>
    <row r="20" spans="1:44">
      <c r="A20">
        <f>Strains!A14</f>
        <v>13</v>
      </c>
      <c r="B20">
        <f>Strains!B14</f>
        <v>13</v>
      </c>
      <c r="C20">
        <f>Strains!C14</f>
        <v>980011</v>
      </c>
      <c r="D20">
        <f>Strains!D14</f>
        <v>41540.839484374999</v>
      </c>
      <c r="E20">
        <f>Strains!E14</f>
        <v>71.87</v>
      </c>
      <c r="F20">
        <f>Strains!F14</f>
        <v>35.935000000000002</v>
      </c>
      <c r="G20">
        <f>Strains!G14</f>
        <v>-45.1</v>
      </c>
      <c r="H20">
        <f>Strains!H14</f>
        <v>-90.2</v>
      </c>
      <c r="I20">
        <f>Strains!I14</f>
        <v>5.5</v>
      </c>
      <c r="J20">
        <f>Strains!J14</f>
        <v>112.8</v>
      </c>
      <c r="K20">
        <f>Strains!K14</f>
        <v>-12.827</v>
      </c>
      <c r="L20">
        <f>Strains!L14</f>
        <v>80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235000</v>
      </c>
      <c r="Q20">
        <f>Strains!Q14</f>
        <v>875</v>
      </c>
      <c r="R20">
        <f>Strains!R14</f>
        <v>296</v>
      </c>
      <c r="S20">
        <f>Strains!S14</f>
        <v>83</v>
      </c>
      <c r="T20">
        <f>Strains!T14</f>
        <v>7.9032497611658012</v>
      </c>
      <c r="U20">
        <f>Strains!U14</f>
        <v>0.56956295803641921</v>
      </c>
      <c r="V20">
        <f>Strains!V14</f>
        <v>-89.907051680929555</v>
      </c>
      <c r="W20">
        <f>Strains!W14</f>
        <v>4.5035093363483124E-2</v>
      </c>
      <c r="X20">
        <f>Strains!X14</f>
        <v>1.3359767547362762</v>
      </c>
      <c r="Y20">
        <f>Strains!Y14</f>
        <v>0.13835566560173293</v>
      </c>
      <c r="Z20">
        <f>Strains!Z14</f>
        <v>7.4559870545192846</v>
      </c>
      <c r="AA20">
        <f>Strains!AA14</f>
        <v>0.48001304728028071</v>
      </c>
      <c r="AB20">
        <f>Strains!AB14</f>
        <v>0.36455352650650441</v>
      </c>
      <c r="AC20">
        <f>Strains!AC14</f>
        <v>0.2365648316532496</v>
      </c>
      <c r="AD20">
        <f>Strains!AD14</f>
        <v>1.1855813396779642</v>
      </c>
      <c r="AG20" s="9" t="s">
        <v>279</v>
      </c>
      <c r="AH20" s="9">
        <v>0.15</v>
      </c>
      <c r="AI20" s="9">
        <f t="shared" si="1"/>
        <v>-4</v>
      </c>
      <c r="AJ20" s="7">
        <f t="shared" si="2"/>
        <v>-89.907051680929555</v>
      </c>
      <c r="AK20" s="7">
        <f t="shared" si="0"/>
        <v>4.5035093363483124E-2</v>
      </c>
      <c r="AL20" s="7">
        <f t="shared" si="0"/>
        <v>1.3359767547362762</v>
      </c>
      <c r="AM20" s="7">
        <f t="shared" si="0"/>
        <v>0.13835566560173293</v>
      </c>
      <c r="AN20" s="8">
        <f t="shared" si="3"/>
        <v>1484.386441734875</v>
      </c>
      <c r="AO20" s="8">
        <f t="shared" si="4"/>
        <v>394.4603584948859</v>
      </c>
      <c r="AP20" s="6">
        <f t="shared" si="5"/>
        <v>-90.076999999999998</v>
      </c>
    </row>
    <row r="21" spans="1:44">
      <c r="A21">
        <f>Strains!A15</f>
        <v>14</v>
      </c>
      <c r="B21">
        <f>Strains!B15</f>
        <v>14</v>
      </c>
      <c r="C21">
        <f>Strains!C15</f>
        <v>980011</v>
      </c>
      <c r="D21">
        <f>Strains!D15</f>
        <v>41540.849714004631</v>
      </c>
      <c r="E21">
        <f>Strains!E15</f>
        <v>71.87</v>
      </c>
      <c r="F21">
        <f>Strains!F15</f>
        <v>35.935000000000002</v>
      </c>
      <c r="G21">
        <f>Strains!G15</f>
        <v>-45.1</v>
      </c>
      <c r="H21">
        <f>Strains!H15</f>
        <v>-90.2</v>
      </c>
      <c r="I21">
        <f>Strains!I15</f>
        <v>5.5</v>
      </c>
      <c r="J21">
        <f>Strains!J15</f>
        <v>113.8</v>
      </c>
      <c r="K21">
        <f>Strains!K15</f>
        <v>-12.916</v>
      </c>
      <c r="L21">
        <f>Strains!L15</f>
        <v>80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235000</v>
      </c>
      <c r="Q21">
        <f>Strains!Q15</f>
        <v>880</v>
      </c>
      <c r="R21">
        <f>Strains!R15</f>
        <v>256</v>
      </c>
      <c r="S21">
        <f>Strains!S15</f>
        <v>92</v>
      </c>
      <c r="T21">
        <f>Strains!T15</f>
        <v>6.1754051700691814</v>
      </c>
      <c r="U21">
        <f>Strains!U15</f>
        <v>0.37019215198585309</v>
      </c>
      <c r="V21">
        <f>Strains!V15</f>
        <v>-89.842494181502815</v>
      </c>
      <c r="W21">
        <f>Strains!W15</f>
        <v>3.434506115474905E-2</v>
      </c>
      <c r="X21">
        <f>Strains!X15</f>
        <v>1.2159633508446173</v>
      </c>
      <c r="Y21">
        <f>Strains!Y15</f>
        <v>0.1008259358249525</v>
      </c>
      <c r="Z21">
        <f>Strains!Z15</f>
        <v>6.9969730771841672</v>
      </c>
      <c r="AA21">
        <f>Strains!AA15</f>
        <v>0.27352576382569455</v>
      </c>
      <c r="AB21">
        <f>Strains!AB15</f>
        <v>8.080312648081095E-2</v>
      </c>
      <c r="AC21">
        <f>Strains!AC15</f>
        <v>0.15291128489359918</v>
      </c>
      <c r="AD21">
        <f>Strains!AD15</f>
        <v>0.88833168302641463</v>
      </c>
      <c r="AG21" s="9" t="s">
        <v>279</v>
      </c>
      <c r="AH21" s="9">
        <v>0.15</v>
      </c>
      <c r="AI21" s="9">
        <f t="shared" si="1"/>
        <v>-3</v>
      </c>
      <c r="AJ21" s="7">
        <f t="shared" si="2"/>
        <v>-89.842494181502815</v>
      </c>
      <c r="AK21" s="7">
        <f t="shared" si="0"/>
        <v>3.434506115474905E-2</v>
      </c>
      <c r="AL21" s="7">
        <f t="shared" si="0"/>
        <v>1.2159633508446173</v>
      </c>
      <c r="AM21" s="7">
        <f t="shared" si="0"/>
        <v>0.1008259358249525</v>
      </c>
      <c r="AN21" s="8">
        <f t="shared" si="3"/>
        <v>2049.9873407955338</v>
      </c>
      <c r="AO21" s="8">
        <f t="shared" si="4"/>
        <v>301.29393082445313</v>
      </c>
      <c r="AP21" s="6">
        <f t="shared" si="5"/>
        <v>-90.076999999999998</v>
      </c>
      <c r="AQ21" t="s">
        <v>331</v>
      </c>
      <c r="AR21" s="37" t="s">
        <v>286</v>
      </c>
    </row>
    <row r="22" spans="1:44">
      <c r="A22">
        <f>Strains!A16</f>
        <v>15</v>
      </c>
      <c r="B22">
        <f>Strains!B16</f>
        <v>15</v>
      </c>
      <c r="C22">
        <f>Strains!C16</f>
        <v>980011</v>
      </c>
      <c r="D22">
        <f>Strains!D16</f>
        <v>41540.860051041665</v>
      </c>
      <c r="E22">
        <f>Strains!E16</f>
        <v>71.87</v>
      </c>
      <c r="F22">
        <f>Strains!F16</f>
        <v>35.935000000000002</v>
      </c>
      <c r="G22">
        <f>Strains!G16</f>
        <v>-45.1</v>
      </c>
      <c r="H22">
        <f>Strains!H16</f>
        <v>-90.2</v>
      </c>
      <c r="I22">
        <f>Strains!I16</f>
        <v>5.5</v>
      </c>
      <c r="J22">
        <f>Strains!J16</f>
        <v>114.8</v>
      </c>
      <c r="K22">
        <f>Strains!K16</f>
        <v>-13.026999999999999</v>
      </c>
      <c r="L22">
        <f>Strains!L16</f>
        <v>80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235000</v>
      </c>
      <c r="Q22">
        <f>Strains!Q16</f>
        <v>877</v>
      </c>
      <c r="R22">
        <f>Strains!R16</f>
        <v>258</v>
      </c>
      <c r="S22">
        <f>Strains!S16</f>
        <v>79</v>
      </c>
      <c r="T22">
        <f>Strains!T16</f>
        <v>6.1044686320460766</v>
      </c>
      <c r="U22">
        <f>Strains!U16</f>
        <v>0.45880501512998062</v>
      </c>
      <c r="V22">
        <f>Strains!V16</f>
        <v>-89.862179029085397</v>
      </c>
      <c r="W22">
        <f>Strains!W16</f>
        <v>4.6551204527812001E-2</v>
      </c>
      <c r="X22">
        <f>Strains!X16</f>
        <v>1.3418930264198272</v>
      </c>
      <c r="Y22">
        <f>Strains!Y16</f>
        <v>0.14452245249173948</v>
      </c>
      <c r="Z22">
        <f>Strains!Z16</f>
        <v>7.0844866786045264</v>
      </c>
      <c r="AA22">
        <f>Strains!AA16</f>
        <v>0.36083015755877546</v>
      </c>
      <c r="AB22">
        <f>Strains!AB16</f>
        <v>0.39798234029401891</v>
      </c>
      <c r="AC22">
        <f>Strains!AC16</f>
        <v>0.20091977136255801</v>
      </c>
      <c r="AD22">
        <f>Strains!AD16</f>
        <v>0.96044328744445606</v>
      </c>
      <c r="AG22" s="9" t="s">
        <v>279</v>
      </c>
      <c r="AH22" s="9">
        <v>0.15</v>
      </c>
      <c r="AI22" s="9">
        <f t="shared" si="1"/>
        <v>-2</v>
      </c>
      <c r="AJ22" s="7">
        <f t="shared" si="2"/>
        <v>-89.862179029085397</v>
      </c>
      <c r="AK22" s="7">
        <f t="shared" si="0"/>
        <v>4.6551204527812001E-2</v>
      </c>
      <c r="AL22" s="7">
        <f t="shared" si="0"/>
        <v>1.3418930264198272</v>
      </c>
      <c r="AM22" s="7">
        <f t="shared" si="0"/>
        <v>0.14452245249173948</v>
      </c>
      <c r="AN22" s="8">
        <f>(SIN(RADIANS(AP22/2))/SIN(RADIANS(AJ22/2))-1)*1000000</f>
        <v>1877.423145763446</v>
      </c>
      <c r="AO22" s="8">
        <f t="shared" si="4"/>
        <v>408.22768467840842</v>
      </c>
      <c r="AP22" s="6">
        <f t="shared" si="5"/>
        <v>-90.076999999999998</v>
      </c>
      <c r="AQ22" s="3">
        <f>AVERAGE(AN22:AN23)</f>
        <v>2060.318306563946</v>
      </c>
      <c r="AR22" s="37">
        <v>-2</v>
      </c>
    </row>
    <row r="23" spans="1:44">
      <c r="A23">
        <f>Strains!A72</f>
        <v>71</v>
      </c>
      <c r="B23">
        <f>Strains!B72</f>
        <v>15</v>
      </c>
      <c r="C23">
        <f>Strains!C72</f>
        <v>980011</v>
      </c>
      <c r="D23">
        <f>Strains!D72</f>
        <v>41541.461273263893</v>
      </c>
      <c r="E23">
        <f>Strains!E72</f>
        <v>71.87</v>
      </c>
      <c r="F23">
        <f>Strains!F72</f>
        <v>35.935000000000002</v>
      </c>
      <c r="G23">
        <f>Strains!G72</f>
        <v>-45.1</v>
      </c>
      <c r="H23">
        <f>Strains!H72</f>
        <v>-89.8</v>
      </c>
      <c r="I23">
        <f>Strains!I72</f>
        <v>5.5</v>
      </c>
      <c r="J23">
        <f>Strains!J72</f>
        <v>114.8</v>
      </c>
      <c r="K23">
        <f>Strains!K72</f>
        <v>-13.026999999999999</v>
      </c>
      <c r="L23">
        <f>Strains!L72</f>
        <v>80</v>
      </c>
      <c r="M23">
        <f>Strains!M72</f>
        <v>0</v>
      </c>
      <c r="N23" t="str">
        <f>Strains!N72</f>
        <v>OFF</v>
      </c>
      <c r="O23">
        <f>Strains!O72</f>
        <v>32</v>
      </c>
      <c r="P23">
        <f>Strains!P72</f>
        <v>249183</v>
      </c>
      <c r="Q23">
        <f>Strains!Q72</f>
        <v>948</v>
      </c>
      <c r="R23">
        <f>Strains!R72</f>
        <v>257</v>
      </c>
      <c r="S23">
        <f>Strains!S72</f>
        <v>109</v>
      </c>
      <c r="T23">
        <f>Strains!T72</f>
        <v>6.0491564400035998</v>
      </c>
      <c r="U23">
        <f>Strains!U72</f>
        <v>0.44756447305902147</v>
      </c>
      <c r="V23">
        <f>Strains!V72</f>
        <v>-89.820464417201094</v>
      </c>
      <c r="W23">
        <f>Strains!W72</f>
        <v>4.6237732564221562E-2</v>
      </c>
      <c r="X23">
        <f>Strains!X72</f>
        <v>1.3583070610068941</v>
      </c>
      <c r="Y23">
        <f>Strains!Y72</f>
        <v>0.14724763303473198</v>
      </c>
      <c r="Z23">
        <f>Strains!Z72</f>
        <v>7.3169511781182299</v>
      </c>
      <c r="AA23">
        <f>Strains!AA72</f>
        <v>0.59717143830800767</v>
      </c>
      <c r="AB23">
        <f>Strains!AB72</f>
        <v>0.56312660874756126</v>
      </c>
      <c r="AC23">
        <f>Strains!AC72</f>
        <v>0.19646407185709391</v>
      </c>
      <c r="AD23">
        <f>Strains!AD72</f>
        <v>0.93748844937910514</v>
      </c>
      <c r="AG23" s="9" t="s">
        <v>279</v>
      </c>
      <c r="AH23" s="9">
        <v>0.15</v>
      </c>
      <c r="AI23" s="9">
        <f t="shared" si="1"/>
        <v>-2</v>
      </c>
      <c r="AJ23" s="7">
        <f t="shared" si="2"/>
        <v>-89.820464417201094</v>
      </c>
      <c r="AK23" s="7">
        <f t="shared" si="0"/>
        <v>4.6237732564221562E-2</v>
      </c>
      <c r="AL23" s="7">
        <f t="shared" si="0"/>
        <v>1.3583070610068941</v>
      </c>
      <c r="AM23" s="7">
        <f t="shared" si="0"/>
        <v>0.14724763303473198</v>
      </c>
      <c r="AN23" s="8">
        <f t="shared" ref="AN23:AN27" si="6">(SIN(RADIANS(AP23/2))/SIN(RADIANS(AJ23/2))-1)*1000000</f>
        <v>2243.2134673644464</v>
      </c>
      <c r="AO23" s="8">
        <f t="shared" si="4"/>
        <v>405.92057621080539</v>
      </c>
      <c r="AP23" s="6">
        <f t="shared" si="5"/>
        <v>-90.076999999999998</v>
      </c>
      <c r="AQ23" s="3"/>
      <c r="AR23" s="37"/>
    </row>
    <row r="24" spans="1:44">
      <c r="A24">
        <f>Strains!A17</f>
        <v>16</v>
      </c>
      <c r="B24">
        <f>Strains!B17</f>
        <v>16</v>
      </c>
      <c r="C24">
        <f>Strains!C17</f>
        <v>980011</v>
      </c>
      <c r="D24">
        <f>Strains!D17</f>
        <v>41540.870308101854</v>
      </c>
      <c r="E24">
        <f>Strains!E17</f>
        <v>71.87</v>
      </c>
      <c r="F24">
        <f>Strains!F17</f>
        <v>35.935000000000002</v>
      </c>
      <c r="G24">
        <f>Strains!G17</f>
        <v>-45.1</v>
      </c>
      <c r="H24">
        <f>Strains!H17</f>
        <v>-90.2</v>
      </c>
      <c r="I24">
        <f>Strains!I17</f>
        <v>5.5</v>
      </c>
      <c r="J24">
        <f>Strains!J17</f>
        <v>115.8</v>
      </c>
      <c r="K24">
        <f>Strains!K17</f>
        <v>-13.026999999999999</v>
      </c>
      <c r="L24">
        <f>Strains!L17</f>
        <v>80</v>
      </c>
      <c r="M24">
        <f>Strains!M17</f>
        <v>0</v>
      </c>
      <c r="N24" t="str">
        <f>Strains!N17</f>
        <v>OFF</v>
      </c>
      <c r="O24">
        <f>Strains!O17</f>
        <v>32</v>
      </c>
      <c r="P24">
        <f>Strains!P17</f>
        <v>235000</v>
      </c>
      <c r="Q24">
        <f>Strains!Q17</f>
        <v>877</v>
      </c>
      <c r="R24">
        <f>Strains!R17</f>
        <v>255</v>
      </c>
      <c r="S24">
        <f>Strains!S17</f>
        <v>90</v>
      </c>
      <c r="T24">
        <f>Strains!T17</f>
        <v>5.5134646427155021</v>
      </c>
      <c r="U24">
        <f>Strains!U17</f>
        <v>0.43359585373541509</v>
      </c>
      <c r="V24">
        <f>Strains!V17</f>
        <v>-89.810038324079443</v>
      </c>
      <c r="W24">
        <f>Strains!W17</f>
        <v>4.5319988501549884E-2</v>
      </c>
      <c r="X24">
        <f>Strains!X17</f>
        <v>1.2396877592559981</v>
      </c>
      <c r="Y24">
        <f>Strains!Y17</f>
        <v>0.13663309619847988</v>
      </c>
      <c r="Z24">
        <f>Strains!Z17</f>
        <v>7.1861725367589999</v>
      </c>
      <c r="AA24">
        <f>Strains!AA17</f>
        <v>0.30733751213563271</v>
      </c>
      <c r="AB24">
        <f>Strains!AB17</f>
        <v>0.39567553186168247</v>
      </c>
      <c r="AC24">
        <f>Strains!AC17</f>
        <v>0.19033210709974796</v>
      </c>
      <c r="AD24">
        <f>Strains!AD17</f>
        <v>0.97438934688303036</v>
      </c>
      <c r="AG24" s="9" t="s">
        <v>279</v>
      </c>
      <c r="AH24" s="9">
        <v>0.15</v>
      </c>
      <c r="AI24" s="9">
        <f t="shared" si="1"/>
        <v>-1</v>
      </c>
      <c r="AJ24" s="7">
        <f t="shared" si="2"/>
        <v>-89.810038324079443</v>
      </c>
      <c r="AK24" s="7">
        <f t="shared" si="2"/>
        <v>4.5319988501549884E-2</v>
      </c>
      <c r="AL24" s="7">
        <f t="shared" si="2"/>
        <v>1.2396877592559981</v>
      </c>
      <c r="AM24" s="7">
        <f t="shared" si="2"/>
        <v>0.13663309619847988</v>
      </c>
      <c r="AN24" s="8">
        <f t="shared" si="6"/>
        <v>2334.7010789962487</v>
      </c>
      <c r="AO24" s="8">
        <f t="shared" si="4"/>
        <v>397.967668128274</v>
      </c>
      <c r="AP24" s="6">
        <f t="shared" si="5"/>
        <v>-90.076999999999998</v>
      </c>
      <c r="AQ24" s="3">
        <f>AVERAGE(AN24:AN25)</f>
        <v>2322.7581375302452</v>
      </c>
      <c r="AR24" s="37">
        <v>-1</v>
      </c>
    </row>
    <row r="25" spans="1:44">
      <c r="A25">
        <f>Strains!A71</f>
        <v>70</v>
      </c>
      <c r="B25">
        <f>Strains!B71</f>
        <v>16</v>
      </c>
      <c r="C25">
        <f>Strains!C71</f>
        <v>980011</v>
      </c>
      <c r="D25">
        <f>Strains!D71</f>
        <v>41541.448753472221</v>
      </c>
      <c r="E25">
        <f>Strains!E71</f>
        <v>71.87</v>
      </c>
      <c r="F25">
        <f>Strains!F71</f>
        <v>35.935000000000002</v>
      </c>
      <c r="G25">
        <f>Strains!G71</f>
        <v>-45.1</v>
      </c>
      <c r="H25">
        <f>Strains!H71</f>
        <v>-89.8</v>
      </c>
      <c r="I25">
        <f>Strains!I71</f>
        <v>5.5</v>
      </c>
      <c r="J25">
        <f>Strains!J71</f>
        <v>115.8</v>
      </c>
      <c r="K25">
        <f>Strains!K71</f>
        <v>-13.026999999999999</v>
      </c>
      <c r="L25">
        <f>Strains!L71</f>
        <v>80</v>
      </c>
      <c r="M25">
        <f>Strains!M71</f>
        <v>0</v>
      </c>
      <c r="N25" t="str">
        <f>Strains!N71</f>
        <v>OFF</v>
      </c>
      <c r="O25">
        <f>Strains!O71</f>
        <v>32</v>
      </c>
      <c r="P25">
        <f>Strains!P71</f>
        <v>282000</v>
      </c>
      <c r="Q25">
        <f>Strains!Q71</f>
        <v>1074</v>
      </c>
      <c r="R25">
        <f>Strains!R71</f>
        <v>304</v>
      </c>
      <c r="S25">
        <f>Strains!S71</f>
        <v>110</v>
      </c>
      <c r="T25">
        <f>Strains!T71</f>
        <v>5.4228313317133914</v>
      </c>
      <c r="U25">
        <f>Strains!U71</f>
        <v>0.39850744117518067</v>
      </c>
      <c r="V25">
        <f>Strains!V71</f>
        <v>-89.812760127556331</v>
      </c>
      <c r="W25">
        <f>Strains!W71</f>
        <v>4.2017370801277577E-2</v>
      </c>
      <c r="X25">
        <f>Strains!X71</f>
        <v>1.2134627537194254</v>
      </c>
      <c r="Y25">
        <f>Strains!Y71</f>
        <v>0.12659782356222074</v>
      </c>
      <c r="Z25">
        <f>Strains!Z71</f>
        <v>7.1204890772661971</v>
      </c>
      <c r="AA25">
        <f>Strains!AA71</f>
        <v>0.45831860998046686</v>
      </c>
      <c r="AB25">
        <f>Strains!AB71</f>
        <v>0.24420879965563733</v>
      </c>
      <c r="AC25">
        <f>Strains!AC71</f>
        <v>0.1654011926141481</v>
      </c>
      <c r="AD25">
        <f>Strains!AD71</f>
        <v>1.0604214300610206</v>
      </c>
      <c r="AG25" s="9" t="s">
        <v>279</v>
      </c>
      <c r="AH25" s="9">
        <v>0.15</v>
      </c>
      <c r="AI25" s="9">
        <f t="shared" si="1"/>
        <v>-1</v>
      </c>
      <c r="AJ25" s="7">
        <f t="shared" si="2"/>
        <v>-89.812760127556331</v>
      </c>
      <c r="AK25" s="7">
        <f t="shared" si="2"/>
        <v>4.2017370801277577E-2</v>
      </c>
      <c r="AL25" s="7">
        <f t="shared" si="2"/>
        <v>1.2134627537194254</v>
      </c>
      <c r="AM25" s="7">
        <f t="shared" si="2"/>
        <v>0.12659782356222074</v>
      </c>
      <c r="AN25" s="8">
        <f t="shared" si="6"/>
        <v>2310.8151960642422</v>
      </c>
      <c r="AO25" s="8">
        <f t="shared" si="4"/>
        <v>368.92415027667266</v>
      </c>
      <c r="AP25" s="6">
        <f t="shared" si="5"/>
        <v>-90.076999999999998</v>
      </c>
      <c r="AQ25" s="3"/>
      <c r="AR25" s="37"/>
    </row>
    <row r="26" spans="1:44">
      <c r="A26">
        <f>Strains!A18</f>
        <v>17</v>
      </c>
      <c r="B26">
        <f>Strains!B18</f>
        <v>17</v>
      </c>
      <c r="C26">
        <f>Strains!C18</f>
        <v>980011</v>
      </c>
      <c r="D26">
        <f>Strains!D18</f>
        <v>41540.88054351852</v>
      </c>
      <c r="E26">
        <f>Strains!E18</f>
        <v>71.87</v>
      </c>
      <c r="F26">
        <f>Strains!F18</f>
        <v>35.935000000000002</v>
      </c>
      <c r="G26">
        <f>Strains!G18</f>
        <v>-45.1</v>
      </c>
      <c r="H26">
        <f>Strains!H18</f>
        <v>-90.2</v>
      </c>
      <c r="I26">
        <f>Strains!I18</f>
        <v>5.5</v>
      </c>
      <c r="J26">
        <f>Strains!J18</f>
        <v>116.8</v>
      </c>
      <c r="K26">
        <f>Strains!K18</f>
        <v>-13.098000000000001</v>
      </c>
      <c r="L26">
        <f>Strains!L18</f>
        <v>80</v>
      </c>
      <c r="M26">
        <f>Strains!M18</f>
        <v>0</v>
      </c>
      <c r="N26" t="str">
        <f>Strains!N18</f>
        <v>OFF</v>
      </c>
      <c r="O26">
        <f>Strains!O18</f>
        <v>32</v>
      </c>
      <c r="P26">
        <f>Strains!P18</f>
        <v>235000</v>
      </c>
      <c r="Q26">
        <f>Strains!Q18</f>
        <v>878</v>
      </c>
      <c r="R26">
        <f>Strains!R18</f>
        <v>234</v>
      </c>
      <c r="S26">
        <f>Strains!S18</f>
        <v>102</v>
      </c>
      <c r="T26">
        <f>Strains!T18</f>
        <v>4.7394085146126264</v>
      </c>
      <c r="U26">
        <f>Strains!U18</f>
        <v>0.42364567608765291</v>
      </c>
      <c r="V26">
        <f>Strains!V18</f>
        <v>-89.923777421151826</v>
      </c>
      <c r="W26">
        <f>Strains!W18</f>
        <v>5.0941704883881361E-2</v>
      </c>
      <c r="X26">
        <f>Strains!X18</f>
        <v>1.2015226513658501</v>
      </c>
      <c r="Y26">
        <f>Strains!Y18</f>
        <v>0.14772604055679656</v>
      </c>
      <c r="Z26">
        <f>Strains!Z18</f>
        <v>6.6640927100608325</v>
      </c>
      <c r="AA26">
        <f>Strains!AA18</f>
        <v>0.33365091875947755</v>
      </c>
      <c r="AB26">
        <f>Strains!AB18</f>
        <v>0.64355748729300544</v>
      </c>
      <c r="AC26">
        <f>Strains!AC18</f>
        <v>0.17262541857216229</v>
      </c>
      <c r="AD26">
        <f>Strains!AD18</f>
        <v>1.0509617051217468</v>
      </c>
      <c r="AG26" s="9" t="s">
        <v>279</v>
      </c>
      <c r="AH26" s="9">
        <v>0.15</v>
      </c>
      <c r="AI26" s="9">
        <f t="shared" si="1"/>
        <v>0</v>
      </c>
      <c r="AJ26" s="7">
        <f t="shared" si="2"/>
        <v>-89.923777421151826</v>
      </c>
      <c r="AK26" s="7">
        <f t="shared" si="2"/>
        <v>5.0941704883881361E-2</v>
      </c>
      <c r="AL26" s="7">
        <f t="shared" si="2"/>
        <v>1.2015226513658501</v>
      </c>
      <c r="AM26" s="7">
        <f t="shared" si="2"/>
        <v>0.14772604055679656</v>
      </c>
      <c r="AN26" s="8">
        <f t="shared" si="6"/>
        <v>1338.0049026228135</v>
      </c>
      <c r="AO26" s="8">
        <f t="shared" si="4"/>
        <v>446.03515812946534</v>
      </c>
      <c r="AP26" s="6">
        <f t="shared" si="5"/>
        <v>-90.076999999999998</v>
      </c>
      <c r="AQ26" s="3">
        <f>AVERAGE(AN26:AN27)</f>
        <v>1802.3920050912468</v>
      </c>
      <c r="AR26" s="37">
        <v>0</v>
      </c>
    </row>
    <row r="27" spans="1:44">
      <c r="A27">
        <f>Strains!A70</f>
        <v>69</v>
      </c>
      <c r="B27">
        <f>Strains!B70</f>
        <v>17</v>
      </c>
      <c r="C27">
        <f>Strains!C70</f>
        <v>980011</v>
      </c>
      <c r="D27">
        <f>Strains!D70</f>
        <v>41541.436213425928</v>
      </c>
      <c r="E27">
        <f>Strains!E70</f>
        <v>71.87</v>
      </c>
      <c r="F27">
        <f>Strains!F70</f>
        <v>35.935000000000002</v>
      </c>
      <c r="G27">
        <f>Strains!G70</f>
        <v>-45.1</v>
      </c>
      <c r="H27">
        <f>Strains!H70</f>
        <v>-89.8</v>
      </c>
      <c r="I27">
        <f>Strains!I70</f>
        <v>5.5</v>
      </c>
      <c r="J27">
        <f>Strains!J70</f>
        <v>116.8</v>
      </c>
      <c r="K27">
        <f>Strains!K70</f>
        <v>-13.098000000000001</v>
      </c>
      <c r="L27">
        <f>Strains!L70</f>
        <v>80</v>
      </c>
      <c r="M27">
        <f>Strains!M70</f>
        <v>0</v>
      </c>
      <c r="N27" t="str">
        <f>Strains!N70</f>
        <v>OFF</v>
      </c>
      <c r="O27">
        <f>Strains!O70</f>
        <v>32</v>
      </c>
      <c r="P27">
        <f>Strains!P70</f>
        <v>282000</v>
      </c>
      <c r="Q27">
        <f>Strains!Q70</f>
        <v>1068</v>
      </c>
      <c r="R27">
        <f>Strains!R70</f>
        <v>290</v>
      </c>
      <c r="S27">
        <f>Strains!S70</f>
        <v>117</v>
      </c>
      <c r="T27">
        <f>Strains!T70</f>
        <v>4.4108036182843398</v>
      </c>
      <c r="U27">
        <f>Strains!U70</f>
        <v>0.31325825078238245</v>
      </c>
      <c r="V27">
        <f>Strains!V70</f>
        <v>-89.817778561953034</v>
      </c>
      <c r="W27">
        <f>Strains!W70</f>
        <v>3.597415282030908E-2</v>
      </c>
      <c r="X27">
        <f>Strains!X70</f>
        <v>1.0746468489900109</v>
      </c>
      <c r="Y27">
        <f>Strains!Y70</f>
        <v>0.10155218133622598</v>
      </c>
      <c r="Z27">
        <f>Strains!Z70</f>
        <v>6.1322138217418969</v>
      </c>
      <c r="AA27">
        <f>Strains!AA70</f>
        <v>0.29920422023500354</v>
      </c>
      <c r="AB27">
        <f>Strains!AB70</f>
        <v>0.33514720880306997</v>
      </c>
      <c r="AC27">
        <f>Strains!AC70</f>
        <v>0.11914023876944037</v>
      </c>
      <c r="AD27">
        <f>Strains!AD70</f>
        <v>0.96073034117165856</v>
      </c>
      <c r="AG27" s="9" t="s">
        <v>279</v>
      </c>
      <c r="AH27" s="9">
        <v>0.15</v>
      </c>
      <c r="AI27" s="9">
        <f t="shared" si="1"/>
        <v>0</v>
      </c>
      <c r="AJ27" s="7">
        <f t="shared" si="2"/>
        <v>-89.817778561953034</v>
      </c>
      <c r="AK27" s="7">
        <f t="shared" si="2"/>
        <v>3.597415282030908E-2</v>
      </c>
      <c r="AL27" s="7">
        <f t="shared" si="2"/>
        <v>1.0746468489900109</v>
      </c>
      <c r="AM27" s="7">
        <f t="shared" si="2"/>
        <v>0.10155218133622598</v>
      </c>
      <c r="AN27" s="8">
        <f t="shared" si="6"/>
        <v>2266.7791075596801</v>
      </c>
      <c r="AO27" s="8">
        <f t="shared" si="4"/>
        <v>315.79646008350574</v>
      </c>
      <c r="AP27" s="6">
        <f t="shared" si="5"/>
        <v>-90.076999999999998</v>
      </c>
    </row>
    <row r="28" spans="1:44">
      <c r="A28">
        <f>Strains!A19</f>
        <v>18</v>
      </c>
      <c r="B28">
        <f>Strains!B19</f>
        <v>18</v>
      </c>
      <c r="C28">
        <f>Strains!C19</f>
        <v>980011</v>
      </c>
      <c r="D28">
        <f>Strains!D19</f>
        <v>41540.890992245368</v>
      </c>
      <c r="E28">
        <f>Strains!E19</f>
        <v>71.87</v>
      </c>
      <c r="F28">
        <f>Strains!F19</f>
        <v>35.935000000000002</v>
      </c>
      <c r="G28">
        <f>Strains!G19</f>
        <v>-45.1</v>
      </c>
      <c r="H28">
        <f>Strains!H19</f>
        <v>-89.8</v>
      </c>
      <c r="I28">
        <f>Strains!I19</f>
        <v>5.5</v>
      </c>
      <c r="J28">
        <f>Strains!J19</f>
        <v>117.8</v>
      </c>
      <c r="K28">
        <f>Strains!K19</f>
        <v>-13.083</v>
      </c>
      <c r="L28">
        <f>Strains!L19</f>
        <v>80</v>
      </c>
      <c r="M28">
        <f>Strains!M19</f>
        <v>0</v>
      </c>
      <c r="N28" t="str">
        <f>Strains!N19</f>
        <v>OFF</v>
      </c>
      <c r="O28">
        <f>Strains!O19</f>
        <v>32</v>
      </c>
      <c r="P28">
        <f>Strains!P19</f>
        <v>235000</v>
      </c>
      <c r="Q28">
        <f>Strains!Q19</f>
        <v>876</v>
      </c>
      <c r="R28">
        <f>Strains!R19</f>
        <v>248</v>
      </c>
      <c r="S28">
        <f>Strains!S19</f>
        <v>106</v>
      </c>
      <c r="T28">
        <f>Strains!T19</f>
        <v>6.309824838464821</v>
      </c>
      <c r="U28">
        <f>Strains!U19</f>
        <v>0.6166829117771816</v>
      </c>
      <c r="V28">
        <f>Strains!V19</f>
        <v>-89.859036011885024</v>
      </c>
      <c r="W28">
        <f>Strains!W19</f>
        <v>6.0769356896984136E-2</v>
      </c>
      <c r="X28">
        <f>Strains!X19</f>
        <v>1.494806009042037</v>
      </c>
      <c r="Y28">
        <f>Strains!Y19</f>
        <v>0.2043666902556705</v>
      </c>
      <c r="Z28">
        <f>Strains!Z19</f>
        <v>7.7544823377507051</v>
      </c>
      <c r="AA28">
        <f>Strains!AA19</f>
        <v>0.91897227866951015</v>
      </c>
      <c r="AB28">
        <f>Strains!AB19</f>
        <v>0.55207927519425881</v>
      </c>
      <c r="AC28">
        <f>Strains!AC19</f>
        <v>0.27431017449920064</v>
      </c>
      <c r="AD28">
        <f>Strains!AD19</f>
        <v>0.9689081660069182</v>
      </c>
      <c r="AG28" s="9" t="s">
        <v>279</v>
      </c>
      <c r="AH28" s="9">
        <v>0.15</v>
      </c>
      <c r="AI28" s="9">
        <f t="shared" si="1"/>
        <v>1</v>
      </c>
      <c r="AJ28" s="7">
        <f t="shared" si="2"/>
        <v>-89.859036011885024</v>
      </c>
      <c r="AK28" s="7">
        <f t="shared" si="2"/>
        <v>6.0769356896984136E-2</v>
      </c>
      <c r="AL28" s="7">
        <f t="shared" si="2"/>
        <v>1.494806009042037</v>
      </c>
      <c r="AM28" s="7">
        <f t="shared" si="2"/>
        <v>0.2043666902556705</v>
      </c>
      <c r="AN28" s="8">
        <f t="shared" si="3"/>
        <v>1904.9699528719266</v>
      </c>
      <c r="AO28" s="8">
        <f t="shared" si="4"/>
        <v>533.05604400955008</v>
      </c>
      <c r="AP28" s="6">
        <f t="shared" si="5"/>
        <v>-90.076999999999998</v>
      </c>
    </row>
    <row r="29" spans="1:44">
      <c r="A29">
        <f>Strains!A20</f>
        <v>19</v>
      </c>
      <c r="B29">
        <f>Strains!B20</f>
        <v>19</v>
      </c>
      <c r="C29">
        <f>Strains!C20</f>
        <v>980011</v>
      </c>
      <c r="D29">
        <f>Strains!D20</f>
        <v>41540.901262384257</v>
      </c>
      <c r="E29">
        <f>Strains!E20</f>
        <v>71.87</v>
      </c>
      <c r="F29">
        <f>Strains!F20</f>
        <v>35.935000000000002</v>
      </c>
      <c r="G29">
        <f>Strains!G20</f>
        <v>-45.1</v>
      </c>
      <c r="H29">
        <f>Strains!H20</f>
        <v>-89.8</v>
      </c>
      <c r="I29">
        <f>Strains!I20</f>
        <v>5.5</v>
      </c>
      <c r="J29">
        <f>Strains!J20</f>
        <v>118.8</v>
      </c>
      <c r="K29">
        <f>Strains!K20</f>
        <v>-13.084</v>
      </c>
      <c r="L29">
        <f>Strains!L20</f>
        <v>80</v>
      </c>
      <c r="M29">
        <f>Strains!M20</f>
        <v>0</v>
      </c>
      <c r="N29" t="str">
        <f>Strains!N20</f>
        <v>OFF</v>
      </c>
      <c r="O29">
        <f>Strains!O20</f>
        <v>32</v>
      </c>
      <c r="P29">
        <f>Strains!P20</f>
        <v>235000</v>
      </c>
      <c r="Q29">
        <f>Strains!Q20</f>
        <v>876</v>
      </c>
      <c r="R29">
        <f>Strains!R20</f>
        <v>253</v>
      </c>
      <c r="S29">
        <f>Strains!S20</f>
        <v>120</v>
      </c>
      <c r="T29">
        <f>Strains!T20</f>
        <v>4.9132990792293301</v>
      </c>
      <c r="U29">
        <f>Strains!U20</f>
        <v>0.38910750120408544</v>
      </c>
      <c r="V29">
        <f>Strains!V20</f>
        <v>-89.842818097373666</v>
      </c>
      <c r="W29">
        <f>Strains!W20</f>
        <v>4.2968583828077715E-2</v>
      </c>
      <c r="X29">
        <f>Strains!X20</f>
        <v>1.1501027751506032</v>
      </c>
      <c r="Y29">
        <f>Strains!Y20</f>
        <v>0.12742780012688448</v>
      </c>
      <c r="Z29">
        <f>Strains!Z20</f>
        <v>7.2048017397316704</v>
      </c>
      <c r="AA29">
        <f>Strains!AA20</f>
        <v>0.43580862423992828</v>
      </c>
      <c r="AB29">
        <f>Strains!AB20</f>
        <v>9.1388030202451301E-2</v>
      </c>
      <c r="AC29">
        <f>Strains!AC20</f>
        <v>0.16072932879227236</v>
      </c>
      <c r="AD29">
        <f>Strains!AD20</f>
        <v>0.98846427574076101</v>
      </c>
      <c r="AG29" s="9" t="s">
        <v>279</v>
      </c>
      <c r="AH29" s="9">
        <v>0.15</v>
      </c>
      <c r="AI29" s="9">
        <f t="shared" si="1"/>
        <v>2</v>
      </c>
      <c r="AJ29" s="7">
        <f t="shared" si="2"/>
        <v>-89.842818097373666</v>
      </c>
      <c r="AK29" s="7">
        <f t="shared" si="2"/>
        <v>4.2968583828077715E-2</v>
      </c>
      <c r="AL29" s="7">
        <f t="shared" si="2"/>
        <v>1.1501027751506032</v>
      </c>
      <c r="AM29" s="7">
        <f t="shared" si="2"/>
        <v>0.12742780012688448</v>
      </c>
      <c r="AN29" s="8">
        <f t="shared" si="3"/>
        <v>2047.1470616949539</v>
      </c>
      <c r="AO29" s="8">
        <f t="shared" si="4"/>
        <v>376.98366104232923</v>
      </c>
      <c r="AP29" s="6">
        <f t="shared" si="5"/>
        <v>-90.076999999999998</v>
      </c>
    </row>
    <row r="30" spans="1:44">
      <c r="A30">
        <f>Strains!A21</f>
        <v>20</v>
      </c>
      <c r="B30">
        <f>Strains!B21</f>
        <v>20</v>
      </c>
      <c r="C30">
        <f>Strains!C21</f>
        <v>980011</v>
      </c>
      <c r="D30">
        <f>Strains!D21</f>
        <v>41540.911515509259</v>
      </c>
      <c r="E30">
        <f>Strains!E21</f>
        <v>71.87</v>
      </c>
      <c r="F30">
        <f>Strains!F21</f>
        <v>35.935000000000002</v>
      </c>
      <c r="G30">
        <f>Strains!G21</f>
        <v>-45.1</v>
      </c>
      <c r="H30">
        <f>Strains!H21</f>
        <v>-89.8</v>
      </c>
      <c r="I30">
        <f>Strains!I21</f>
        <v>5.5</v>
      </c>
      <c r="J30">
        <f>Strains!J21</f>
        <v>119.8</v>
      </c>
      <c r="K30">
        <f>Strains!K21</f>
        <v>-13.010999999999999</v>
      </c>
      <c r="L30">
        <f>Strains!L21</f>
        <v>80</v>
      </c>
      <c r="M30">
        <f>Strains!M21</f>
        <v>0</v>
      </c>
      <c r="N30" t="str">
        <f>Strains!N21</f>
        <v>OFF</v>
      </c>
      <c r="O30">
        <f>Strains!O21</f>
        <v>32</v>
      </c>
      <c r="P30">
        <f>Strains!P21</f>
        <v>235000</v>
      </c>
      <c r="Q30">
        <f>Strains!Q21</f>
        <v>878</v>
      </c>
      <c r="R30">
        <f>Strains!R21</f>
        <v>287</v>
      </c>
      <c r="S30">
        <f>Strains!S21</f>
        <v>92</v>
      </c>
      <c r="T30">
        <f>Strains!T21</f>
        <v>4.9412025402830162</v>
      </c>
      <c r="U30">
        <f>Strains!U21</f>
        <v>0.36780521662474536</v>
      </c>
      <c r="V30">
        <f>Strains!V21</f>
        <v>-89.919061100545505</v>
      </c>
      <c r="W30">
        <f>Strains!W21</f>
        <v>3.4777004668363254E-2</v>
      </c>
      <c r="X30">
        <f>Strains!X21</f>
        <v>0.99590044617176421</v>
      </c>
      <c r="Y30">
        <f>Strains!Y21</f>
        <v>9.7545261484386483E-2</v>
      </c>
      <c r="Z30">
        <f>Strains!Z21</f>
        <v>6.3069658314640797</v>
      </c>
      <c r="AA30">
        <f>Strains!AA21</f>
        <v>0.35189742574708843</v>
      </c>
      <c r="AB30">
        <f>Strains!AB21</f>
        <v>0.30250166245298099</v>
      </c>
      <c r="AC30">
        <f>Strains!AC21</f>
        <v>0.13943576599867769</v>
      </c>
      <c r="AD30">
        <f>Strains!AD21</f>
        <v>1.0167367442049586</v>
      </c>
      <c r="AG30" s="9" t="s">
        <v>279</v>
      </c>
      <c r="AH30" s="9">
        <v>0.15</v>
      </c>
      <c r="AI30" s="9">
        <f t="shared" si="1"/>
        <v>3</v>
      </c>
      <c r="AJ30" s="7">
        <f t="shared" si="2"/>
        <v>-89.919061100545505</v>
      </c>
      <c r="AK30" s="7">
        <f t="shared" si="2"/>
        <v>3.4777004668363254E-2</v>
      </c>
      <c r="AL30" s="7">
        <f t="shared" si="2"/>
        <v>0.99590044617176421</v>
      </c>
      <c r="AM30" s="7">
        <f t="shared" si="2"/>
        <v>9.7545261484386483E-2</v>
      </c>
      <c r="AN30" s="8">
        <f t="shared" si="3"/>
        <v>1379.2750455705605</v>
      </c>
      <c r="AO30" s="8">
        <f t="shared" si="4"/>
        <v>304.47348372586453</v>
      </c>
      <c r="AP30" s="6">
        <f t="shared" si="5"/>
        <v>-90.076999999999998</v>
      </c>
    </row>
    <row r="31" spans="1:44">
      <c r="A31">
        <f>Strains!A22</f>
        <v>21</v>
      </c>
      <c r="B31">
        <f>Strains!B22</f>
        <v>21</v>
      </c>
      <c r="C31">
        <f>Strains!C22</f>
        <v>980011</v>
      </c>
      <c r="D31">
        <f>Strains!D22</f>
        <v>41540.921771180554</v>
      </c>
      <c r="E31">
        <f>Strains!E22</f>
        <v>71.87</v>
      </c>
      <c r="F31">
        <f>Strains!F22</f>
        <v>35.935000000000002</v>
      </c>
      <c r="G31">
        <f>Strains!G22</f>
        <v>-45.1</v>
      </c>
      <c r="H31">
        <f>Strains!H22</f>
        <v>-89.8</v>
      </c>
      <c r="I31">
        <f>Strains!I22</f>
        <v>5.5</v>
      </c>
      <c r="J31">
        <f>Strains!J22</f>
        <v>120.8</v>
      </c>
      <c r="K31">
        <f>Strains!K22</f>
        <v>-12.978</v>
      </c>
      <c r="L31">
        <f>Strains!L22</f>
        <v>80</v>
      </c>
      <c r="M31">
        <f>Strains!M22</f>
        <v>0</v>
      </c>
      <c r="N31" t="str">
        <f>Strains!N22</f>
        <v>OFF</v>
      </c>
      <c r="O31">
        <f>Strains!O22</f>
        <v>32</v>
      </c>
      <c r="P31">
        <f>Strains!P22</f>
        <v>235000</v>
      </c>
      <c r="Q31">
        <f>Strains!Q22</f>
        <v>881</v>
      </c>
      <c r="R31">
        <f>Strains!R22</f>
        <v>263</v>
      </c>
      <c r="S31">
        <f>Strains!S22</f>
        <v>121</v>
      </c>
      <c r="T31">
        <f>Strains!T22</f>
        <v>5.2326162274545673</v>
      </c>
      <c r="U31">
        <f>Strains!U22</f>
        <v>0.40219741412718968</v>
      </c>
      <c r="V31">
        <f>Strains!V22</f>
        <v>-89.874191927525032</v>
      </c>
      <c r="W31">
        <f>Strains!W22</f>
        <v>3.9990538372073822E-2</v>
      </c>
      <c r="X31">
        <f>Strains!X22</f>
        <v>1.0961125108054703</v>
      </c>
      <c r="Y31">
        <f>Strains!Y22</f>
        <v>0.11486104108026048</v>
      </c>
      <c r="Z31">
        <f>Strains!Z22</f>
        <v>6.3210747761696586</v>
      </c>
      <c r="AA31">
        <f>Strains!AA22</f>
        <v>0.4164430560699362</v>
      </c>
      <c r="AB31">
        <f>Strains!AB22</f>
        <v>0.5199451759074547</v>
      </c>
      <c r="AC31">
        <f>Strains!AC22</f>
        <v>0.1599095881976281</v>
      </c>
      <c r="AD31">
        <f>Strains!AD22</f>
        <v>1.0571739278346692</v>
      </c>
      <c r="AG31" s="9" t="s">
        <v>279</v>
      </c>
      <c r="AH31" s="9">
        <v>0.15</v>
      </c>
      <c r="AI31" s="9">
        <f t="shared" si="1"/>
        <v>4</v>
      </c>
      <c r="AJ31" s="7">
        <f t="shared" si="2"/>
        <v>-89.874191927525032</v>
      </c>
      <c r="AK31" s="7">
        <f t="shared" si="2"/>
        <v>3.9990538372073822E-2</v>
      </c>
      <c r="AL31" s="7">
        <f t="shared" si="2"/>
        <v>1.0961125108054703</v>
      </c>
      <c r="AM31" s="7">
        <f t="shared" si="2"/>
        <v>0.11486104108026048</v>
      </c>
      <c r="AN31" s="8">
        <f t="shared" si="3"/>
        <v>1772.1576380174131</v>
      </c>
      <c r="AO31" s="8">
        <f t="shared" si="4"/>
        <v>350.55384597537636</v>
      </c>
      <c r="AP31" s="6">
        <f t="shared" si="5"/>
        <v>-90.076999999999998</v>
      </c>
    </row>
    <row r="32" spans="1:44">
      <c r="A32">
        <f>Strains!A23</f>
        <v>22</v>
      </c>
      <c r="B32">
        <f>Strains!B23</f>
        <v>22</v>
      </c>
      <c r="C32">
        <f>Strains!C23</f>
        <v>980011</v>
      </c>
      <c r="D32">
        <f>Strains!D23</f>
        <v>41540.932052430559</v>
      </c>
      <c r="E32">
        <f>Strains!E23</f>
        <v>71.87</v>
      </c>
      <c r="F32">
        <f>Strains!F23</f>
        <v>35.935000000000002</v>
      </c>
      <c r="G32">
        <f>Strains!G23</f>
        <v>-45.1</v>
      </c>
      <c r="H32">
        <f>Strains!H23</f>
        <v>-89.8</v>
      </c>
      <c r="I32">
        <f>Strains!I23</f>
        <v>5.5</v>
      </c>
      <c r="J32">
        <f>Strains!J23</f>
        <v>121.8</v>
      </c>
      <c r="K32">
        <f>Strains!K23</f>
        <v>-12.789</v>
      </c>
      <c r="L32">
        <f>Strains!L23</f>
        <v>80</v>
      </c>
      <c r="M32">
        <f>Strains!M23</f>
        <v>0</v>
      </c>
      <c r="N32" t="str">
        <f>Strains!N23</f>
        <v>OFF</v>
      </c>
      <c r="O32">
        <f>Strains!O23</f>
        <v>32</v>
      </c>
      <c r="P32">
        <f>Strains!P23</f>
        <v>235000</v>
      </c>
      <c r="Q32">
        <f>Strains!Q23</f>
        <v>879</v>
      </c>
      <c r="R32">
        <f>Strains!R23</f>
        <v>265</v>
      </c>
      <c r="S32">
        <f>Strains!S23</f>
        <v>89</v>
      </c>
      <c r="T32">
        <f>Strains!T23</f>
        <v>6.1485478675235061</v>
      </c>
      <c r="U32">
        <f>Strains!U23</f>
        <v>0.38666492311587114</v>
      </c>
      <c r="V32">
        <f>Strains!V23</f>
        <v>-89.888114547971909</v>
      </c>
      <c r="W32">
        <f>Strains!W23</f>
        <v>3.5437089071177257E-2</v>
      </c>
      <c r="X32">
        <f>Strains!X23</f>
        <v>1.2030383236610123</v>
      </c>
      <c r="Y32">
        <f>Strains!Y23</f>
        <v>0.10690454032704605</v>
      </c>
      <c r="Z32">
        <f>Strains!Z23</f>
        <v>7.4131580912845774</v>
      </c>
      <c r="AA32">
        <f>Strains!AA23</f>
        <v>0.4757238091994247</v>
      </c>
      <c r="AB32">
        <f>Strains!AB23</f>
        <v>0.11270776071994357</v>
      </c>
      <c r="AC32">
        <f>Strains!AC23</f>
        <v>0.16719920126305571</v>
      </c>
      <c r="AD32">
        <f>Strains!AD23</f>
        <v>0.89381361606066134</v>
      </c>
      <c r="AG32" s="9" t="s">
        <v>279</v>
      </c>
      <c r="AH32" s="9">
        <v>0.15</v>
      </c>
      <c r="AI32" s="9">
        <f t="shared" si="1"/>
        <v>5</v>
      </c>
      <c r="AJ32" s="7">
        <f t="shared" si="2"/>
        <v>-89.888114547971909</v>
      </c>
      <c r="AK32" s="7">
        <f t="shared" si="2"/>
        <v>3.5437089071177257E-2</v>
      </c>
      <c r="AL32" s="7">
        <f t="shared" si="2"/>
        <v>1.2030383236610123</v>
      </c>
      <c r="AM32" s="7">
        <f t="shared" si="2"/>
        <v>0.10690454032704605</v>
      </c>
      <c r="AN32" s="8">
        <f t="shared" si="3"/>
        <v>1650.1992375110851</v>
      </c>
      <c r="AO32" s="8">
        <f t="shared" si="4"/>
        <v>310.50685240985308</v>
      </c>
      <c r="AP32" s="6">
        <f t="shared" si="5"/>
        <v>-90.076999999999998</v>
      </c>
    </row>
    <row r="33" spans="1:42">
      <c r="A33">
        <f>Strains!A24</f>
        <v>23</v>
      </c>
      <c r="B33">
        <f>Strains!B24</f>
        <v>23</v>
      </c>
      <c r="C33">
        <f>Strains!C24</f>
        <v>980011</v>
      </c>
      <c r="D33">
        <f>Strains!D24</f>
        <v>41540.942318634261</v>
      </c>
      <c r="E33">
        <f>Strains!E24</f>
        <v>71.87</v>
      </c>
      <c r="F33">
        <f>Strains!F24</f>
        <v>35.935000000000002</v>
      </c>
      <c r="G33">
        <f>Strains!G24</f>
        <v>-45.1</v>
      </c>
      <c r="H33">
        <f>Strains!H24</f>
        <v>-89.8</v>
      </c>
      <c r="I33">
        <f>Strains!I24</f>
        <v>5.5</v>
      </c>
      <c r="J33">
        <f>Strains!J24</f>
        <v>122.8</v>
      </c>
      <c r="K33">
        <f>Strains!K24</f>
        <v>-12.712</v>
      </c>
      <c r="L33">
        <f>Strains!L24</f>
        <v>80</v>
      </c>
      <c r="M33">
        <f>Strains!M24</f>
        <v>0</v>
      </c>
      <c r="N33" t="str">
        <f>Strains!N24</f>
        <v>OFF</v>
      </c>
      <c r="O33">
        <f>Strains!O24</f>
        <v>32</v>
      </c>
      <c r="P33">
        <f>Strains!P24</f>
        <v>235000</v>
      </c>
      <c r="Q33">
        <f>Strains!Q24</f>
        <v>881</v>
      </c>
      <c r="R33">
        <f>Strains!R24</f>
        <v>257</v>
      </c>
      <c r="S33">
        <f>Strains!S24</f>
        <v>92</v>
      </c>
      <c r="T33">
        <f>Strains!T24</f>
        <v>5.3468990433571921</v>
      </c>
      <c r="U33">
        <f>Strains!U24</f>
        <v>0.53532674957942727</v>
      </c>
      <c r="V33">
        <f>Strains!V24</f>
        <v>-89.968246466541345</v>
      </c>
      <c r="W33">
        <f>Strains!W24</f>
        <v>5.5079460436398192E-2</v>
      </c>
      <c r="X33">
        <f>Strains!X24</f>
        <v>1.1931213895381427</v>
      </c>
      <c r="Y33">
        <f>Strains!Y24</f>
        <v>0.17031030839960862</v>
      </c>
      <c r="Z33">
        <f>Strains!Z24</f>
        <v>7.2713498108460275</v>
      </c>
      <c r="AA33">
        <f>Strains!AA24</f>
        <v>0.72217470431928432</v>
      </c>
      <c r="AB33">
        <f>Strains!AB24</f>
        <v>0.25395659917898705</v>
      </c>
      <c r="AC33">
        <f>Strains!AC24</f>
        <v>0.25018018316483509</v>
      </c>
      <c r="AD33">
        <f>Strains!AD24</f>
        <v>1.1934599931283503</v>
      </c>
      <c r="AG33" s="9" t="s">
        <v>279</v>
      </c>
      <c r="AH33" s="9">
        <v>0.15</v>
      </c>
      <c r="AI33" s="9">
        <f t="shared" si="1"/>
        <v>6</v>
      </c>
      <c r="AJ33" s="7">
        <f t="shared" si="2"/>
        <v>-89.968246466541345</v>
      </c>
      <c r="AK33" s="7">
        <f t="shared" si="2"/>
        <v>5.5079460436398192E-2</v>
      </c>
      <c r="AL33" s="7">
        <f t="shared" si="2"/>
        <v>1.1931213895381427</v>
      </c>
      <c r="AM33" s="7">
        <f t="shared" si="2"/>
        <v>0.17031030839960862</v>
      </c>
      <c r="AN33" s="8">
        <f t="shared" si="3"/>
        <v>949.12923695233962</v>
      </c>
      <c r="AO33" s="8">
        <f t="shared" si="4"/>
        <v>481.72922371736422</v>
      </c>
      <c r="AP33" s="6">
        <f t="shared" si="5"/>
        <v>-90.076999999999998</v>
      </c>
    </row>
    <row r="34" spans="1:42">
      <c r="A34">
        <f>Strains!A25</f>
        <v>24</v>
      </c>
      <c r="B34">
        <f>Strains!B25</f>
        <v>24</v>
      </c>
      <c r="C34">
        <f>Strains!C25</f>
        <v>980011</v>
      </c>
      <c r="D34">
        <f>Strains!D25</f>
        <v>41540.952610185188</v>
      </c>
      <c r="E34">
        <f>Strains!E25</f>
        <v>71.87</v>
      </c>
      <c r="F34">
        <f>Strains!F25</f>
        <v>35.935000000000002</v>
      </c>
      <c r="G34">
        <f>Strains!G25</f>
        <v>-45.1</v>
      </c>
      <c r="H34">
        <f>Strains!H25</f>
        <v>-90</v>
      </c>
      <c r="I34">
        <f>Strains!I25</f>
        <v>5.5</v>
      </c>
      <c r="J34">
        <f>Strains!J25</f>
        <v>123.8</v>
      </c>
      <c r="K34">
        <f>Strains!K25</f>
        <v>-12.532999999999999</v>
      </c>
      <c r="L34">
        <f>Strains!L25</f>
        <v>80</v>
      </c>
      <c r="M34">
        <f>Strains!M25</f>
        <v>0</v>
      </c>
      <c r="N34" t="str">
        <f>Strains!N25</f>
        <v>OFF</v>
      </c>
      <c r="O34">
        <f>Strains!O25</f>
        <v>32</v>
      </c>
      <c r="P34">
        <f>Strains!P25</f>
        <v>235000</v>
      </c>
      <c r="Q34">
        <f>Strains!Q25</f>
        <v>878</v>
      </c>
      <c r="R34">
        <f>Strains!R25</f>
        <v>277</v>
      </c>
      <c r="S34">
        <f>Strains!S25</f>
        <v>99</v>
      </c>
      <c r="T34">
        <f>Strains!T25</f>
        <v>7.4023064999346433</v>
      </c>
      <c r="U34">
        <f>Strains!U25</f>
        <v>0.64198990444463999</v>
      </c>
      <c r="V34">
        <f>Strains!V25</f>
        <v>-90.126478653416399</v>
      </c>
      <c r="W34">
        <f>Strains!W25</f>
        <v>5.2477385883995843E-2</v>
      </c>
      <c r="X34">
        <f>Strains!X25</f>
        <v>1.4035350119359651</v>
      </c>
      <c r="Y34">
        <f>Strains!Y25</f>
        <v>0.17345375490527951</v>
      </c>
      <c r="Z34">
        <f>Strains!Z25</f>
        <v>7.2549282839700027</v>
      </c>
      <c r="AA34">
        <f>Strains!AA25</f>
        <v>0.95766022554470598</v>
      </c>
      <c r="AB34">
        <f>Strains!AB25</f>
        <v>0.6025117282264888</v>
      </c>
      <c r="AC34">
        <f>Strains!AC25</f>
        <v>0.29915486659796131</v>
      </c>
      <c r="AD34">
        <f>Strains!AD25</f>
        <v>1.0976138710926413</v>
      </c>
      <c r="AG34" s="9" t="s">
        <v>279</v>
      </c>
      <c r="AH34" s="9">
        <v>0.15</v>
      </c>
      <c r="AI34" s="9">
        <f t="shared" si="1"/>
        <v>7</v>
      </c>
      <c r="AJ34" s="7">
        <f t="shared" si="2"/>
        <v>-90.126478653416399</v>
      </c>
      <c r="AK34" s="7">
        <f t="shared" si="2"/>
        <v>5.2477385883995843E-2</v>
      </c>
      <c r="AL34" s="7">
        <f t="shared" si="2"/>
        <v>1.4035350119359651</v>
      </c>
      <c r="AM34" s="7">
        <f t="shared" si="2"/>
        <v>0.17345375490527951</v>
      </c>
      <c r="AN34" s="8">
        <f t="shared" si="3"/>
        <v>-430.92381411369286</v>
      </c>
      <c r="AO34" s="8">
        <f t="shared" si="4"/>
        <v>457.0585721602738</v>
      </c>
      <c r="AP34" s="6">
        <f t="shared" si="5"/>
        <v>-90.076999999999998</v>
      </c>
    </row>
    <row r="35" spans="1:42">
      <c r="A35">
        <f>Strains!A26</f>
        <v>25</v>
      </c>
      <c r="B35">
        <f>Strains!B26</f>
        <v>25</v>
      </c>
      <c r="C35">
        <f>Strains!C26</f>
        <v>980011</v>
      </c>
      <c r="D35">
        <f>Strains!D26</f>
        <v>41540.962919791666</v>
      </c>
      <c r="E35">
        <f>Strains!E26</f>
        <v>71.87</v>
      </c>
      <c r="F35">
        <f>Strains!F26</f>
        <v>35.935000000000002</v>
      </c>
      <c r="G35">
        <f>Strains!G26</f>
        <v>-45.1</v>
      </c>
      <c r="H35">
        <f>Strains!H26</f>
        <v>-90</v>
      </c>
      <c r="I35">
        <f>Strains!I26</f>
        <v>5.5</v>
      </c>
      <c r="J35">
        <f>Strains!J26</f>
        <v>124.8</v>
      </c>
      <c r="K35">
        <f>Strains!K26</f>
        <v>-12.401</v>
      </c>
      <c r="L35">
        <f>Strains!L26</f>
        <v>80</v>
      </c>
      <c r="M35">
        <f>Strains!M26</f>
        <v>0</v>
      </c>
      <c r="N35" t="str">
        <f>Strains!N26</f>
        <v>OFF</v>
      </c>
      <c r="O35">
        <f>Strains!O26</f>
        <v>32</v>
      </c>
      <c r="P35">
        <f>Strains!P26</f>
        <v>235000</v>
      </c>
      <c r="Q35">
        <f>Strains!Q26</f>
        <v>880</v>
      </c>
      <c r="R35">
        <f>Strains!R26</f>
        <v>264</v>
      </c>
      <c r="S35">
        <f>Strains!S26</f>
        <v>107</v>
      </c>
      <c r="T35">
        <f>Strains!T26</f>
        <v>5.8491487420437114</v>
      </c>
      <c r="U35">
        <f>Strains!U26</f>
        <v>0.36935063107789695</v>
      </c>
      <c r="V35">
        <f>Strains!V26</f>
        <v>-90.118470308470606</v>
      </c>
      <c r="W35">
        <f>Strains!W26</f>
        <v>3.2280033241483534E-2</v>
      </c>
      <c r="X35">
        <f>Strains!X26</f>
        <v>1.0953031359998637</v>
      </c>
      <c r="Y35">
        <f>Strains!Y26</f>
        <v>9.4391809925652354E-2</v>
      </c>
      <c r="Z35">
        <f>Strains!Z26</f>
        <v>6.8612095646179556</v>
      </c>
      <c r="AA35">
        <f>Strains!AA26</f>
        <v>0.40186054196323417</v>
      </c>
      <c r="AB35">
        <f>Strains!AB26</f>
        <v>0.2235776101109479</v>
      </c>
      <c r="AC35">
        <f>Strains!AC26</f>
        <v>0.14989179033298478</v>
      </c>
      <c r="AD35">
        <f>Strains!AD26</f>
        <v>0.93076926652291614</v>
      </c>
      <c r="AG35" s="9" t="s">
        <v>279</v>
      </c>
      <c r="AH35" s="9">
        <v>0.15</v>
      </c>
      <c r="AI35" s="9">
        <f t="shared" si="1"/>
        <v>8</v>
      </c>
      <c r="AJ35" s="7">
        <f t="shared" si="2"/>
        <v>-90.118470308470606</v>
      </c>
      <c r="AK35" s="7">
        <f t="shared" si="2"/>
        <v>3.2280033241483534E-2</v>
      </c>
      <c r="AL35" s="7">
        <f t="shared" si="2"/>
        <v>1.0953031359998637</v>
      </c>
      <c r="AM35" s="7">
        <f t="shared" si="2"/>
        <v>9.4391809925652354E-2</v>
      </c>
      <c r="AN35" s="8">
        <f t="shared" si="3"/>
        <v>-361.21466887462094</v>
      </c>
      <c r="AO35" s="8">
        <f t="shared" si="4"/>
        <v>281.13172691890395</v>
      </c>
      <c r="AP35" s="6">
        <f t="shared" si="5"/>
        <v>-90.076999999999998</v>
      </c>
    </row>
    <row r="36" spans="1:42">
      <c r="A36">
        <f>Strains!A27</f>
        <v>26</v>
      </c>
      <c r="B36">
        <f>Strains!B27</f>
        <v>26</v>
      </c>
      <c r="C36">
        <f>Strains!C27</f>
        <v>980011</v>
      </c>
      <c r="D36">
        <f>Strains!D27</f>
        <v>41540.973213541663</v>
      </c>
      <c r="E36">
        <f>Strains!E27</f>
        <v>71.87</v>
      </c>
      <c r="F36">
        <f>Strains!F27</f>
        <v>35.935000000000002</v>
      </c>
      <c r="G36">
        <f>Strains!G27</f>
        <v>-45.1</v>
      </c>
      <c r="H36">
        <f>Strains!H27</f>
        <v>-90.2</v>
      </c>
      <c r="I36">
        <f>Strains!I27</f>
        <v>5.5</v>
      </c>
      <c r="J36">
        <f>Strains!J27</f>
        <v>125.8</v>
      </c>
      <c r="K36">
        <f>Strains!K27</f>
        <v>-12.259</v>
      </c>
      <c r="L36">
        <f>Strains!L27</f>
        <v>80</v>
      </c>
      <c r="M36">
        <f>Strains!M27</f>
        <v>0</v>
      </c>
      <c r="N36" t="str">
        <f>Strains!N27</f>
        <v>OFF</v>
      </c>
      <c r="O36">
        <f>Strains!O27</f>
        <v>32</v>
      </c>
      <c r="P36">
        <f>Strains!P27</f>
        <v>175000</v>
      </c>
      <c r="Q36">
        <f>Strains!Q27</f>
        <v>652</v>
      </c>
      <c r="R36">
        <f>Strains!R27</f>
        <v>238</v>
      </c>
      <c r="S36">
        <f>Strains!S27</f>
        <v>82</v>
      </c>
      <c r="T36">
        <f>Strains!T27</f>
        <v>9.022478829330046</v>
      </c>
      <c r="U36">
        <f>Strains!U27</f>
        <v>0.8523244991124389</v>
      </c>
      <c r="V36">
        <f>Strains!V27</f>
        <v>-90.438898324171717</v>
      </c>
      <c r="W36">
        <f>Strains!W27</f>
        <v>5.1776785309018365E-2</v>
      </c>
      <c r="X36">
        <f>Strains!X27</f>
        <v>1.2889224274810496</v>
      </c>
      <c r="Y36">
        <f>Strains!Y27</f>
        <v>0.16700836157241281</v>
      </c>
      <c r="Z36">
        <f>Strains!Z27</f>
        <v>6.5978336773319812</v>
      </c>
      <c r="AA36">
        <f>Strains!AA27</f>
        <v>1.2791652838203922</v>
      </c>
      <c r="AB36">
        <f>Strains!AB27</f>
        <v>0.52364840294511239</v>
      </c>
      <c r="AC36">
        <f>Strains!AC27</f>
        <v>0.42297834899730397</v>
      </c>
      <c r="AD36">
        <f>Strains!AD27</f>
        <v>1.2498401882296588</v>
      </c>
      <c r="AG36" s="9" t="s">
        <v>283</v>
      </c>
      <c r="AH36" s="9">
        <v>0.15</v>
      </c>
      <c r="AI36" s="9">
        <f t="shared" si="1"/>
        <v>9</v>
      </c>
      <c r="AJ36" s="7">
        <f t="shared" si="2"/>
        <v>-90.438898324171717</v>
      </c>
      <c r="AK36" s="7">
        <f t="shared" si="2"/>
        <v>5.1776785309018365E-2</v>
      </c>
      <c r="AL36" s="7">
        <f t="shared" si="2"/>
        <v>1.2889224274810496</v>
      </c>
      <c r="AM36" s="7">
        <f t="shared" si="2"/>
        <v>0.16700836157241281</v>
      </c>
      <c r="AN36" s="8">
        <f t="shared" si="3"/>
        <v>-2565.82618596668</v>
      </c>
      <c r="AO36" s="8">
        <f t="shared" si="4"/>
        <v>447.5417329486977</v>
      </c>
      <c r="AP36" s="6">
        <f t="shared" si="5"/>
        <v>-90.142999999999986</v>
      </c>
    </row>
    <row r="37" spans="1:42">
      <c r="A37">
        <f>Strains!A28</f>
        <v>27</v>
      </c>
      <c r="B37">
        <f>Strains!B28</f>
        <v>27</v>
      </c>
      <c r="C37">
        <f>Strains!C28</f>
        <v>980011</v>
      </c>
      <c r="D37">
        <f>Strains!D28</f>
        <v>41540.980870949075</v>
      </c>
      <c r="E37">
        <f>Strains!E28</f>
        <v>71.87</v>
      </c>
      <c r="F37">
        <f>Strains!F28</f>
        <v>35.935000000000002</v>
      </c>
      <c r="G37">
        <f>Strains!G28</f>
        <v>-45.1</v>
      </c>
      <c r="H37">
        <f>Strains!H28</f>
        <v>-90.2</v>
      </c>
      <c r="I37">
        <f>Strains!I28</f>
        <v>5.5</v>
      </c>
      <c r="J37">
        <f>Strains!J28</f>
        <v>126.8</v>
      </c>
      <c r="K37">
        <f>Strains!K28</f>
        <v>-12.263999999999999</v>
      </c>
      <c r="L37">
        <f>Strains!L28</f>
        <v>80</v>
      </c>
      <c r="M37">
        <f>Strains!M28</f>
        <v>0</v>
      </c>
      <c r="N37" t="str">
        <f>Strains!N28</f>
        <v>OFF</v>
      </c>
      <c r="O37">
        <f>Strains!O28</f>
        <v>32</v>
      </c>
      <c r="P37">
        <f>Strains!P28</f>
        <v>175000</v>
      </c>
      <c r="Q37">
        <f>Strains!Q28</f>
        <v>656</v>
      </c>
      <c r="R37">
        <f>Strains!R28</f>
        <v>271</v>
      </c>
      <c r="S37">
        <f>Strains!S28</f>
        <v>82</v>
      </c>
      <c r="T37">
        <f>Strains!T28</f>
        <v>7.7342845907158937</v>
      </c>
      <c r="U37">
        <f>Strains!U28</f>
        <v>0.44974613445048167</v>
      </c>
      <c r="V37">
        <f>Strains!V28</f>
        <v>-90.472212181873147</v>
      </c>
      <c r="W37">
        <f>Strains!W28</f>
        <v>2.1257042066425168E-2</v>
      </c>
      <c r="X37">
        <f>Strains!X28</f>
        <v>0.83323591215561144</v>
      </c>
      <c r="Y37">
        <f>Strains!Y28</f>
        <v>5.8005464173832108E-2</v>
      </c>
      <c r="Z37">
        <f>Strains!Z28</f>
        <v>4.624403975791024</v>
      </c>
      <c r="AA37">
        <f>Strains!AA28</f>
        <v>0.33362133893546714</v>
      </c>
      <c r="AB37">
        <f>Strains!AB28</f>
        <v>0.39768376088260804</v>
      </c>
      <c r="AC37">
        <f>Strains!AC28</f>
        <v>0.1388277856483828</v>
      </c>
      <c r="AD37">
        <f>Strains!AD28</f>
        <v>1.0810508223396338</v>
      </c>
      <c r="AG37" s="9" t="s">
        <v>281</v>
      </c>
      <c r="AH37" s="9">
        <v>0.15</v>
      </c>
      <c r="AI37" s="9">
        <f t="shared" si="1"/>
        <v>10</v>
      </c>
      <c r="AJ37" s="7">
        <f t="shared" si="2"/>
        <v>-90.472212181873147</v>
      </c>
      <c r="AK37" s="7">
        <f t="shared" si="2"/>
        <v>2.1257042066425168E-2</v>
      </c>
      <c r="AL37" s="7">
        <f t="shared" si="2"/>
        <v>0.83323591215561144</v>
      </c>
      <c r="AM37" s="7">
        <f t="shared" si="2"/>
        <v>5.8005464173832108E-2</v>
      </c>
      <c r="AN37" s="8">
        <f t="shared" si="3"/>
        <v>-1708.3552583611049</v>
      </c>
      <c r="AO37" s="8">
        <f t="shared" si="4"/>
        <v>183.71677794981611</v>
      </c>
      <c r="AP37" s="6">
        <f t="shared" si="5"/>
        <v>-90.275000000000006</v>
      </c>
    </row>
    <row r="38" spans="1:42">
      <c r="A38">
        <f>Strains!A29</f>
        <v>28</v>
      </c>
      <c r="B38">
        <f>Strains!B29</f>
        <v>28</v>
      </c>
      <c r="C38">
        <f>Strains!C29</f>
        <v>980011</v>
      </c>
      <c r="D38">
        <f>Strains!D29</f>
        <v>41540.988561921295</v>
      </c>
      <c r="E38">
        <f>Strains!E29</f>
        <v>71.87</v>
      </c>
      <c r="F38">
        <f>Strains!F29</f>
        <v>35.935000000000002</v>
      </c>
      <c r="G38">
        <f>Strains!G29</f>
        <v>-45.1</v>
      </c>
      <c r="H38">
        <f>Strains!H29</f>
        <v>-90.2</v>
      </c>
      <c r="I38">
        <f>Strains!I29</f>
        <v>5.5</v>
      </c>
      <c r="J38">
        <f>Strains!J29</f>
        <v>127.8</v>
      </c>
      <c r="K38">
        <f>Strains!K29</f>
        <v>-12.346</v>
      </c>
      <c r="L38">
        <f>Strains!L29</f>
        <v>80</v>
      </c>
      <c r="M38">
        <f>Strains!M29</f>
        <v>0</v>
      </c>
      <c r="N38" t="str">
        <f>Strains!N29</f>
        <v>OFF</v>
      </c>
      <c r="O38">
        <f>Strains!O29</f>
        <v>32</v>
      </c>
      <c r="P38">
        <f>Strains!P29</f>
        <v>175000</v>
      </c>
      <c r="Q38">
        <f>Strains!Q29</f>
        <v>653</v>
      </c>
      <c r="R38">
        <f>Strains!R29</f>
        <v>244</v>
      </c>
      <c r="S38">
        <f>Strains!S29</f>
        <v>63</v>
      </c>
      <c r="T38">
        <f>Strains!T29</f>
        <v>6.1923763056496499</v>
      </c>
      <c r="U38">
        <f>Strains!U29</f>
        <v>0.41191522352777904</v>
      </c>
      <c r="V38">
        <f>Strains!V29</f>
        <v>-90.44682934742184</v>
      </c>
      <c r="W38">
        <f>Strains!W29</f>
        <v>2.3614314778946002E-2</v>
      </c>
      <c r="X38">
        <f>Strains!X29</f>
        <v>0.79650559201555082</v>
      </c>
      <c r="Y38">
        <f>Strains!Y29</f>
        <v>6.2784133455218966E-2</v>
      </c>
      <c r="Z38">
        <f>Strains!Z29</f>
        <v>4.8535285584020098</v>
      </c>
      <c r="AA38">
        <f>Strains!AA29</f>
        <v>0.30108971398025342</v>
      </c>
      <c r="AB38">
        <f>Strains!AB29</f>
        <v>7.1188759241137989E-2</v>
      </c>
      <c r="AC38">
        <f>Strains!AC29</f>
        <v>0.12578363798643954</v>
      </c>
      <c r="AD38">
        <f>Strains!AD29</f>
        <v>1.0622032880373109</v>
      </c>
      <c r="AG38" s="9" t="s">
        <v>281</v>
      </c>
      <c r="AH38" s="9">
        <v>0.15</v>
      </c>
      <c r="AI38" s="9">
        <f t="shared" si="1"/>
        <v>11</v>
      </c>
      <c r="AJ38" s="7">
        <f t="shared" si="2"/>
        <v>-90.44682934742184</v>
      </c>
      <c r="AK38" s="7">
        <f t="shared" si="2"/>
        <v>2.3614314778946002E-2</v>
      </c>
      <c r="AL38" s="7">
        <f t="shared" si="2"/>
        <v>0.79650559201555082</v>
      </c>
      <c r="AM38" s="7">
        <f t="shared" si="2"/>
        <v>6.2784133455218966E-2</v>
      </c>
      <c r="AN38" s="8">
        <f t="shared" si="3"/>
        <v>-1488.9689597814559</v>
      </c>
      <c r="AO38" s="8">
        <f t="shared" si="4"/>
        <v>204.23142051961827</v>
      </c>
      <c r="AP38" s="6">
        <f t="shared" si="5"/>
        <v>-90.275000000000006</v>
      </c>
    </row>
    <row r="39" spans="1:42">
      <c r="A39">
        <f>Strains!A30</f>
        <v>29</v>
      </c>
      <c r="B39">
        <f>Strains!B30</f>
        <v>29</v>
      </c>
      <c r="C39">
        <f>Strains!C30</f>
        <v>980011</v>
      </c>
      <c r="D39">
        <f>Strains!D30</f>
        <v>41540.996210532408</v>
      </c>
      <c r="E39">
        <f>Strains!E30</f>
        <v>71.87</v>
      </c>
      <c r="F39">
        <f>Strains!F30</f>
        <v>35.935000000000002</v>
      </c>
      <c r="G39">
        <f>Strains!G30</f>
        <v>-45.1</v>
      </c>
      <c r="H39">
        <f>Strains!H30</f>
        <v>-90.2</v>
      </c>
      <c r="I39">
        <f>Strains!I30</f>
        <v>5.5</v>
      </c>
      <c r="J39">
        <f>Strains!J30</f>
        <v>128.80000000000001</v>
      </c>
      <c r="K39">
        <f>Strains!K30</f>
        <v>-12.343999999999999</v>
      </c>
      <c r="L39">
        <f>Strains!L30</f>
        <v>80</v>
      </c>
      <c r="M39">
        <f>Strains!M30</f>
        <v>0</v>
      </c>
      <c r="N39" t="str">
        <f>Strains!N30</f>
        <v>OFF</v>
      </c>
      <c r="O39">
        <f>Strains!O30</f>
        <v>32</v>
      </c>
      <c r="P39">
        <f>Strains!P30</f>
        <v>175000</v>
      </c>
      <c r="Q39">
        <f>Strains!Q30</f>
        <v>655</v>
      </c>
      <c r="R39">
        <f>Strains!R30</f>
        <v>272</v>
      </c>
      <c r="S39">
        <f>Strains!S30</f>
        <v>68</v>
      </c>
      <c r="T39">
        <f>Strains!T30</f>
        <v>6.5640841780330117</v>
      </c>
      <c r="U39">
        <f>Strains!U30</f>
        <v>0.4174241566653481</v>
      </c>
      <c r="V39">
        <f>Strains!V30</f>
        <v>-90.373515031714291</v>
      </c>
      <c r="W39">
        <f>Strains!W30</f>
        <v>2.0479604957051391E-2</v>
      </c>
      <c r="X39">
        <f>Strains!X30</f>
        <v>0.73971398661042975</v>
      </c>
      <c r="Y39">
        <f>Strains!Y30</f>
        <v>5.2261196837373881E-2</v>
      </c>
      <c r="Z39">
        <f>Strains!Z30</f>
        <v>4.6936861273051269</v>
      </c>
      <c r="AA39">
        <f>Strains!AA30</f>
        <v>0.25189097529113119</v>
      </c>
      <c r="AB39">
        <f>Strains!AB30</f>
        <v>0.14005449271539244</v>
      </c>
      <c r="AC39">
        <f>Strains!AC30</f>
        <v>0.11068465715875606</v>
      </c>
      <c r="AD39">
        <f>Strains!AD30</f>
        <v>1.0721894060586812</v>
      </c>
      <c r="AG39" s="9" t="s">
        <v>281</v>
      </c>
      <c r="AH39" s="9">
        <v>0.15</v>
      </c>
      <c r="AI39" s="9">
        <f t="shared" si="1"/>
        <v>12.000000000000014</v>
      </c>
      <c r="AJ39" s="7">
        <f t="shared" si="2"/>
        <v>-90.373515031714291</v>
      </c>
      <c r="AK39" s="7">
        <f t="shared" si="2"/>
        <v>2.0479604957051391E-2</v>
      </c>
      <c r="AL39" s="7">
        <f t="shared" si="2"/>
        <v>0.73971398661042975</v>
      </c>
      <c r="AM39" s="7">
        <f t="shared" si="2"/>
        <v>5.2261196837373881E-2</v>
      </c>
      <c r="AN39" s="8">
        <f t="shared" si="3"/>
        <v>-854.48898378437389</v>
      </c>
      <c r="AO39" s="8">
        <f t="shared" si="4"/>
        <v>177.45271863234268</v>
      </c>
      <c r="AP39" s="6">
        <f t="shared" si="5"/>
        <v>-90.275000000000006</v>
      </c>
    </row>
    <row r="40" spans="1:42">
      <c r="A40">
        <f>Strains!A31</f>
        <v>30</v>
      </c>
      <c r="B40">
        <f>Strains!B31</f>
        <v>30</v>
      </c>
      <c r="C40">
        <f>Strains!C31</f>
        <v>980011</v>
      </c>
      <c r="D40">
        <f>Strains!D31</f>
        <v>41541.003882060184</v>
      </c>
      <c r="E40">
        <f>Strains!E31</f>
        <v>71.87</v>
      </c>
      <c r="F40">
        <f>Strains!F31</f>
        <v>35.935000000000002</v>
      </c>
      <c r="G40">
        <f>Strains!G31</f>
        <v>-45.1</v>
      </c>
      <c r="H40">
        <f>Strains!H31</f>
        <v>-90.2</v>
      </c>
      <c r="I40">
        <f>Strains!I31</f>
        <v>5.5</v>
      </c>
      <c r="J40">
        <f>Strains!J31</f>
        <v>129.80000000000001</v>
      </c>
      <c r="K40">
        <f>Strains!K31</f>
        <v>-12.448</v>
      </c>
      <c r="L40">
        <f>Strains!L31</f>
        <v>80</v>
      </c>
      <c r="M40">
        <f>Strains!M31</f>
        <v>0</v>
      </c>
      <c r="N40" t="str">
        <f>Strains!N31</f>
        <v>OFF</v>
      </c>
      <c r="O40">
        <f>Strains!O31</f>
        <v>32</v>
      </c>
      <c r="P40">
        <f>Strains!P31</f>
        <v>175000</v>
      </c>
      <c r="Q40">
        <f>Strains!Q31</f>
        <v>660</v>
      </c>
      <c r="R40">
        <f>Strains!R31</f>
        <v>239</v>
      </c>
      <c r="S40">
        <f>Strains!S31</f>
        <v>85</v>
      </c>
      <c r="T40">
        <f>Strains!T31</f>
        <v>6.155921320090127</v>
      </c>
      <c r="U40">
        <f>Strains!U31</f>
        <v>0.4106642492190094</v>
      </c>
      <c r="V40">
        <f>Strains!V31</f>
        <v>-90.345405836889782</v>
      </c>
      <c r="W40">
        <f>Strains!W31</f>
        <v>2.3553461450505048E-2</v>
      </c>
      <c r="X40">
        <f>Strains!X31</f>
        <v>0.79069724200319891</v>
      </c>
      <c r="Y40">
        <f>Strains!Y31</f>
        <v>6.0215098688625943E-2</v>
      </c>
      <c r="Z40">
        <f>Strains!Z31</f>
        <v>4.7392780073219027</v>
      </c>
      <c r="AA40">
        <f>Strains!AA31</f>
        <v>0.26690962269608126</v>
      </c>
      <c r="AB40">
        <f>Strains!AB31</f>
        <v>0.28709332889971251</v>
      </c>
      <c r="AC40">
        <f>Strains!AC31</f>
        <v>0.11712293635566008</v>
      </c>
      <c r="AD40">
        <f>Strains!AD31</f>
        <v>1.0608421796718777</v>
      </c>
      <c r="AG40" s="9" t="s">
        <v>281</v>
      </c>
      <c r="AH40" s="9">
        <v>0.15</v>
      </c>
      <c r="AI40" s="9">
        <f t="shared" si="1"/>
        <v>13.000000000000014</v>
      </c>
      <c r="AJ40" s="7">
        <f t="shared" si="2"/>
        <v>-90.345405836889782</v>
      </c>
      <c r="AK40" s="7">
        <f t="shared" si="2"/>
        <v>2.3553461450505048E-2</v>
      </c>
      <c r="AL40" s="7">
        <f t="shared" si="2"/>
        <v>0.79069724200319891</v>
      </c>
      <c r="AM40" s="7">
        <f t="shared" si="2"/>
        <v>6.0215098688625943E-2</v>
      </c>
      <c r="AN40" s="8">
        <f t="shared" si="3"/>
        <v>-610.90272982888825</v>
      </c>
      <c r="AO40" s="8">
        <f t="shared" si="4"/>
        <v>204.24536910312872</v>
      </c>
      <c r="AP40" s="6">
        <f t="shared" si="5"/>
        <v>-90.275000000000006</v>
      </c>
    </row>
    <row r="41" spans="1:42">
      <c r="A41">
        <f>Strains!A32</f>
        <v>31</v>
      </c>
      <c r="B41">
        <f>Strains!B32</f>
        <v>31</v>
      </c>
      <c r="C41">
        <f>Strains!C32</f>
        <v>980011</v>
      </c>
      <c r="D41">
        <f>Strains!D32</f>
        <v>41541.011616203701</v>
      </c>
      <c r="E41">
        <f>Strains!E32</f>
        <v>71.87</v>
      </c>
      <c r="F41">
        <f>Strains!F32</f>
        <v>35.935000000000002</v>
      </c>
      <c r="G41">
        <f>Strains!G32</f>
        <v>-45.1</v>
      </c>
      <c r="H41">
        <f>Strains!H32</f>
        <v>-90.2</v>
      </c>
      <c r="I41">
        <f>Strains!I32</f>
        <v>5.5</v>
      </c>
      <c r="J41">
        <f>Strains!J32</f>
        <v>130.80000000000001</v>
      </c>
      <c r="K41">
        <f>Strains!K32</f>
        <v>-12.462999999999999</v>
      </c>
      <c r="L41">
        <f>Strains!L32</f>
        <v>80</v>
      </c>
      <c r="M41">
        <f>Strains!M32</f>
        <v>0</v>
      </c>
      <c r="N41" t="str">
        <f>Strains!N32</f>
        <v>OFF</v>
      </c>
      <c r="O41">
        <f>Strains!O32</f>
        <v>32</v>
      </c>
      <c r="P41">
        <f>Strains!P32</f>
        <v>175000</v>
      </c>
      <c r="Q41">
        <f>Strains!Q32</f>
        <v>658</v>
      </c>
      <c r="R41">
        <f>Strains!R32</f>
        <v>246</v>
      </c>
      <c r="S41">
        <f>Strains!S32</f>
        <v>48</v>
      </c>
      <c r="T41">
        <f>Strains!T32</f>
        <v>7.6378738605666729</v>
      </c>
      <c r="U41">
        <f>Strains!U32</f>
        <v>0.33283316956952175</v>
      </c>
      <c r="V41">
        <f>Strains!V32</f>
        <v>-90.361435542833675</v>
      </c>
      <c r="W41">
        <f>Strains!W32</f>
        <v>1.7291008518210454E-2</v>
      </c>
      <c r="X41">
        <f>Strains!X32</f>
        <v>0.89347698128412667</v>
      </c>
      <c r="Y41">
        <f>Strains!Y32</f>
        <v>4.6557792534728318E-2</v>
      </c>
      <c r="Z41">
        <f>Strains!Z32</f>
        <v>4.9247291715105082</v>
      </c>
      <c r="AA41">
        <f>Strains!AA32</f>
        <v>0.2472194193342761</v>
      </c>
      <c r="AB41">
        <f>Strains!AB32</f>
        <v>0.37202864339866298</v>
      </c>
      <c r="AC41">
        <f>Strains!AC32</f>
        <v>0.10257147500455349</v>
      </c>
      <c r="AD41">
        <f>Strains!AD32</f>
        <v>0.79125549882303592</v>
      </c>
      <c r="AG41" s="9" t="s">
        <v>281</v>
      </c>
      <c r="AH41" s="9">
        <v>0.15</v>
      </c>
      <c r="AI41" s="9">
        <f t="shared" si="1"/>
        <v>14.000000000000014</v>
      </c>
      <c r="AJ41" s="7">
        <f t="shared" si="2"/>
        <v>-90.361435542833675</v>
      </c>
      <c r="AK41" s="7">
        <f t="shared" si="2"/>
        <v>1.7291008518210454E-2</v>
      </c>
      <c r="AL41" s="7">
        <f t="shared" si="2"/>
        <v>0.89347698128412667</v>
      </c>
      <c r="AM41" s="7">
        <f t="shared" si="2"/>
        <v>4.6557792534728318E-2</v>
      </c>
      <c r="AN41" s="8">
        <f t="shared" si="3"/>
        <v>-749.83350154855793</v>
      </c>
      <c r="AO41" s="8">
        <f t="shared" si="4"/>
        <v>149.86505372882596</v>
      </c>
      <c r="AP41" s="6">
        <f t="shared" si="5"/>
        <v>-90.275000000000006</v>
      </c>
    </row>
    <row r="42" spans="1:42">
      <c r="A42">
        <f>Strains!A33</f>
        <v>32</v>
      </c>
      <c r="B42">
        <f>Strains!B33</f>
        <v>32</v>
      </c>
      <c r="C42">
        <f>Strains!C33</f>
        <v>980011</v>
      </c>
      <c r="D42">
        <f>Strains!D33</f>
        <v>41541.019335185185</v>
      </c>
      <c r="E42">
        <f>Strains!E33</f>
        <v>71.87</v>
      </c>
      <c r="F42">
        <f>Strains!F33</f>
        <v>35.935000000000002</v>
      </c>
      <c r="G42">
        <f>Strains!G33</f>
        <v>-45.1</v>
      </c>
      <c r="H42">
        <f>Strains!H33</f>
        <v>-90.2</v>
      </c>
      <c r="I42">
        <f>Strains!I33</f>
        <v>5.5</v>
      </c>
      <c r="J42">
        <f>Strains!J33</f>
        <v>131.80000000000001</v>
      </c>
      <c r="K42">
        <f>Strains!K33</f>
        <v>-12.486000000000001</v>
      </c>
      <c r="L42">
        <f>Strains!L33</f>
        <v>80</v>
      </c>
      <c r="M42">
        <f>Strains!M33</f>
        <v>0</v>
      </c>
      <c r="N42" t="str">
        <f>Strains!N33</f>
        <v>OFF</v>
      </c>
      <c r="O42">
        <f>Strains!O33</f>
        <v>32</v>
      </c>
      <c r="P42">
        <f>Strains!P33</f>
        <v>175000</v>
      </c>
      <c r="Q42">
        <f>Strains!Q33</f>
        <v>656</v>
      </c>
      <c r="R42">
        <f>Strains!R33</f>
        <v>257</v>
      </c>
      <c r="S42">
        <f>Strains!S33</f>
        <v>79</v>
      </c>
      <c r="T42">
        <f>Strains!T33</f>
        <v>6.0347042320818023</v>
      </c>
      <c r="U42">
        <f>Strains!U33</f>
        <v>0.34973901542569258</v>
      </c>
      <c r="V42">
        <f>Strains!V33</f>
        <v>-90.33875175718731</v>
      </c>
      <c r="W42">
        <f>Strains!W33</f>
        <v>1.7859739362977699E-2</v>
      </c>
      <c r="X42">
        <f>Strains!X33</f>
        <v>0.71516711559648194</v>
      </c>
      <c r="Y42">
        <f>Strains!Y33</f>
        <v>4.5366739509288607E-2</v>
      </c>
      <c r="Z42">
        <f>Strains!Z33</f>
        <v>4.6645939490135238</v>
      </c>
      <c r="AA42">
        <f>Strains!AA33</f>
        <v>0.20134302178549054</v>
      </c>
      <c r="AB42">
        <f>Strains!AB33</f>
        <v>0.11060250262448695</v>
      </c>
      <c r="AC42">
        <f>Strains!AC33</f>
        <v>9.0606460301086669E-2</v>
      </c>
      <c r="AD42">
        <f>Strains!AD33</f>
        <v>0.916393635214933</v>
      </c>
      <c r="AG42" s="9" t="s">
        <v>281</v>
      </c>
      <c r="AH42" s="9">
        <v>0.15</v>
      </c>
      <c r="AI42" s="9">
        <f t="shared" si="1"/>
        <v>15.000000000000014</v>
      </c>
      <c r="AJ42" s="7">
        <f t="shared" si="2"/>
        <v>-90.33875175718731</v>
      </c>
      <c r="AK42" s="7">
        <f t="shared" si="2"/>
        <v>1.7859739362977699E-2</v>
      </c>
      <c r="AL42" s="7">
        <f t="shared" si="2"/>
        <v>0.71516711559648194</v>
      </c>
      <c r="AM42" s="7">
        <f t="shared" si="2"/>
        <v>4.5366739509288607E-2</v>
      </c>
      <c r="AN42" s="8">
        <f t="shared" si="3"/>
        <v>-553.21418496290244</v>
      </c>
      <c r="AO42" s="8">
        <f t="shared" si="4"/>
        <v>154.88729509027803</v>
      </c>
      <c r="AP42" s="6">
        <f t="shared" si="5"/>
        <v>-90.275000000000006</v>
      </c>
    </row>
    <row r="43" spans="1:42">
      <c r="A43">
        <f>Strains!A34</f>
        <v>33</v>
      </c>
      <c r="B43">
        <f>Strains!B34</f>
        <v>33</v>
      </c>
      <c r="C43">
        <f>Strains!C34</f>
        <v>980011</v>
      </c>
      <c r="D43">
        <f>Strains!D34</f>
        <v>41541.027024768518</v>
      </c>
      <c r="E43">
        <f>Strains!E34</f>
        <v>71.87</v>
      </c>
      <c r="F43">
        <f>Strains!F34</f>
        <v>35.935000000000002</v>
      </c>
      <c r="G43">
        <f>Strains!G34</f>
        <v>-45.1</v>
      </c>
      <c r="H43">
        <f>Strains!H34</f>
        <v>-90.2</v>
      </c>
      <c r="I43">
        <f>Strains!I34</f>
        <v>5.5</v>
      </c>
      <c r="J43">
        <f>Strains!J34</f>
        <v>132.80000000000001</v>
      </c>
      <c r="K43">
        <f>Strains!K34</f>
        <v>-12.5</v>
      </c>
      <c r="L43">
        <f>Strains!L34</f>
        <v>80</v>
      </c>
      <c r="M43">
        <f>Strains!M34</f>
        <v>0</v>
      </c>
      <c r="N43" t="str">
        <f>Strains!N34</f>
        <v>OFF</v>
      </c>
      <c r="O43">
        <f>Strains!O34</f>
        <v>32</v>
      </c>
      <c r="P43">
        <f>Strains!P34</f>
        <v>175000</v>
      </c>
      <c r="Q43">
        <f>Strains!Q34</f>
        <v>656</v>
      </c>
      <c r="R43">
        <f>Strains!R34</f>
        <v>241</v>
      </c>
      <c r="S43">
        <f>Strains!S34</f>
        <v>67</v>
      </c>
      <c r="T43">
        <f>Strains!T34</f>
        <v>8.2833235082812191</v>
      </c>
      <c r="U43">
        <f>Strains!U34</f>
        <v>0.53624829197586765</v>
      </c>
      <c r="V43">
        <f>Strains!V34</f>
        <v>-90.366260497465007</v>
      </c>
      <c r="W43">
        <f>Strains!W34</f>
        <v>3.0680520591832149E-2</v>
      </c>
      <c r="X43">
        <f>Strains!X34</f>
        <v>1.035042469017118</v>
      </c>
      <c r="Y43">
        <f>Strains!Y34</f>
        <v>8.8592440368083364E-2</v>
      </c>
      <c r="Z43">
        <f>Strains!Z34</f>
        <v>5.0835546250037345</v>
      </c>
      <c r="AA43">
        <f>Strains!AA34</f>
        <v>0.50963917992068564</v>
      </c>
      <c r="AB43">
        <f>Strains!AB34</f>
        <v>0.7478985238484519</v>
      </c>
      <c r="AC43">
        <f>Strains!AC34</f>
        <v>0.19639329064717484</v>
      </c>
      <c r="AD43">
        <f>Strains!AD34</f>
        <v>1.1777714059422457</v>
      </c>
      <c r="AG43" s="9" t="s">
        <v>281</v>
      </c>
      <c r="AH43" s="9">
        <v>0.15</v>
      </c>
      <c r="AI43" s="9">
        <f t="shared" si="1"/>
        <v>16.000000000000014</v>
      </c>
      <c r="AJ43" s="7">
        <f t="shared" si="2"/>
        <v>-90.366260497465007</v>
      </c>
      <c r="AK43" s="7">
        <f t="shared" si="2"/>
        <v>3.0680520591832149E-2</v>
      </c>
      <c r="AL43" s="7">
        <f t="shared" si="2"/>
        <v>1.035042469017118</v>
      </c>
      <c r="AM43" s="7">
        <f t="shared" si="2"/>
        <v>8.8592440368083364E-2</v>
      </c>
      <c r="AN43" s="8">
        <f t="shared" si="3"/>
        <v>-791.6403867086475</v>
      </c>
      <c r="AO43" s="8">
        <f t="shared" si="4"/>
        <v>265.92795836355435</v>
      </c>
      <c r="AP43" s="6">
        <f t="shared" si="5"/>
        <v>-90.275000000000006</v>
      </c>
    </row>
    <row r="44" spans="1:42">
      <c r="A44">
        <f>Strains!A35</f>
        <v>34</v>
      </c>
      <c r="B44">
        <f>Strains!B35</f>
        <v>34</v>
      </c>
      <c r="C44">
        <f>Strains!C35</f>
        <v>980011</v>
      </c>
      <c r="D44">
        <f>Strains!D35</f>
        <v>41541.034706481485</v>
      </c>
      <c r="E44">
        <f>Strains!E35</f>
        <v>71.87</v>
      </c>
      <c r="F44">
        <f>Strains!F35</f>
        <v>35.935000000000002</v>
      </c>
      <c r="G44">
        <f>Strains!G35</f>
        <v>-45.1</v>
      </c>
      <c r="H44">
        <f>Strains!H35</f>
        <v>-90.2</v>
      </c>
      <c r="I44">
        <f>Strains!I35</f>
        <v>5.5</v>
      </c>
      <c r="J44">
        <f>Strains!J35</f>
        <v>107.14</v>
      </c>
      <c r="K44">
        <f>Strains!K35</f>
        <v>-12.101000000000001</v>
      </c>
      <c r="L44">
        <f>Strains!L35</f>
        <v>80</v>
      </c>
      <c r="M44">
        <f>Strains!M35</f>
        <v>0</v>
      </c>
      <c r="N44" t="str">
        <f>Strains!N35</f>
        <v>OFF</v>
      </c>
      <c r="O44">
        <f>Strains!O35</f>
        <v>32</v>
      </c>
      <c r="P44">
        <f>Strains!P35</f>
        <v>175000</v>
      </c>
      <c r="Q44">
        <f>Strains!Q35</f>
        <v>657</v>
      </c>
      <c r="R44">
        <f>Strains!R35</f>
        <v>295</v>
      </c>
      <c r="S44">
        <f>Strains!S35</f>
        <v>74</v>
      </c>
      <c r="T44">
        <f>Strains!T35</f>
        <v>6.8217272648918525</v>
      </c>
      <c r="U44">
        <f>Strains!U35</f>
        <v>0.34268483771155323</v>
      </c>
      <c r="V44">
        <f>Strains!V35</f>
        <v>-90.436256185828412</v>
      </c>
      <c r="W44">
        <f>Strains!W35</f>
        <v>1.5416210987940736E-2</v>
      </c>
      <c r="X44">
        <f>Strains!X35</f>
        <v>0.71090328323723706</v>
      </c>
      <c r="Y44">
        <f>Strains!Y35</f>
        <v>3.9404257697357316E-2</v>
      </c>
      <c r="Z44">
        <f>Strains!Z35</f>
        <v>4.5007566508906347</v>
      </c>
      <c r="AA44">
        <f>Strains!AA35</f>
        <v>0.20445880225881582</v>
      </c>
      <c r="AB44">
        <f>Strains!AB35</f>
        <v>0.1646777737237361</v>
      </c>
      <c r="AC44">
        <f>Strains!AC35</f>
        <v>9.0120420249259411E-2</v>
      </c>
      <c r="AD44">
        <f>Strains!AD35</f>
        <v>0.87928935890254567</v>
      </c>
      <c r="AG44" t="s">
        <v>281</v>
      </c>
      <c r="AH44" s="9">
        <v>0.15</v>
      </c>
      <c r="AI44" s="9">
        <f t="shared" si="1"/>
        <v>-9.6599999999999966</v>
      </c>
      <c r="AJ44" s="7">
        <f t="shared" ref="AJ44:AM51" si="7">V44</f>
        <v>-90.436256185828412</v>
      </c>
      <c r="AK44" s="7">
        <f t="shared" si="7"/>
        <v>1.5416210987940736E-2</v>
      </c>
      <c r="AL44" s="7">
        <f t="shared" si="7"/>
        <v>0.71090328323723706</v>
      </c>
      <c r="AM44" s="7">
        <f t="shared" si="7"/>
        <v>3.9404257697357316E-2</v>
      </c>
      <c r="AN44" s="8">
        <f t="shared" si="3"/>
        <v>-1397.5411908084823</v>
      </c>
      <c r="AO44" s="8">
        <f t="shared" si="4"/>
        <v>133.35161421923476</v>
      </c>
      <c r="AP44" s="6">
        <f t="shared" si="5"/>
        <v>-90.275000000000006</v>
      </c>
    </row>
    <row r="45" spans="1:42">
      <c r="A45">
        <f>Strains!A36</f>
        <v>35</v>
      </c>
      <c r="B45">
        <f>Strains!B36</f>
        <v>35</v>
      </c>
      <c r="C45">
        <f>Strains!C36</f>
        <v>980011</v>
      </c>
      <c r="D45">
        <f>Strains!D36</f>
        <v>41541.042457986114</v>
      </c>
      <c r="E45">
        <f>Strains!E36</f>
        <v>71.87</v>
      </c>
      <c r="F45">
        <f>Strains!F36</f>
        <v>35.935000000000002</v>
      </c>
      <c r="G45">
        <f>Strains!G36</f>
        <v>-45.1</v>
      </c>
      <c r="H45">
        <f>Strains!H36</f>
        <v>-90.2</v>
      </c>
      <c r="I45">
        <f>Strains!I36</f>
        <v>5.5</v>
      </c>
      <c r="J45">
        <f>Strains!J36</f>
        <v>107.47</v>
      </c>
      <c r="K45">
        <f>Strains!K36</f>
        <v>-12.074</v>
      </c>
      <c r="L45">
        <f>Strains!L36</f>
        <v>80</v>
      </c>
      <c r="M45">
        <f>Strains!M36</f>
        <v>0</v>
      </c>
      <c r="N45" t="str">
        <f>Strains!N36</f>
        <v>OFF</v>
      </c>
      <c r="O45">
        <f>Strains!O36</f>
        <v>32</v>
      </c>
      <c r="P45">
        <f>Strains!P36</f>
        <v>175000</v>
      </c>
      <c r="Q45">
        <f>Strains!Q36</f>
        <v>659</v>
      </c>
      <c r="R45">
        <f>Strains!R36</f>
        <v>277</v>
      </c>
      <c r="S45">
        <f>Strains!S36</f>
        <v>73</v>
      </c>
      <c r="T45">
        <f>Strains!T36</f>
        <v>6.6896100037533834</v>
      </c>
      <c r="U45">
        <f>Strains!U36</f>
        <v>0.38822741519163539</v>
      </c>
      <c r="V45">
        <f>Strains!V36</f>
        <v>-90.424975676084173</v>
      </c>
      <c r="W45">
        <f>Strains!W36</f>
        <v>1.8389618562753649E-2</v>
      </c>
      <c r="X45">
        <f>Strains!X36</f>
        <v>0.72610675484577003</v>
      </c>
      <c r="Y45">
        <f>Strains!Y36</f>
        <v>4.6976839882523234E-2</v>
      </c>
      <c r="Z45">
        <f>Strains!Z36</f>
        <v>5.0038236988412867</v>
      </c>
      <c r="AA45">
        <f>Strains!AA36</f>
        <v>0.24417089625382815</v>
      </c>
      <c r="AB45">
        <f>Strains!AB36</f>
        <v>6.0678430529975041E-2</v>
      </c>
      <c r="AC45">
        <f>Strains!AC36</f>
        <v>0.10546620192940602</v>
      </c>
      <c r="AD45">
        <f>Strains!AD36</f>
        <v>0.98950697662455156</v>
      </c>
      <c r="AG45" t="s">
        <v>281</v>
      </c>
      <c r="AH45" s="9">
        <v>0.15</v>
      </c>
      <c r="AI45" s="9">
        <f t="shared" si="1"/>
        <v>-9.3299999999999983</v>
      </c>
      <c r="AJ45" s="7">
        <f t="shared" si="7"/>
        <v>-90.424975676084173</v>
      </c>
      <c r="AK45" s="7">
        <f t="shared" si="7"/>
        <v>1.8389618562753649E-2</v>
      </c>
      <c r="AL45" s="7">
        <f t="shared" si="7"/>
        <v>0.72610675484577003</v>
      </c>
      <c r="AM45" s="7">
        <f t="shared" si="7"/>
        <v>4.6976839882523234E-2</v>
      </c>
      <c r="AN45" s="8">
        <f t="shared" si="3"/>
        <v>-1299.9690346684467</v>
      </c>
      <c r="AO45" s="8">
        <f t="shared" si="4"/>
        <v>159.12490688396724</v>
      </c>
      <c r="AP45" s="6">
        <f t="shared" si="5"/>
        <v>-90.275000000000006</v>
      </c>
    </row>
    <row r="46" spans="1:42">
      <c r="A46">
        <f>Strains!A37</f>
        <v>36</v>
      </c>
      <c r="B46">
        <f>Strains!B37</f>
        <v>36</v>
      </c>
      <c r="C46">
        <f>Strains!C37</f>
        <v>980011</v>
      </c>
      <c r="D46">
        <f>Strains!D37</f>
        <v>41541.050179282407</v>
      </c>
      <c r="E46">
        <f>Strains!E37</f>
        <v>71.87</v>
      </c>
      <c r="F46">
        <f>Strains!F37</f>
        <v>35.935000000000002</v>
      </c>
      <c r="G46">
        <f>Strains!G37</f>
        <v>-45.1</v>
      </c>
      <c r="H46">
        <f>Strains!H37</f>
        <v>-90.2</v>
      </c>
      <c r="I46">
        <f>Strains!I37</f>
        <v>5.5</v>
      </c>
      <c r="J46">
        <f>Strains!J37</f>
        <v>108.13</v>
      </c>
      <c r="K46">
        <f>Strains!K37</f>
        <v>-12.115</v>
      </c>
      <c r="L46">
        <f>Strains!L37</f>
        <v>80</v>
      </c>
      <c r="M46">
        <f>Strains!M37</f>
        <v>0</v>
      </c>
      <c r="N46" t="str">
        <f>Strains!N37</f>
        <v>OFF</v>
      </c>
      <c r="O46">
        <f>Strains!O37</f>
        <v>32</v>
      </c>
      <c r="P46">
        <f>Strains!P37</f>
        <v>235000</v>
      </c>
      <c r="Q46">
        <f>Strains!Q37</f>
        <v>879</v>
      </c>
      <c r="R46">
        <f>Strains!R37</f>
        <v>306</v>
      </c>
      <c r="S46">
        <f>Strains!S37</f>
        <v>105</v>
      </c>
      <c r="T46">
        <f>Strains!T37</f>
        <v>6.1410866582168371</v>
      </c>
      <c r="U46">
        <f>Strains!U37</f>
        <v>0.33318918728141989</v>
      </c>
      <c r="V46">
        <f>Strains!V37</f>
        <v>-90.404384157541827</v>
      </c>
      <c r="W46">
        <f>Strains!W37</f>
        <v>2.1935299029220201E-2</v>
      </c>
      <c r="X46">
        <f>Strains!X37</f>
        <v>0.89748090990349172</v>
      </c>
      <c r="Y46">
        <f>Strains!Y37</f>
        <v>6.0647954212191137E-2</v>
      </c>
      <c r="Z46">
        <f>Strains!Z37</f>
        <v>5.3453609466344352</v>
      </c>
      <c r="AA46">
        <f>Strains!AA37</f>
        <v>0.27984947674444949</v>
      </c>
      <c r="AB46">
        <f>Strains!AB37</f>
        <v>0.20510863173505592</v>
      </c>
      <c r="AC46">
        <f>Strains!AC37</f>
        <v>0.11286928103107459</v>
      </c>
      <c r="AD46">
        <f>Strains!AD37</f>
        <v>0.94704096608967847</v>
      </c>
      <c r="AG46" t="s">
        <v>283</v>
      </c>
      <c r="AH46" s="9">
        <v>0.15</v>
      </c>
      <c r="AI46" s="9">
        <f t="shared" si="1"/>
        <v>-8.6700000000000017</v>
      </c>
      <c r="AJ46" s="7">
        <f t="shared" si="7"/>
        <v>-90.404384157541827</v>
      </c>
      <c r="AK46" s="7">
        <f t="shared" si="7"/>
        <v>2.1935299029220201E-2</v>
      </c>
      <c r="AL46" s="7">
        <f t="shared" si="7"/>
        <v>0.89748090990349172</v>
      </c>
      <c r="AM46" s="7">
        <f t="shared" si="7"/>
        <v>6.0647954212191137E-2</v>
      </c>
      <c r="AN46" s="8">
        <f t="shared" si="3"/>
        <v>-2267.5641864643435</v>
      </c>
      <c r="AO46" s="8">
        <f t="shared" si="4"/>
        <v>189.6986494450689</v>
      </c>
      <c r="AP46" s="6">
        <f t="shared" si="5"/>
        <v>-90.142999999999986</v>
      </c>
    </row>
    <row r="47" spans="1:42">
      <c r="A47">
        <f>Strains!A38</f>
        <v>37</v>
      </c>
      <c r="B47">
        <f>Strains!B38</f>
        <v>37</v>
      </c>
      <c r="C47">
        <f>Strains!C38</f>
        <v>980011</v>
      </c>
      <c r="D47">
        <f>Strains!D38</f>
        <v>41541.060448263888</v>
      </c>
      <c r="E47">
        <f>Strains!E38</f>
        <v>71.87</v>
      </c>
      <c r="F47">
        <f>Strains!F38</f>
        <v>35.935000000000002</v>
      </c>
      <c r="G47">
        <f>Strains!G38</f>
        <v>-45.1</v>
      </c>
      <c r="H47">
        <f>Strains!H38</f>
        <v>-90.2</v>
      </c>
      <c r="I47">
        <f>Strains!I38</f>
        <v>5.5</v>
      </c>
      <c r="J47">
        <f>Strains!J38</f>
        <v>108.46</v>
      </c>
      <c r="K47">
        <f>Strains!K38</f>
        <v>-12.183</v>
      </c>
      <c r="L47">
        <f>Strains!L38</f>
        <v>80</v>
      </c>
      <c r="M47">
        <f>Strains!M38</f>
        <v>0</v>
      </c>
      <c r="N47" t="str">
        <f>Strains!N38</f>
        <v>OFF</v>
      </c>
      <c r="O47">
        <f>Strains!O38</f>
        <v>32</v>
      </c>
      <c r="P47">
        <f>Strains!P38</f>
        <v>235000</v>
      </c>
      <c r="Q47">
        <f>Strains!Q38</f>
        <v>883</v>
      </c>
      <c r="R47">
        <f>Strains!R38</f>
        <v>262</v>
      </c>
      <c r="S47">
        <f>Strains!S38</f>
        <v>102</v>
      </c>
      <c r="T47">
        <f>Strains!T38</f>
        <v>5.5521748534518158</v>
      </c>
      <c r="U47">
        <f>Strains!U38</f>
        <v>0.33393618659876617</v>
      </c>
      <c r="V47">
        <f>Strains!V38</f>
        <v>-90.242885131230807</v>
      </c>
      <c r="W47">
        <f>Strains!W38</f>
        <v>3.0183166222640192E-2</v>
      </c>
      <c r="X47">
        <f>Strains!X38</f>
        <v>1.0653181628749526</v>
      </c>
      <c r="Y47">
        <f>Strains!Y38</f>
        <v>8.481640481542066E-2</v>
      </c>
      <c r="Z47">
        <f>Strains!Z38</f>
        <v>6.0094911929936936</v>
      </c>
      <c r="AA47">
        <f>Strains!AA38</f>
        <v>0.3187973663980046</v>
      </c>
      <c r="AB47">
        <f>Strains!AB38</f>
        <v>0.32938709125271504</v>
      </c>
      <c r="AC47">
        <f>Strains!AC38</f>
        <v>0.12503917730396291</v>
      </c>
      <c r="AD47">
        <f>Strains!AD38</f>
        <v>0.90930466282925382</v>
      </c>
      <c r="AG47" t="s">
        <v>279</v>
      </c>
      <c r="AH47" s="9">
        <v>0.15</v>
      </c>
      <c r="AI47" s="9">
        <f t="shared" si="1"/>
        <v>-8.3400000000000034</v>
      </c>
      <c r="AJ47" s="7">
        <f t="shared" si="7"/>
        <v>-90.242885131230807</v>
      </c>
      <c r="AK47" s="7">
        <f t="shared" si="7"/>
        <v>3.0183166222640192E-2</v>
      </c>
      <c r="AL47" s="7">
        <f t="shared" si="7"/>
        <v>1.0653181628749526</v>
      </c>
      <c r="AM47" s="7">
        <f t="shared" si="7"/>
        <v>8.481640481542066E-2</v>
      </c>
      <c r="AN47" s="8">
        <f t="shared" si="3"/>
        <v>-1442.5444548482601</v>
      </c>
      <c r="AO47" s="8">
        <f t="shared" si="4"/>
        <v>262.00860308089864</v>
      </c>
      <c r="AP47" s="6">
        <f t="shared" si="5"/>
        <v>-90.076999999999998</v>
      </c>
    </row>
    <row r="48" spans="1:42">
      <c r="A48">
        <f>Strains!A44</f>
        <v>43</v>
      </c>
      <c r="B48">
        <f>Strains!B44</f>
        <v>43</v>
      </c>
      <c r="C48">
        <f>Strains!C44</f>
        <v>980011</v>
      </c>
      <c r="D48">
        <f>Strains!D44</f>
        <v>41541.112022453701</v>
      </c>
      <c r="E48">
        <f>Strains!E44</f>
        <v>71.87</v>
      </c>
      <c r="F48">
        <f>Strains!F44</f>
        <v>35.935000000000002</v>
      </c>
      <c r="G48">
        <f>Strains!G44</f>
        <v>-45.1</v>
      </c>
      <c r="H48">
        <f>Strains!H44</f>
        <v>-90.2</v>
      </c>
      <c r="I48">
        <f>Strains!I44</f>
        <v>5.5</v>
      </c>
      <c r="J48">
        <f>Strains!J44</f>
        <v>125.14</v>
      </c>
      <c r="K48">
        <f>Strains!K44</f>
        <v>-12.353</v>
      </c>
      <c r="L48">
        <f>Strains!L44</f>
        <v>80</v>
      </c>
      <c r="M48">
        <f>Strains!M44</f>
        <v>0</v>
      </c>
      <c r="N48" t="str">
        <f>Strains!N44</f>
        <v>OFF</v>
      </c>
      <c r="O48">
        <f>Strains!O44</f>
        <v>32</v>
      </c>
      <c r="P48">
        <f>Strains!P44</f>
        <v>235000</v>
      </c>
      <c r="Q48">
        <f>Strains!Q44</f>
        <v>882</v>
      </c>
      <c r="R48">
        <f>Strains!R44</f>
        <v>270</v>
      </c>
      <c r="S48">
        <f>Strains!S44</f>
        <v>97</v>
      </c>
      <c r="T48">
        <f>Strains!T44</f>
        <v>7.8780427761416707</v>
      </c>
      <c r="U48">
        <f>Strains!U44</f>
        <v>0.48863364458559055</v>
      </c>
      <c r="V48">
        <f>Strains!V44</f>
        <v>-90.246914816164093</v>
      </c>
      <c r="W48">
        <f>Strains!W44</f>
        <v>3.8385331342748588E-2</v>
      </c>
      <c r="X48">
        <f>Strains!X44</f>
        <v>1.3428376336982437</v>
      </c>
      <c r="Y48">
        <f>Strains!Y44</f>
        <v>0.12137004804108861</v>
      </c>
      <c r="Z48">
        <f>Strains!Z44</f>
        <v>6.9644146819745449</v>
      </c>
      <c r="AA48">
        <f>Strains!AA44</f>
        <v>0.65195551027170129</v>
      </c>
      <c r="AB48">
        <f>Strains!AB44</f>
        <v>0.66023454488464051</v>
      </c>
      <c r="AC48">
        <f>Strains!AC44</f>
        <v>0.2137454746812596</v>
      </c>
      <c r="AD48">
        <f>Strains!AD44</f>
        <v>0.9723478142451506</v>
      </c>
      <c r="AG48" t="s">
        <v>279</v>
      </c>
      <c r="AH48" s="9">
        <v>0.15</v>
      </c>
      <c r="AI48" s="9">
        <f t="shared" si="1"/>
        <v>8.3400000000000034</v>
      </c>
      <c r="AJ48" s="7">
        <f t="shared" si="7"/>
        <v>-90.246914816164093</v>
      </c>
      <c r="AK48" s="7">
        <f t="shared" si="7"/>
        <v>3.8385331342748588E-2</v>
      </c>
      <c r="AL48" s="7">
        <f t="shared" si="7"/>
        <v>1.3428376336982437</v>
      </c>
      <c r="AM48" s="7">
        <f t="shared" si="7"/>
        <v>0.12137004804108861</v>
      </c>
      <c r="AN48" s="8">
        <f t="shared" si="3"/>
        <v>-1477.5089774888838</v>
      </c>
      <c r="AO48" s="8">
        <f t="shared" si="4"/>
        <v>333.20911200940259</v>
      </c>
      <c r="AP48" s="6">
        <f t="shared" si="5"/>
        <v>-90.076999999999998</v>
      </c>
    </row>
    <row r="49" spans="1:42">
      <c r="A49">
        <f>Strains!A45</f>
        <v>44</v>
      </c>
      <c r="B49">
        <f>Strains!B45</f>
        <v>44</v>
      </c>
      <c r="C49">
        <f>Strains!C45</f>
        <v>980011</v>
      </c>
      <c r="D49">
        <f>Strains!D45</f>
        <v>41541.1223650463</v>
      </c>
      <c r="E49">
        <f>Strains!E45</f>
        <v>71.87</v>
      </c>
      <c r="F49">
        <f>Strains!F45</f>
        <v>35.935000000000002</v>
      </c>
      <c r="G49">
        <f>Strains!G45</f>
        <v>-45.1</v>
      </c>
      <c r="H49">
        <f>Strains!H45</f>
        <v>-90.2</v>
      </c>
      <c r="I49">
        <f>Strains!I45</f>
        <v>5.5</v>
      </c>
      <c r="J49">
        <f>Strains!J45</f>
        <v>125.47</v>
      </c>
      <c r="K49">
        <f>Strains!K45</f>
        <v>-12.305999999999999</v>
      </c>
      <c r="L49">
        <f>Strains!L45</f>
        <v>80</v>
      </c>
      <c r="M49">
        <f>Strains!M45</f>
        <v>0</v>
      </c>
      <c r="N49" t="str">
        <f>Strains!N45</f>
        <v>OFF</v>
      </c>
      <c r="O49">
        <f>Strains!O45</f>
        <v>32</v>
      </c>
      <c r="P49">
        <f>Strains!P45</f>
        <v>235000</v>
      </c>
      <c r="Q49">
        <f>Strains!Q45</f>
        <v>884</v>
      </c>
      <c r="R49">
        <f>Strains!R45</f>
        <v>270</v>
      </c>
      <c r="S49">
        <f>Strains!S45</f>
        <v>96</v>
      </c>
      <c r="T49">
        <f>Strains!T45</f>
        <v>5.4895212794653849</v>
      </c>
      <c r="U49">
        <f>Strains!U45</f>
        <v>0.43690310155905443</v>
      </c>
      <c r="V49">
        <f>Strains!V45</f>
        <v>-90.220625988010667</v>
      </c>
      <c r="W49">
        <f>Strains!W45</f>
        <v>3.7884784875743621E-2</v>
      </c>
      <c r="X49">
        <f>Strains!X45</f>
        <v>1.0198047999448543</v>
      </c>
      <c r="Y49">
        <f>Strains!Y45</f>
        <v>0.10479845134781085</v>
      </c>
      <c r="Z49">
        <f>Strains!Z45</f>
        <v>6.2461988172152489</v>
      </c>
      <c r="AA49">
        <f>Strains!AA45</f>
        <v>0.38040840397744863</v>
      </c>
      <c r="AB49">
        <f>Strains!AB45</f>
        <v>0.26495796829499713</v>
      </c>
      <c r="AC49">
        <f>Strains!AC45</f>
        <v>0.15527829917827571</v>
      </c>
      <c r="AD49">
        <f>Strains!AD45</f>
        <v>1.2011352706925851</v>
      </c>
      <c r="AG49" t="s">
        <v>279</v>
      </c>
      <c r="AH49" s="9">
        <v>0.15</v>
      </c>
      <c r="AI49" s="9">
        <f t="shared" si="1"/>
        <v>8.6700000000000017</v>
      </c>
      <c r="AJ49" s="7">
        <f t="shared" si="7"/>
        <v>-90.220625988010667</v>
      </c>
      <c r="AK49" s="7">
        <f t="shared" si="7"/>
        <v>3.7884784875743621E-2</v>
      </c>
      <c r="AL49" s="7">
        <f t="shared" si="7"/>
        <v>1.0198047999448543</v>
      </c>
      <c r="AM49" s="7">
        <f t="shared" si="7"/>
        <v>0.10479845134781085</v>
      </c>
      <c r="AN49" s="8">
        <f t="shared" si="3"/>
        <v>-1249.3413033221045</v>
      </c>
      <c r="AO49" s="8">
        <f t="shared" si="4"/>
        <v>329.08802999254135</v>
      </c>
      <c r="AP49" s="6">
        <f t="shared" si="5"/>
        <v>-90.076999999999998</v>
      </c>
    </row>
    <row r="50" spans="1:42">
      <c r="A50">
        <f>Strains!A46</f>
        <v>45</v>
      </c>
      <c r="B50">
        <f>Strains!B46</f>
        <v>45</v>
      </c>
      <c r="C50">
        <f>Strains!C46</f>
        <v>980011</v>
      </c>
      <c r="D50">
        <f>Strains!D46</f>
        <v>41541.132729745368</v>
      </c>
      <c r="E50">
        <f>Strains!E46</f>
        <v>71.87</v>
      </c>
      <c r="F50">
        <f>Strains!F46</f>
        <v>35.935000000000002</v>
      </c>
      <c r="G50">
        <f>Strains!G46</f>
        <v>-45.1</v>
      </c>
      <c r="H50">
        <f>Strains!H46</f>
        <v>-90.2</v>
      </c>
      <c r="I50">
        <f>Strains!I46</f>
        <v>5.5</v>
      </c>
      <c r="J50">
        <f>Strains!J46</f>
        <v>126.13</v>
      </c>
      <c r="K50">
        <f>Strains!K46</f>
        <v>-12.26</v>
      </c>
      <c r="L50">
        <f>Strains!L46</f>
        <v>80</v>
      </c>
      <c r="M50">
        <f>Strains!M46</f>
        <v>0</v>
      </c>
      <c r="N50" t="str">
        <f>Strains!N46</f>
        <v>OFF</v>
      </c>
      <c r="O50">
        <f>Strains!O46</f>
        <v>32</v>
      </c>
      <c r="P50">
        <f>Strains!P46</f>
        <v>175000</v>
      </c>
      <c r="Q50">
        <f>Strains!Q46</f>
        <v>656</v>
      </c>
      <c r="R50">
        <f>Strains!R46</f>
        <v>237</v>
      </c>
      <c r="S50">
        <f>Strains!S46</f>
        <v>58</v>
      </c>
      <c r="T50">
        <f>Strains!T46</f>
        <v>5.7097640367909541</v>
      </c>
      <c r="U50">
        <f>Strains!U46</f>
        <v>0.41451130818394355</v>
      </c>
      <c r="V50">
        <f>Strains!V46</f>
        <v>-90.53052210511197</v>
      </c>
      <c r="W50">
        <f>Strains!W46</f>
        <v>2.4771194325576298E-2</v>
      </c>
      <c r="X50">
        <f>Strains!X46</f>
        <v>0.7572073913799342</v>
      </c>
      <c r="Y50">
        <f>Strains!Y46</f>
        <v>6.6180989733448686E-2</v>
      </c>
      <c r="Z50">
        <f>Strains!Z46</f>
        <v>4.9448381413274554</v>
      </c>
      <c r="AA50">
        <f>Strains!AA46</f>
        <v>0.31544147218092927</v>
      </c>
      <c r="AB50">
        <f>Strains!AB46</f>
        <v>9.5583625673992728E-2</v>
      </c>
      <c r="AC50">
        <f>Strains!AC46</f>
        <v>0.13244460460565374</v>
      </c>
      <c r="AD50">
        <f>Strains!AD46</f>
        <v>1.0851266083559994</v>
      </c>
      <c r="AG50" t="s">
        <v>282</v>
      </c>
      <c r="AH50" s="9">
        <v>0.15</v>
      </c>
      <c r="AI50" s="9">
        <f t="shared" si="1"/>
        <v>9.3299999999999983</v>
      </c>
      <c r="AJ50" s="7">
        <f t="shared" si="7"/>
        <v>-90.53052210511197</v>
      </c>
      <c r="AK50" s="7">
        <f t="shared" si="7"/>
        <v>2.4771194325576298E-2</v>
      </c>
      <c r="AL50" s="7">
        <f t="shared" si="7"/>
        <v>0.7572073913799342</v>
      </c>
      <c r="AM50" s="7">
        <f t="shared" si="7"/>
        <v>6.6180989733448686E-2</v>
      </c>
      <c r="AN50" s="8">
        <f t="shared" si="3"/>
        <v>-2783.8818558991729</v>
      </c>
      <c r="AO50" s="8">
        <f t="shared" si="4"/>
        <v>213.64988809124952</v>
      </c>
      <c r="AP50" s="6">
        <f t="shared" si="5"/>
        <v>-90.209000000000003</v>
      </c>
    </row>
    <row r="51" spans="1:42">
      <c r="A51">
        <f>Strains!A47</f>
        <v>46</v>
      </c>
      <c r="B51">
        <f>Strains!B47</f>
        <v>46</v>
      </c>
      <c r="C51">
        <f>Strains!C47</f>
        <v>980011</v>
      </c>
      <c r="D51">
        <f>Strains!D47</f>
        <v>41541.140419791664</v>
      </c>
      <c r="E51">
        <f>Strains!E47</f>
        <v>71.87</v>
      </c>
      <c r="F51">
        <f>Strains!F47</f>
        <v>35.935000000000002</v>
      </c>
      <c r="G51">
        <f>Strains!G47</f>
        <v>-45.1</v>
      </c>
      <c r="H51">
        <f>Strains!H47</f>
        <v>-90.2</v>
      </c>
      <c r="I51">
        <f>Strains!I47</f>
        <v>5.5</v>
      </c>
      <c r="J51">
        <f>Strains!J47</f>
        <v>126.46</v>
      </c>
      <c r="K51">
        <f>Strains!K47</f>
        <v>-12.262</v>
      </c>
      <c r="L51">
        <f>Strains!L47</f>
        <v>80</v>
      </c>
      <c r="M51">
        <f>Strains!M47</f>
        <v>0</v>
      </c>
      <c r="N51" t="str">
        <f>Strains!N47</f>
        <v>OFF</v>
      </c>
      <c r="O51">
        <f>Strains!O47</f>
        <v>32</v>
      </c>
      <c r="P51">
        <f>Strains!P47</f>
        <v>175000</v>
      </c>
      <c r="Q51">
        <f>Strains!Q47</f>
        <v>658</v>
      </c>
      <c r="R51">
        <f>Strains!R47</f>
        <v>245</v>
      </c>
      <c r="S51">
        <f>Strains!S47</f>
        <v>83</v>
      </c>
      <c r="T51">
        <f>Strains!T47</f>
        <v>7.0229308400308623</v>
      </c>
      <c r="U51">
        <f>Strains!U47</f>
        <v>0.35996330594614362</v>
      </c>
      <c r="V51">
        <f>Strains!V47</f>
        <v>-90.415385693075137</v>
      </c>
      <c r="W51">
        <f>Strains!W47</f>
        <v>2.153258689141016E-2</v>
      </c>
      <c r="X51">
        <f>Strains!X47</f>
        <v>0.91952710885245537</v>
      </c>
      <c r="Y51">
        <f>Strains!Y47</f>
        <v>5.9852116340798713E-2</v>
      </c>
      <c r="Z51">
        <f>Strains!Z47</f>
        <v>5.6492296292064639</v>
      </c>
      <c r="AA51">
        <f>Strains!AA47</f>
        <v>0.32088247660470853</v>
      </c>
      <c r="AB51">
        <f>Strains!AB47</f>
        <v>0.20967005199072103</v>
      </c>
      <c r="AC51">
        <f>Strains!AC47</f>
        <v>0.1272908388048194</v>
      </c>
      <c r="AD51">
        <f>Strains!AD47</f>
        <v>0.84225620942025636</v>
      </c>
      <c r="AG51" t="s">
        <v>281</v>
      </c>
      <c r="AH51" s="9">
        <v>0.15</v>
      </c>
      <c r="AI51" s="9">
        <f t="shared" si="1"/>
        <v>9.6599999999999966</v>
      </c>
      <c r="AJ51" s="7">
        <f t="shared" si="7"/>
        <v>-90.415385693075137</v>
      </c>
      <c r="AK51" s="7">
        <f t="shared" si="7"/>
        <v>2.153258689141016E-2</v>
      </c>
      <c r="AL51" s="7">
        <f t="shared" si="7"/>
        <v>0.91952710885245537</v>
      </c>
      <c r="AM51" s="7">
        <f t="shared" si="7"/>
        <v>5.9852116340798713E-2</v>
      </c>
      <c r="AN51" s="8">
        <f t="shared" si="3"/>
        <v>-1216.9966885012818</v>
      </c>
      <c r="AO51" s="8">
        <f t="shared" si="4"/>
        <v>186.37525716513892</v>
      </c>
      <c r="AP51" s="6">
        <f t="shared" si="5"/>
        <v>-90.275000000000006</v>
      </c>
    </row>
    <row r="53" spans="1:42">
      <c r="A53" s="11">
        <f>Strains!A39</f>
        <v>38</v>
      </c>
      <c r="B53" s="11">
        <f>Strains!B39</f>
        <v>38</v>
      </c>
      <c r="C53" s="11">
        <f>Strains!C39</f>
        <v>980011</v>
      </c>
      <c r="D53" s="11">
        <f>Strains!D39</f>
        <v>41541.070781249997</v>
      </c>
      <c r="E53" s="11">
        <f>Strains!E39</f>
        <v>71.87</v>
      </c>
      <c r="F53" s="11">
        <f>Strains!F39</f>
        <v>35.935000000000002</v>
      </c>
      <c r="G53" s="11">
        <f>Strains!G39</f>
        <v>-45.1</v>
      </c>
      <c r="H53" s="11">
        <f>Strains!H39</f>
        <v>-90.2</v>
      </c>
      <c r="I53" s="11">
        <f>Strains!I39</f>
        <v>5.5</v>
      </c>
      <c r="J53" s="11">
        <f>Strains!J39</f>
        <v>107.14</v>
      </c>
      <c r="K53" s="11">
        <f>Strains!K39</f>
        <v>-11.951000000000001</v>
      </c>
      <c r="L53" s="11">
        <f>Strains!L39</f>
        <v>80</v>
      </c>
      <c r="M53" s="11">
        <f>Strains!M39</f>
        <v>0</v>
      </c>
      <c r="N53" s="11" t="str">
        <f>Strains!N39</f>
        <v>OFF</v>
      </c>
      <c r="O53" s="11">
        <f>Strains!O39</f>
        <v>32</v>
      </c>
      <c r="P53" s="11">
        <f>Strains!P39</f>
        <v>175000</v>
      </c>
      <c r="Q53" s="11">
        <f>Strains!Q39</f>
        <v>655</v>
      </c>
      <c r="R53" s="11">
        <f>Strains!R39</f>
        <v>291</v>
      </c>
      <c r="S53" s="11">
        <f>Strains!S39</f>
        <v>65</v>
      </c>
      <c r="T53" s="11">
        <f>Strains!T39</f>
        <v>8.7537533077190481</v>
      </c>
      <c r="U53" s="11">
        <f>Strains!U39</f>
        <v>0.54039608754852708</v>
      </c>
      <c r="V53" s="11">
        <f>Strains!V39</f>
        <v>-90.437896051226502</v>
      </c>
      <c r="W53" s="11">
        <f>Strains!W39</f>
        <v>2.4096527766554236E-2</v>
      </c>
      <c r="X53" s="11">
        <f>Strains!X39</f>
        <v>0.8881346725140834</v>
      </c>
      <c r="Y53" s="11">
        <f>Strains!Y39</f>
        <v>6.6234212470898987E-2</v>
      </c>
      <c r="Z53" s="11">
        <f>Strains!Z39</f>
        <v>4.9479502224450043</v>
      </c>
      <c r="AA53" s="11">
        <f>Strains!AA39</f>
        <v>0.42237740479611141</v>
      </c>
      <c r="AB53" s="11">
        <f>Strains!AB39</f>
        <v>0.30517545750487873</v>
      </c>
      <c r="AC53" s="11">
        <f>Strains!AC39</f>
        <v>0.17077794116897893</v>
      </c>
      <c r="AD53" s="11">
        <f>Strains!AD39</f>
        <v>1.2370917253081639</v>
      </c>
      <c r="AE53" s="11"/>
      <c r="AF53" s="11"/>
      <c r="AG53" s="11" t="s">
        <v>281</v>
      </c>
      <c r="AH53" s="11">
        <v>0.3</v>
      </c>
      <c r="AI53" s="11">
        <f>J53-116.8</f>
        <v>-9.6599999999999966</v>
      </c>
      <c r="AJ53" s="12">
        <f t="shared" ref="AJ53:AM62" si="8">V53</f>
        <v>-90.437896051226502</v>
      </c>
      <c r="AK53" s="12">
        <f t="shared" si="8"/>
        <v>2.4096527766554236E-2</v>
      </c>
      <c r="AL53" s="12">
        <f t="shared" si="8"/>
        <v>0.8881346725140834</v>
      </c>
      <c r="AM53" s="12">
        <f t="shared" si="8"/>
        <v>6.6234212470898987E-2</v>
      </c>
      <c r="AN53" s="13">
        <f t="shared" ref="AN53:AN62" si="9">(SIN(RADIANS(AP53/2))/SIN(RADIANS(AJ53/2))-1)*1000000</f>
        <v>-1411.7230154035988</v>
      </c>
      <c r="AO53" s="13">
        <f t="shared" ref="AO53:AO62" si="10">(SIN(RADIANS(AP53/2))/SIN(RADIANS((AJ53+AK53)/2))-1)*1000000-AN53</f>
        <v>208.4518384810608</v>
      </c>
      <c r="AP53" s="14">
        <f t="shared" ref="AP53:AP62" si="11">VLOOKUP(AG53,$AH$1:$AI$4,2,FALSE)</f>
        <v>-90.275000000000006</v>
      </c>
    </row>
    <row r="54" spans="1:42">
      <c r="A54" s="11">
        <f>Strains!A40</f>
        <v>39</v>
      </c>
      <c r="B54" s="11">
        <f>Strains!B40</f>
        <v>39</v>
      </c>
      <c r="C54" s="11">
        <f>Strains!C40</f>
        <v>980011</v>
      </c>
      <c r="D54" s="11">
        <f>Strains!D40</f>
        <v>41541.078554050924</v>
      </c>
      <c r="E54" s="11">
        <f>Strains!E40</f>
        <v>71.87</v>
      </c>
      <c r="F54" s="11">
        <f>Strains!F40</f>
        <v>35.935000000000002</v>
      </c>
      <c r="G54" s="11">
        <f>Strains!G40</f>
        <v>-45.1</v>
      </c>
      <c r="H54" s="11">
        <f>Strains!H40</f>
        <v>-90.2</v>
      </c>
      <c r="I54" s="11">
        <f>Strains!I40</f>
        <v>5.5</v>
      </c>
      <c r="J54" s="11">
        <f>Strains!J40</f>
        <v>107.47</v>
      </c>
      <c r="K54" s="11">
        <f>Strains!K40</f>
        <v>-11.923999999999999</v>
      </c>
      <c r="L54" s="11">
        <f>Strains!L40</f>
        <v>80</v>
      </c>
      <c r="M54" s="11">
        <f>Strains!M40</f>
        <v>0</v>
      </c>
      <c r="N54" s="11" t="str">
        <f>Strains!N40</f>
        <v>OFF</v>
      </c>
      <c r="O54" s="11">
        <f>Strains!O40</f>
        <v>32</v>
      </c>
      <c r="P54" s="11">
        <f>Strains!P40</f>
        <v>175000</v>
      </c>
      <c r="Q54" s="11">
        <f>Strains!Q40</f>
        <v>657</v>
      </c>
      <c r="R54" s="11">
        <f>Strains!R40</f>
        <v>274</v>
      </c>
      <c r="S54" s="11">
        <f>Strains!S40</f>
        <v>79</v>
      </c>
      <c r="T54" s="11">
        <f>Strains!T40</f>
        <v>7.696266400845067</v>
      </c>
      <c r="U54" s="11">
        <f>Strains!U40</f>
        <v>0.32702387847227399</v>
      </c>
      <c r="V54" s="11">
        <f>Strains!V40</f>
        <v>-90.405541643830716</v>
      </c>
      <c r="W54" s="11">
        <f>Strains!W40</f>
        <v>1.5711876872018832E-2</v>
      </c>
      <c r="X54" s="11">
        <f>Strains!X40</f>
        <v>0.84042568022197728</v>
      </c>
      <c r="Y54" s="11">
        <f>Strains!Y40</f>
        <v>4.2145865361266903E-2</v>
      </c>
      <c r="Z54" s="11">
        <f>Strains!Z40</f>
        <v>5.3925018121443822</v>
      </c>
      <c r="AA54" s="11">
        <f>Strains!AA40</f>
        <v>0.2401473172731996</v>
      </c>
      <c r="AB54" s="11">
        <f>Strains!AB40</f>
        <v>9.2840647402016141E-2</v>
      </c>
      <c r="AC54" s="11">
        <f>Strains!AC40</f>
        <v>9.9370534016649859E-2</v>
      </c>
      <c r="AD54" s="11">
        <f>Strains!AD40</f>
        <v>0.77264927658264315</v>
      </c>
      <c r="AE54" s="11"/>
      <c r="AF54" s="11"/>
      <c r="AG54" s="11" t="s">
        <v>281</v>
      </c>
      <c r="AH54" s="11">
        <v>0.3</v>
      </c>
      <c r="AI54" s="11">
        <f t="shared" ref="AI54:AI62" si="12">J54-116.8</f>
        <v>-9.3299999999999983</v>
      </c>
      <c r="AJ54" s="12">
        <f t="shared" si="8"/>
        <v>-90.405541643830716</v>
      </c>
      <c r="AK54" s="12">
        <f t="shared" si="8"/>
        <v>1.5711876872018832E-2</v>
      </c>
      <c r="AL54" s="12">
        <f t="shared" si="8"/>
        <v>0.84042568022197728</v>
      </c>
      <c r="AM54" s="12">
        <f t="shared" si="8"/>
        <v>4.2145865361266903E-2</v>
      </c>
      <c r="AN54" s="13">
        <f t="shared" si="9"/>
        <v>-1131.8045486364836</v>
      </c>
      <c r="AO54" s="13">
        <f t="shared" si="10"/>
        <v>136.0187451039385</v>
      </c>
      <c r="AP54" s="14">
        <f t="shared" si="11"/>
        <v>-90.275000000000006</v>
      </c>
    </row>
    <row r="55" spans="1:42">
      <c r="A55" s="11">
        <f>Strains!A41</f>
        <v>40</v>
      </c>
      <c r="B55" s="11">
        <f>Strains!B41</f>
        <v>40</v>
      </c>
      <c r="C55" s="11">
        <f>Strains!C41</f>
        <v>980011</v>
      </c>
      <c r="D55" s="11">
        <f>Strains!D41</f>
        <v>41541.086256828705</v>
      </c>
      <c r="E55" s="11">
        <f>Strains!E41</f>
        <v>71.87</v>
      </c>
      <c r="F55" s="11">
        <f>Strains!F41</f>
        <v>35.935000000000002</v>
      </c>
      <c r="G55" s="11">
        <f>Strains!G41</f>
        <v>-45.1</v>
      </c>
      <c r="H55" s="11">
        <f>Strains!H41</f>
        <v>-90.2</v>
      </c>
      <c r="I55" s="11">
        <f>Strains!I41</f>
        <v>5.5</v>
      </c>
      <c r="J55" s="11">
        <f>Strains!J41</f>
        <v>107.8</v>
      </c>
      <c r="K55" s="11">
        <f>Strains!K41</f>
        <v>-11.897</v>
      </c>
      <c r="L55" s="11">
        <f>Strains!L41</f>
        <v>80</v>
      </c>
      <c r="M55" s="11">
        <f>Strains!M41</f>
        <v>0</v>
      </c>
      <c r="N55" s="11" t="str">
        <f>Strains!N41</f>
        <v>OFF</v>
      </c>
      <c r="O55" s="11">
        <f>Strains!O41</f>
        <v>32</v>
      </c>
      <c r="P55" s="11">
        <f>Strains!P41</f>
        <v>175000</v>
      </c>
      <c r="Q55" s="11">
        <f>Strains!Q41</f>
        <v>658</v>
      </c>
      <c r="R55" s="11">
        <f>Strains!R41</f>
        <v>242</v>
      </c>
      <c r="S55" s="11">
        <f>Strains!S41</f>
        <v>78</v>
      </c>
      <c r="T55" s="11">
        <f>Strains!T41</f>
        <v>8.2938959293513594</v>
      </c>
      <c r="U55" s="11">
        <f>Strains!U41</f>
        <v>0.39679002181268408</v>
      </c>
      <c r="V55" s="11">
        <f>Strains!V41</f>
        <v>-90.460151190181051</v>
      </c>
      <c r="W55" s="11">
        <f>Strains!W41</f>
        <v>2.272144040109576E-2</v>
      </c>
      <c r="X55" s="11">
        <f>Strains!X41</f>
        <v>1.0458826574517741</v>
      </c>
      <c r="Y55" s="11">
        <f>Strains!Y41</f>
        <v>6.8477295265887278E-2</v>
      </c>
      <c r="Z55" s="11">
        <f>Strains!Z41</f>
        <v>6.3238346098304126</v>
      </c>
      <c r="AA55" s="11">
        <f>Strains!AA41</f>
        <v>0.45931910658640501</v>
      </c>
      <c r="AB55" s="11">
        <f>Strains!AB41</f>
        <v>0.32479905042404983</v>
      </c>
      <c r="AC55" s="11">
        <f>Strains!AC41</f>
        <v>0.1690477047015525</v>
      </c>
      <c r="AD55" s="11">
        <f>Strains!AD41</f>
        <v>0.79755707850926483</v>
      </c>
      <c r="AE55" s="11"/>
      <c r="AF55" s="11"/>
      <c r="AG55" s="11" t="s">
        <v>281</v>
      </c>
      <c r="AH55" s="11">
        <v>0.3</v>
      </c>
      <c r="AI55" s="11">
        <f t="shared" si="12"/>
        <v>-9</v>
      </c>
      <c r="AJ55" s="12">
        <f t="shared" si="8"/>
        <v>-90.460151190181051</v>
      </c>
      <c r="AK55" s="12">
        <f t="shared" si="8"/>
        <v>2.272144040109576E-2</v>
      </c>
      <c r="AL55" s="12">
        <f t="shared" si="8"/>
        <v>1.0458826574517741</v>
      </c>
      <c r="AM55" s="12">
        <f t="shared" si="8"/>
        <v>6.8477295265887278E-2</v>
      </c>
      <c r="AN55" s="13">
        <f t="shared" si="9"/>
        <v>-1604.129068317528</v>
      </c>
      <c r="AO55" s="13">
        <f t="shared" si="10"/>
        <v>196.43864241691836</v>
      </c>
      <c r="AP55" s="14">
        <f t="shared" si="11"/>
        <v>-90.275000000000006</v>
      </c>
    </row>
    <row r="56" spans="1:42">
      <c r="A56" s="11">
        <f>Strains!A42</f>
        <v>41</v>
      </c>
      <c r="B56" s="11">
        <f>Strains!B42</f>
        <v>41</v>
      </c>
      <c r="C56" s="11">
        <f>Strains!C42</f>
        <v>980011</v>
      </c>
      <c r="D56" s="11">
        <f>Strains!D42</f>
        <v>41541.093955902776</v>
      </c>
      <c r="E56" s="11">
        <f>Strains!E42</f>
        <v>71.87</v>
      </c>
      <c r="F56" s="11">
        <f>Strains!F42</f>
        <v>35.935000000000002</v>
      </c>
      <c r="G56" s="11">
        <f>Strains!G42</f>
        <v>-45.1</v>
      </c>
      <c r="H56" s="11">
        <f>Strains!H42</f>
        <v>-90.2</v>
      </c>
      <c r="I56" s="11">
        <f>Strains!I42</f>
        <v>5.5</v>
      </c>
      <c r="J56" s="11">
        <f>Strains!J42</f>
        <v>108.13</v>
      </c>
      <c r="K56" s="11">
        <f>Strains!K42</f>
        <v>-11.965</v>
      </c>
      <c r="L56" s="11">
        <f>Strains!L42</f>
        <v>80</v>
      </c>
      <c r="M56" s="11">
        <f>Strains!M42</f>
        <v>0</v>
      </c>
      <c r="N56" s="11" t="str">
        <f>Strains!N42</f>
        <v>OFF</v>
      </c>
      <c r="O56" s="11">
        <f>Strains!O42</f>
        <v>32</v>
      </c>
      <c r="P56" s="11">
        <f>Strains!P42</f>
        <v>175000</v>
      </c>
      <c r="Q56" s="11">
        <f>Strains!Q42</f>
        <v>658</v>
      </c>
      <c r="R56" s="11">
        <f>Strains!R42</f>
        <v>254</v>
      </c>
      <c r="S56" s="11">
        <f>Strains!S42</f>
        <v>79</v>
      </c>
      <c r="T56" s="11">
        <f>Strains!T42</f>
        <v>6.5612051864879986</v>
      </c>
      <c r="U56" s="11">
        <f>Strains!U42</f>
        <v>0.50822203568922009</v>
      </c>
      <c r="V56" s="11">
        <f>Strains!V42</f>
        <v>-90.428708693215555</v>
      </c>
      <c r="W56" s="11">
        <f>Strains!W42</f>
        <v>2.8137518324718218E-2</v>
      </c>
      <c r="X56" s="11">
        <f>Strains!X42</f>
        <v>0.82628027114505831</v>
      </c>
      <c r="Y56" s="11">
        <f>Strains!Y42</f>
        <v>7.6015035700967709E-2</v>
      </c>
      <c r="Z56" s="11">
        <f>Strains!Z42</f>
        <v>5.8050801567157775</v>
      </c>
      <c r="AA56" s="11">
        <f>Strains!AA42</f>
        <v>0.38648802159506568</v>
      </c>
      <c r="AB56" s="11">
        <f>Strains!AB42</f>
        <v>0.16798116672992458</v>
      </c>
      <c r="AC56" s="11">
        <f>Strains!AC42</f>
        <v>0.15824381989002467</v>
      </c>
      <c r="AD56" s="11">
        <f>Strains!AD42</f>
        <v>1.2338974532449882</v>
      </c>
      <c r="AE56" s="11"/>
      <c r="AF56" s="11"/>
      <c r="AG56" s="11" t="s">
        <v>281</v>
      </c>
      <c r="AH56" s="11">
        <v>0.3</v>
      </c>
      <c r="AI56" s="11">
        <f t="shared" si="12"/>
        <v>-8.6700000000000017</v>
      </c>
      <c r="AJ56" s="12">
        <f t="shared" si="8"/>
        <v>-90.428708693215555</v>
      </c>
      <c r="AK56" s="12">
        <f t="shared" si="8"/>
        <v>2.8137518324718218E-2</v>
      </c>
      <c r="AL56" s="12">
        <f t="shared" si="8"/>
        <v>0.82628027114505831</v>
      </c>
      <c r="AM56" s="12">
        <f t="shared" si="8"/>
        <v>7.6015035700967709E-2</v>
      </c>
      <c r="AN56" s="13">
        <f t="shared" si="9"/>
        <v>-1332.2614075965689</v>
      </c>
      <c r="AO56" s="13">
        <f t="shared" si="10"/>
        <v>243.48049733513562</v>
      </c>
      <c r="AP56" s="14">
        <f t="shared" si="11"/>
        <v>-90.275000000000006</v>
      </c>
    </row>
    <row r="57" spans="1:42">
      <c r="A57" s="11">
        <f>Strains!A43</f>
        <v>42</v>
      </c>
      <c r="B57" s="11">
        <f>Strains!B43</f>
        <v>42</v>
      </c>
      <c r="C57" s="11">
        <f>Strains!C43</f>
        <v>980011</v>
      </c>
      <c r="D57" s="11">
        <f>Strains!D43</f>
        <v>41541.101656365739</v>
      </c>
      <c r="E57" s="11">
        <f>Strains!E43</f>
        <v>71.87</v>
      </c>
      <c r="F57" s="11">
        <f>Strains!F43</f>
        <v>35.935000000000002</v>
      </c>
      <c r="G57" s="11">
        <f>Strains!G43</f>
        <v>-45.1</v>
      </c>
      <c r="H57" s="11">
        <f>Strains!H43</f>
        <v>-90.2</v>
      </c>
      <c r="I57" s="11">
        <f>Strains!I43</f>
        <v>5.5</v>
      </c>
      <c r="J57" s="11">
        <f>Strains!J43</f>
        <v>108.46</v>
      </c>
      <c r="K57" s="11">
        <f>Strains!K43</f>
        <v>-12.032999999999999</v>
      </c>
      <c r="L57" s="11">
        <f>Strains!L43</f>
        <v>80</v>
      </c>
      <c r="M57" s="11">
        <f>Strains!M43</f>
        <v>0</v>
      </c>
      <c r="N57" s="11" t="str">
        <f>Strains!N43</f>
        <v>OFF</v>
      </c>
      <c r="O57" s="11">
        <f>Strains!O43</f>
        <v>32</v>
      </c>
      <c r="P57" s="11">
        <f>Strains!P43</f>
        <v>235000</v>
      </c>
      <c r="Q57" s="11">
        <f>Strains!Q43</f>
        <v>887</v>
      </c>
      <c r="R57" s="11">
        <f>Strains!R43</f>
        <v>298</v>
      </c>
      <c r="S57" s="11">
        <f>Strains!S43</f>
        <v>105</v>
      </c>
      <c r="T57" s="11">
        <f>Strains!T43</f>
        <v>5.9071679628126743</v>
      </c>
      <c r="U57" s="11">
        <f>Strains!U43</f>
        <v>0.37346680432050305</v>
      </c>
      <c r="V57" s="11">
        <f>Strains!V43</f>
        <v>-90.244096423221521</v>
      </c>
      <c r="W57" s="11">
        <f>Strains!W43</f>
        <v>2.6587651044486328E-2</v>
      </c>
      <c r="X57" s="11">
        <f>Strains!X43</f>
        <v>0.93642230053563391</v>
      </c>
      <c r="Y57" s="11">
        <f>Strains!Y43</f>
        <v>7.1900762149058578E-2</v>
      </c>
      <c r="Z57" s="11">
        <f>Strains!Z43</f>
        <v>5.8008773334967652</v>
      </c>
      <c r="AA57" s="11">
        <f>Strains!AA43</f>
        <v>0.28471832903268623</v>
      </c>
      <c r="AB57" s="11">
        <f>Strains!AB43</f>
        <v>0.25815163155146004</v>
      </c>
      <c r="AC57" s="11">
        <f>Strains!AC43</f>
        <v>0.12041655944135025</v>
      </c>
      <c r="AD57" s="11">
        <f>Strains!AD43</f>
        <v>1.0434317431657836</v>
      </c>
      <c r="AE57" s="11"/>
      <c r="AF57" s="11"/>
      <c r="AG57" s="11" t="s">
        <v>281</v>
      </c>
      <c r="AH57" s="11">
        <v>0.3</v>
      </c>
      <c r="AI57" s="11">
        <f t="shared" si="12"/>
        <v>-8.3400000000000034</v>
      </c>
      <c r="AJ57" s="12">
        <f t="shared" si="8"/>
        <v>-90.244096423221521</v>
      </c>
      <c r="AK57" s="12">
        <f t="shared" si="8"/>
        <v>2.6587651044486328E-2</v>
      </c>
      <c r="AL57" s="12">
        <f t="shared" si="8"/>
        <v>0.93642230053563391</v>
      </c>
      <c r="AM57" s="12">
        <f t="shared" si="8"/>
        <v>7.1900762149058578E-2</v>
      </c>
      <c r="AN57" s="13">
        <f t="shared" si="9"/>
        <v>268.50172150494348</v>
      </c>
      <c r="AO57" s="13">
        <f t="shared" si="10"/>
        <v>231.17702054542553</v>
      </c>
      <c r="AP57" s="14">
        <f t="shared" si="11"/>
        <v>-90.275000000000006</v>
      </c>
    </row>
    <row r="58" spans="1:42">
      <c r="A58" s="11">
        <f>Strains!A48</f>
        <v>47</v>
      </c>
      <c r="B58" s="11">
        <f>Strains!B48</f>
        <v>47</v>
      </c>
      <c r="C58" s="11">
        <f>Strains!C48</f>
        <v>980011</v>
      </c>
      <c r="D58" s="11">
        <f>Strains!D48</f>
        <v>41541.148124189815</v>
      </c>
      <c r="E58" s="11">
        <f>Strains!E48</f>
        <v>71.87</v>
      </c>
      <c r="F58" s="11">
        <f>Strains!F48</f>
        <v>35.935000000000002</v>
      </c>
      <c r="G58" s="11">
        <f>Strains!G48</f>
        <v>-45.1</v>
      </c>
      <c r="H58" s="11">
        <f>Strains!H48</f>
        <v>-90.2</v>
      </c>
      <c r="I58" s="11">
        <f>Strains!I48</f>
        <v>5.5</v>
      </c>
      <c r="J58" s="11">
        <f>Strains!J48</f>
        <v>125.14</v>
      </c>
      <c r="K58" s="11">
        <f>Strains!K48</f>
        <v>-12.202999999999999</v>
      </c>
      <c r="L58" s="11">
        <f>Strains!L48</f>
        <v>80</v>
      </c>
      <c r="M58" s="11">
        <f>Strains!M48</f>
        <v>0</v>
      </c>
      <c r="N58" s="11" t="str">
        <f>Strains!N48</f>
        <v>OFF</v>
      </c>
      <c r="O58" s="11">
        <f>Strains!O48</f>
        <v>32</v>
      </c>
      <c r="P58" s="11">
        <f>Strains!P48</f>
        <v>235000</v>
      </c>
      <c r="Q58" s="11">
        <f>Strains!Q48</f>
        <v>884</v>
      </c>
      <c r="R58" s="11">
        <f>Strains!R48</f>
        <v>296</v>
      </c>
      <c r="S58" s="11">
        <f>Strains!S48</f>
        <v>89</v>
      </c>
      <c r="T58" s="11">
        <f>Strains!T48</f>
        <v>7.0562849367074891</v>
      </c>
      <c r="U58" s="11">
        <f>Strains!U48</f>
        <v>0.46161171462153788</v>
      </c>
      <c r="V58" s="11">
        <f>Strains!V48</f>
        <v>-90.188856283496079</v>
      </c>
      <c r="W58" s="11">
        <f>Strains!W48</f>
        <v>3.6495987848778298E-2</v>
      </c>
      <c r="X58" s="11">
        <f>Strains!X48</f>
        <v>1.1842737965865533</v>
      </c>
      <c r="Y58" s="11">
        <f>Strains!Y48</f>
        <v>0.10661521990154027</v>
      </c>
      <c r="Z58" s="11">
        <f>Strains!Z48</f>
        <v>7.1909171676901984</v>
      </c>
      <c r="AA58" s="11">
        <f>Strains!AA48</f>
        <v>0.48798424434143595</v>
      </c>
      <c r="AB58" s="11">
        <f>Strains!AB48</f>
        <v>0.20051231527215527</v>
      </c>
      <c r="AC58" s="11">
        <f>Strains!AC48</f>
        <v>0.18032527789843295</v>
      </c>
      <c r="AD58" s="11">
        <f>Strains!AD48</f>
        <v>1.1036379085737851</v>
      </c>
      <c r="AE58" s="11"/>
      <c r="AF58" s="11"/>
      <c r="AG58" s="11" t="s">
        <v>281</v>
      </c>
      <c r="AH58" s="11">
        <v>0.3</v>
      </c>
      <c r="AI58" s="11">
        <f t="shared" si="12"/>
        <v>8.3400000000000034</v>
      </c>
      <c r="AJ58" s="12">
        <f t="shared" si="8"/>
        <v>-90.188856283496079</v>
      </c>
      <c r="AK58" s="12">
        <f t="shared" si="8"/>
        <v>3.6495987848778298E-2</v>
      </c>
      <c r="AL58" s="12">
        <f t="shared" si="8"/>
        <v>1.1842737965865533</v>
      </c>
      <c r="AM58" s="12">
        <f t="shared" si="8"/>
        <v>0.10661521990154027</v>
      </c>
      <c r="AN58" s="13">
        <f t="shared" si="9"/>
        <v>748.98930763023236</v>
      </c>
      <c r="AO58" s="13">
        <f t="shared" si="10"/>
        <v>317.82893110210421</v>
      </c>
      <c r="AP58" s="14">
        <f t="shared" si="11"/>
        <v>-90.275000000000006</v>
      </c>
    </row>
    <row r="59" spans="1:42">
      <c r="A59" s="11">
        <f>Strains!A49</f>
        <v>48</v>
      </c>
      <c r="B59" s="11">
        <f>Strains!B49</f>
        <v>48</v>
      </c>
      <c r="C59" s="11">
        <f>Strains!C49</f>
        <v>980011</v>
      </c>
      <c r="D59" s="11">
        <f>Strains!D49</f>
        <v>41541.158445023146</v>
      </c>
      <c r="E59" s="11">
        <f>Strains!E49</f>
        <v>71.87</v>
      </c>
      <c r="F59" s="11">
        <f>Strains!F49</f>
        <v>35.935000000000002</v>
      </c>
      <c r="G59" s="11">
        <f>Strains!G49</f>
        <v>-45.1</v>
      </c>
      <c r="H59" s="11">
        <f>Strains!H49</f>
        <v>-90.2</v>
      </c>
      <c r="I59" s="11">
        <f>Strains!I49</f>
        <v>5.5</v>
      </c>
      <c r="J59" s="11">
        <f>Strains!J49</f>
        <v>125.47</v>
      </c>
      <c r="K59" s="11">
        <f>Strains!K49</f>
        <v>-12.156000000000001</v>
      </c>
      <c r="L59" s="11">
        <f>Strains!L49</f>
        <v>80</v>
      </c>
      <c r="M59" s="11">
        <f>Strains!M49</f>
        <v>0</v>
      </c>
      <c r="N59" s="11" t="str">
        <f>Strains!N49</f>
        <v>OFF</v>
      </c>
      <c r="O59" s="11">
        <f>Strains!O49</f>
        <v>32</v>
      </c>
      <c r="P59" s="11">
        <f>Strains!P49</f>
        <v>235000</v>
      </c>
      <c r="Q59" s="11">
        <f>Strains!Q49</f>
        <v>883</v>
      </c>
      <c r="R59" s="11">
        <f>Strains!R49</f>
        <v>278</v>
      </c>
      <c r="S59" s="11">
        <f>Strains!S49</f>
        <v>99</v>
      </c>
      <c r="T59" s="11">
        <f>Strains!T49</f>
        <v>5.8746557949212654</v>
      </c>
      <c r="U59" s="11">
        <f>Strains!U49</f>
        <v>0.29752878279998263</v>
      </c>
      <c r="V59" s="11">
        <f>Strains!V49</f>
        <v>-90.243116213673602</v>
      </c>
      <c r="W59" s="11">
        <f>Strains!W49</f>
        <v>2.3933440173352808E-2</v>
      </c>
      <c r="X59" s="11">
        <f>Strains!X49</f>
        <v>1.0144433196152498</v>
      </c>
      <c r="Y59" s="11">
        <f>Strains!Y49</f>
        <v>6.5898451988564019E-2</v>
      </c>
      <c r="Z59" s="11">
        <f>Strains!Z49</f>
        <v>6.2886755389401756</v>
      </c>
      <c r="AA59" s="11">
        <f>Strains!AA49</f>
        <v>0.26183452725660278</v>
      </c>
      <c r="AB59" s="11">
        <f>Strains!AB49</f>
        <v>0.21614916194899644</v>
      </c>
      <c r="AC59" s="11">
        <f>Strains!AC49</f>
        <v>0.10546440950897989</v>
      </c>
      <c r="AD59" s="11">
        <f>Strains!AD49</f>
        <v>0.8090197405636409</v>
      </c>
      <c r="AE59" s="11"/>
      <c r="AF59" s="11"/>
      <c r="AG59" s="11" t="s">
        <v>281</v>
      </c>
      <c r="AH59" s="11">
        <v>0.3</v>
      </c>
      <c r="AI59" s="11">
        <f t="shared" si="12"/>
        <v>8.6700000000000017</v>
      </c>
      <c r="AJ59" s="12">
        <f t="shared" si="8"/>
        <v>-90.243116213673602</v>
      </c>
      <c r="AK59" s="12">
        <f t="shared" si="8"/>
        <v>2.3933440173352808E-2</v>
      </c>
      <c r="AL59" s="12">
        <f t="shared" si="8"/>
        <v>1.0144433196152498</v>
      </c>
      <c r="AM59" s="12">
        <f t="shared" si="8"/>
        <v>6.5898451988564019E-2</v>
      </c>
      <c r="AN59" s="13">
        <f t="shared" si="9"/>
        <v>277.02169480470218</v>
      </c>
      <c r="AO59" s="13">
        <f t="shared" si="10"/>
        <v>208.09702877144787</v>
      </c>
      <c r="AP59" s="14">
        <f t="shared" si="11"/>
        <v>-90.275000000000006</v>
      </c>
    </row>
    <row r="60" spans="1:42">
      <c r="A60" s="11">
        <f>Strains!A50</f>
        <v>49</v>
      </c>
      <c r="B60" s="11">
        <f>Strains!B50</f>
        <v>49</v>
      </c>
      <c r="C60" s="11">
        <f>Strains!C50</f>
        <v>980011</v>
      </c>
      <c r="D60" s="11">
        <f>Strains!D50</f>
        <v>41541.168756944448</v>
      </c>
      <c r="E60" s="11">
        <f>Strains!E50</f>
        <v>71.87</v>
      </c>
      <c r="F60" s="11">
        <f>Strains!F50</f>
        <v>35.935000000000002</v>
      </c>
      <c r="G60" s="11">
        <f>Strains!G50</f>
        <v>-45.1</v>
      </c>
      <c r="H60" s="11">
        <f>Strains!H50</f>
        <v>-90.2</v>
      </c>
      <c r="I60" s="11">
        <f>Strains!I50</f>
        <v>5.5</v>
      </c>
      <c r="J60" s="11">
        <f>Strains!J50</f>
        <v>125.8</v>
      </c>
      <c r="K60" s="11">
        <f>Strains!K50</f>
        <v>-12.109</v>
      </c>
      <c r="L60" s="11">
        <f>Strains!L50</f>
        <v>80</v>
      </c>
      <c r="M60" s="11">
        <f>Strains!M50</f>
        <v>0</v>
      </c>
      <c r="N60" s="11" t="str">
        <f>Strains!N50</f>
        <v>OFF</v>
      </c>
      <c r="O60" s="11">
        <f>Strains!O50</f>
        <v>32</v>
      </c>
      <c r="P60" s="11">
        <f>Strains!P50</f>
        <v>235000</v>
      </c>
      <c r="Q60" s="11">
        <f>Strains!Q50</f>
        <v>883</v>
      </c>
      <c r="R60" s="11">
        <f>Strains!R50</f>
        <v>341</v>
      </c>
      <c r="S60" s="11">
        <f>Strains!S50</f>
        <v>106</v>
      </c>
      <c r="T60" s="11">
        <f>Strains!T50</f>
        <v>6.4969300400762853</v>
      </c>
      <c r="U60" s="11">
        <f>Strains!U50</f>
        <v>0.47581936031325972</v>
      </c>
      <c r="V60" s="11">
        <f>Strains!V50</f>
        <v>-90.390176211575252</v>
      </c>
      <c r="W60" s="11">
        <f>Strains!W50</f>
        <v>3.5202663286768861E-2</v>
      </c>
      <c r="X60" s="11">
        <f>Strains!X50</f>
        <v>1.0414404553854377</v>
      </c>
      <c r="Y60" s="11">
        <f>Strains!Y50</f>
        <v>0.10381619486658238</v>
      </c>
      <c r="Z60" s="11">
        <f>Strains!Z50</f>
        <v>6.8214433895457001</v>
      </c>
      <c r="AA60" s="11">
        <f>Strains!AA50</f>
        <v>0.51871560391661431</v>
      </c>
      <c r="AB60" s="11">
        <f>Strains!AB50</f>
        <v>0.1903907531675427</v>
      </c>
      <c r="AC60" s="11">
        <f>Strains!AC50</f>
        <v>0.19420998319257765</v>
      </c>
      <c r="AD60" s="11">
        <f>Strains!AD50</f>
        <v>1.1837288464415767</v>
      </c>
      <c r="AE60" s="11"/>
      <c r="AF60" s="11"/>
      <c r="AG60" s="11" t="s">
        <v>281</v>
      </c>
      <c r="AH60" s="11">
        <v>0.3</v>
      </c>
      <c r="AI60" s="11">
        <f t="shared" si="12"/>
        <v>9</v>
      </c>
      <c r="AJ60" s="12">
        <f t="shared" si="8"/>
        <v>-90.390176211575252</v>
      </c>
      <c r="AK60" s="12">
        <f t="shared" si="8"/>
        <v>3.5202663286768861E-2</v>
      </c>
      <c r="AL60" s="12">
        <f t="shared" si="8"/>
        <v>1.0414404553854377</v>
      </c>
      <c r="AM60" s="12">
        <f t="shared" si="8"/>
        <v>0.10381619486658238</v>
      </c>
      <c r="AN60" s="13">
        <f t="shared" si="9"/>
        <v>-998.78559912736091</v>
      </c>
      <c r="AO60" s="13">
        <f t="shared" si="10"/>
        <v>304.95173259448291</v>
      </c>
      <c r="AP60" s="14">
        <f t="shared" si="11"/>
        <v>-90.275000000000006</v>
      </c>
    </row>
    <row r="61" spans="1:42">
      <c r="A61" s="11">
        <f>Strains!A51</f>
        <v>50</v>
      </c>
      <c r="B61" s="11">
        <f>Strains!B51</f>
        <v>50</v>
      </c>
      <c r="C61" s="11">
        <f>Strains!C51</f>
        <v>980011</v>
      </c>
      <c r="D61" s="11">
        <f>Strains!D51</f>
        <v>41541.179065625001</v>
      </c>
      <c r="E61" s="11">
        <f>Strains!E51</f>
        <v>71.87</v>
      </c>
      <c r="F61" s="11">
        <f>Strains!F51</f>
        <v>35.935000000000002</v>
      </c>
      <c r="G61" s="11">
        <f>Strains!G51</f>
        <v>-45.1</v>
      </c>
      <c r="H61" s="11">
        <f>Strains!H51</f>
        <v>-90.2</v>
      </c>
      <c r="I61" s="11">
        <f>Strains!I51</f>
        <v>5.5</v>
      </c>
      <c r="J61" s="11">
        <f>Strains!J51</f>
        <v>126.13</v>
      </c>
      <c r="K61" s="11">
        <f>Strains!K51</f>
        <v>-12.11</v>
      </c>
      <c r="L61" s="11">
        <f>Strains!L51</f>
        <v>80</v>
      </c>
      <c r="M61" s="11">
        <f>Strains!M51</f>
        <v>0</v>
      </c>
      <c r="N61" s="11" t="str">
        <f>Strains!N51</f>
        <v>OFF</v>
      </c>
      <c r="O61" s="11">
        <f>Strains!O51</f>
        <v>32</v>
      </c>
      <c r="P61" s="11">
        <f>Strains!P51</f>
        <v>175000</v>
      </c>
      <c r="Q61" s="11">
        <f>Strains!Q51</f>
        <v>658</v>
      </c>
      <c r="R61" s="11">
        <f>Strains!R51</f>
        <v>273</v>
      </c>
      <c r="S61" s="11">
        <f>Strains!S51</f>
        <v>80</v>
      </c>
      <c r="T61" s="11">
        <f>Strains!T51</f>
        <v>7.4786127307192354</v>
      </c>
      <c r="U61" s="11">
        <f>Strains!U51</f>
        <v>0.54966406000741197</v>
      </c>
      <c r="V61" s="11">
        <f>Strains!V51</f>
        <v>-90.460376673444372</v>
      </c>
      <c r="W61" s="11">
        <f>Strains!W51</f>
        <v>2.9242721304256848E-2</v>
      </c>
      <c r="X61" s="11">
        <f>Strains!X51</f>
        <v>0.88803195843554383</v>
      </c>
      <c r="Y61" s="11">
        <f>Strains!Y51</f>
        <v>8.1968454865365623E-2</v>
      </c>
      <c r="Z61" s="11">
        <f>Strains!Z51</f>
        <v>5.5541022284568289</v>
      </c>
      <c r="AA61" s="11">
        <f>Strains!AA51</f>
        <v>0.46884804489161874</v>
      </c>
      <c r="AB61" s="11">
        <f>Strains!AB51</f>
        <v>0.14327526372475169</v>
      </c>
      <c r="AC61" s="11">
        <f>Strains!AC51</f>
        <v>0.18611153897645058</v>
      </c>
      <c r="AD61" s="11">
        <f>Strains!AD51</f>
        <v>1.2777756381816539</v>
      </c>
      <c r="AE61" s="11"/>
      <c r="AF61" s="11"/>
      <c r="AG61" s="11" t="s">
        <v>281</v>
      </c>
      <c r="AH61" s="11">
        <v>0.3</v>
      </c>
      <c r="AI61" s="11">
        <f t="shared" si="12"/>
        <v>9.3299999999999983</v>
      </c>
      <c r="AJ61" s="12">
        <f t="shared" si="8"/>
        <v>-90.460376673444372</v>
      </c>
      <c r="AK61" s="12">
        <f t="shared" si="8"/>
        <v>2.9242721304256848E-2</v>
      </c>
      <c r="AL61" s="12">
        <f t="shared" si="8"/>
        <v>0.88803195843554383</v>
      </c>
      <c r="AM61" s="12">
        <f t="shared" si="8"/>
        <v>8.1968454865365623E-2</v>
      </c>
      <c r="AN61" s="13">
        <f t="shared" si="9"/>
        <v>-1606.0779041587869</v>
      </c>
      <c r="AO61" s="13">
        <f t="shared" si="10"/>
        <v>252.83854082835956</v>
      </c>
      <c r="AP61" s="14">
        <f t="shared" si="11"/>
        <v>-90.275000000000006</v>
      </c>
    </row>
    <row r="62" spans="1:42">
      <c r="A62" s="11">
        <f>Strains!A52</f>
        <v>51</v>
      </c>
      <c r="B62" s="11">
        <f>Strains!B52</f>
        <v>51</v>
      </c>
      <c r="C62" s="11">
        <f>Strains!C52</f>
        <v>980011</v>
      </c>
      <c r="D62" s="11">
        <f>Strains!D52</f>
        <v>41541.186869907404</v>
      </c>
      <c r="E62" s="11">
        <f>Strains!E52</f>
        <v>71.87</v>
      </c>
      <c r="F62" s="11">
        <f>Strains!F52</f>
        <v>35.935000000000002</v>
      </c>
      <c r="G62" s="11">
        <f>Strains!G52</f>
        <v>-45.1</v>
      </c>
      <c r="H62" s="11">
        <f>Strains!H52</f>
        <v>-90.2</v>
      </c>
      <c r="I62" s="11">
        <f>Strains!I52</f>
        <v>5.5</v>
      </c>
      <c r="J62" s="11">
        <f>Strains!J52</f>
        <v>126.46</v>
      </c>
      <c r="K62" s="11">
        <f>Strains!K52</f>
        <v>-12.112</v>
      </c>
      <c r="L62" s="11">
        <f>Strains!L52</f>
        <v>80</v>
      </c>
      <c r="M62" s="11">
        <f>Strains!M52</f>
        <v>0</v>
      </c>
      <c r="N62" s="11" t="str">
        <f>Strains!N52</f>
        <v>OFF</v>
      </c>
      <c r="O62" s="11">
        <f>Strains!O52</f>
        <v>32</v>
      </c>
      <c r="P62" s="11">
        <f>Strains!P52</f>
        <v>175000</v>
      </c>
      <c r="Q62" s="11">
        <f>Strains!Q52</f>
        <v>662</v>
      </c>
      <c r="R62" s="11">
        <f>Strains!R52</f>
        <v>252</v>
      </c>
      <c r="S62" s="11">
        <f>Strains!S52</f>
        <v>86</v>
      </c>
      <c r="T62" s="11">
        <f>Strains!T52</f>
        <v>7.7337217607665973</v>
      </c>
      <c r="U62" s="11">
        <f>Strains!U52</f>
        <v>0.52409368338084972</v>
      </c>
      <c r="V62" s="11">
        <f>Strains!V52</f>
        <v>-90.47773656883308</v>
      </c>
      <c r="W62" s="11">
        <f>Strains!W52</f>
        <v>2.7708380487923536E-2</v>
      </c>
      <c r="X62" s="11">
        <f>Strains!X52</f>
        <v>0.91313412516019166</v>
      </c>
      <c r="Y62" s="11">
        <f>Strains!Y52</f>
        <v>7.760376005420519E-2</v>
      </c>
      <c r="Z62" s="11">
        <f>Strains!Z52</f>
        <v>5.8205854822244651</v>
      </c>
      <c r="AA62" s="11">
        <f>Strains!AA52</f>
        <v>0.4815241987079118</v>
      </c>
      <c r="AB62" s="11">
        <f>Strains!AB52</f>
        <v>0.13859825064394699</v>
      </c>
      <c r="AC62" s="11">
        <f>Strains!AC52</f>
        <v>0.18947565365344948</v>
      </c>
      <c r="AD62" s="11">
        <f>Strains!AD52</f>
        <v>1.1780300837190052</v>
      </c>
      <c r="AE62" s="11"/>
      <c r="AF62" s="11"/>
      <c r="AG62" s="11" t="s">
        <v>281</v>
      </c>
      <c r="AH62" s="11">
        <v>0.3</v>
      </c>
      <c r="AI62" s="11">
        <f t="shared" si="12"/>
        <v>9.6599999999999966</v>
      </c>
      <c r="AJ62" s="12">
        <f t="shared" si="8"/>
        <v>-90.47773656883308</v>
      </c>
      <c r="AK62" s="12">
        <f t="shared" si="8"/>
        <v>2.7708380487923536E-2</v>
      </c>
      <c r="AL62" s="12">
        <f t="shared" si="8"/>
        <v>0.91313412516019166</v>
      </c>
      <c r="AM62" s="12">
        <f t="shared" si="8"/>
        <v>7.760376005420519E-2</v>
      </c>
      <c r="AN62" s="13">
        <f t="shared" si="9"/>
        <v>-1756.0838075392217</v>
      </c>
      <c r="AO62" s="13">
        <f t="shared" si="10"/>
        <v>239.45894737575918</v>
      </c>
      <c r="AP62" s="14">
        <f t="shared" si="11"/>
        <v>-90.275000000000006</v>
      </c>
    </row>
    <row r="64" spans="1:42">
      <c r="A64" s="15">
        <f>Strains!A18</f>
        <v>17</v>
      </c>
      <c r="B64" s="15">
        <f>Strains!B18</f>
        <v>17</v>
      </c>
      <c r="C64" s="15">
        <f>Strains!C18</f>
        <v>980011</v>
      </c>
      <c r="D64" s="15">
        <f>Strains!D18</f>
        <v>41540.88054351852</v>
      </c>
      <c r="E64" s="15">
        <f>Strains!E18</f>
        <v>71.87</v>
      </c>
      <c r="F64" s="15">
        <f>Strains!F18</f>
        <v>35.935000000000002</v>
      </c>
      <c r="G64" s="15">
        <f>Strains!G18</f>
        <v>-45.1</v>
      </c>
      <c r="H64" s="15">
        <f>Strains!H18</f>
        <v>-90.2</v>
      </c>
      <c r="I64" s="15">
        <f>Strains!I18</f>
        <v>5.5</v>
      </c>
      <c r="J64" s="15">
        <f>Strains!J18</f>
        <v>116.8</v>
      </c>
      <c r="K64" s="15">
        <f>Strains!K18</f>
        <v>-13.098000000000001</v>
      </c>
      <c r="L64" s="15">
        <f>Strains!L18</f>
        <v>80</v>
      </c>
      <c r="M64" s="15">
        <f>Strains!M18</f>
        <v>0</v>
      </c>
      <c r="N64" s="15" t="str">
        <f>Strains!N18</f>
        <v>OFF</v>
      </c>
      <c r="O64" s="15">
        <f>Strains!O18</f>
        <v>32</v>
      </c>
      <c r="P64" s="15">
        <f>Strains!P18</f>
        <v>235000</v>
      </c>
      <c r="Q64" s="15">
        <f>Strains!Q18</f>
        <v>878</v>
      </c>
      <c r="R64" s="15">
        <f>Strains!R18</f>
        <v>234</v>
      </c>
      <c r="S64" s="15">
        <f>Strains!S18</f>
        <v>102</v>
      </c>
      <c r="T64" s="15">
        <f>Strains!T18</f>
        <v>4.7394085146126264</v>
      </c>
      <c r="U64" s="15">
        <f>Strains!U18</f>
        <v>0.42364567608765291</v>
      </c>
      <c r="V64" s="15">
        <f>Strains!V18</f>
        <v>-89.923777421151826</v>
      </c>
      <c r="W64" s="15">
        <f>Strains!W18</f>
        <v>5.0941704883881361E-2</v>
      </c>
      <c r="X64" s="15">
        <f>Strains!X18</f>
        <v>1.2015226513658501</v>
      </c>
      <c r="Y64" s="15">
        <f>Strains!Y18</f>
        <v>0.14772604055679656</v>
      </c>
      <c r="Z64" s="15">
        <f>Strains!Z18</f>
        <v>6.6640927100608325</v>
      </c>
      <c r="AA64" s="15">
        <f>Strains!AA18</f>
        <v>0.33365091875947755</v>
      </c>
      <c r="AB64" s="15">
        <f>Strains!AB18</f>
        <v>0.64355748729300544</v>
      </c>
      <c r="AC64" s="15">
        <f>Strains!AC18</f>
        <v>0.17262541857216229</v>
      </c>
      <c r="AD64" s="15">
        <f>Strains!AD18</f>
        <v>1.0509617051217468</v>
      </c>
      <c r="AE64" s="15"/>
      <c r="AF64" s="15"/>
      <c r="AG64" s="15" t="s">
        <v>279</v>
      </c>
      <c r="AH64" s="15">
        <v>0.15</v>
      </c>
      <c r="AI64" s="15">
        <f>J64-116.8</f>
        <v>0</v>
      </c>
      <c r="AJ64" s="16">
        <f t="shared" ref="AJ64:AM71" si="13">V64</f>
        <v>-89.923777421151826</v>
      </c>
      <c r="AK64" s="16">
        <f t="shared" si="13"/>
        <v>5.0941704883881361E-2</v>
      </c>
      <c r="AL64" s="16">
        <f t="shared" si="13"/>
        <v>1.2015226513658501</v>
      </c>
      <c r="AM64" s="16">
        <f t="shared" si="13"/>
        <v>0.14772604055679656</v>
      </c>
      <c r="AN64" s="17">
        <f t="shared" ref="AN64:AN71" si="14">(SIN(RADIANS(AP64/2))/SIN(RADIANS(AJ64/2))-1)*1000000</f>
        <v>1058.7150797900513</v>
      </c>
      <c r="AO64" s="17">
        <f t="shared" ref="AO64:AO71" si="15">(SIN(RADIANS(AP64/2))/SIN(RADIANS((AJ64+AK64)/2))-1)*1000000-AN64</f>
        <v>445.91075150601796</v>
      </c>
      <c r="AP64" s="18">
        <v>-90.045000000000002</v>
      </c>
    </row>
    <row r="65" spans="1:42">
      <c r="A65" s="15">
        <f>Strains!A69</f>
        <v>68</v>
      </c>
      <c r="B65" s="15">
        <f>Strains!B69</f>
        <v>53</v>
      </c>
      <c r="C65" s="15">
        <f>Strains!C69</f>
        <v>980011</v>
      </c>
      <c r="D65" s="15">
        <f>Strains!D69</f>
        <v>41541.422551620373</v>
      </c>
      <c r="E65" s="15">
        <f>Strains!E69</f>
        <v>71.87</v>
      </c>
      <c r="F65" s="15">
        <f>Strains!F69</f>
        <v>35.935000000000002</v>
      </c>
      <c r="G65" s="15">
        <f>Strains!G69</f>
        <v>-45.1</v>
      </c>
      <c r="H65" s="15">
        <f>Strains!H69</f>
        <v>-89.8</v>
      </c>
      <c r="I65" s="15">
        <f>Strains!I69</f>
        <v>7</v>
      </c>
      <c r="J65" s="15">
        <f>Strains!J69</f>
        <v>116.8</v>
      </c>
      <c r="K65" s="15">
        <f>Strains!K69</f>
        <v>-12.752000000000001</v>
      </c>
      <c r="L65" s="15">
        <f>Strains!L69</f>
        <v>80</v>
      </c>
      <c r="M65" s="15">
        <f>Strains!M69</f>
        <v>0</v>
      </c>
      <c r="N65" s="15" t="str">
        <f>Strains!N69</f>
        <v>OFF</v>
      </c>
      <c r="O65" s="15">
        <f>Strains!O69</f>
        <v>32</v>
      </c>
      <c r="P65" s="15">
        <f>Strains!P69</f>
        <v>276000</v>
      </c>
      <c r="Q65" s="15">
        <f>Strains!Q69</f>
        <v>1049</v>
      </c>
      <c r="R65" s="15">
        <f>Strains!R69</f>
        <v>300</v>
      </c>
      <c r="S65" s="15">
        <f>Strains!S69</f>
        <v>120</v>
      </c>
      <c r="T65" s="15">
        <f>Strains!T69</f>
        <v>5.3262929455049939</v>
      </c>
      <c r="U65" s="15">
        <f>Strains!U69</f>
        <v>0.31479547088915505</v>
      </c>
      <c r="V65" s="15">
        <f>Strains!V69</f>
        <v>-89.952860146793626</v>
      </c>
      <c r="W65" s="15">
        <f>Strains!W69</f>
        <v>3.0930606741140277E-2</v>
      </c>
      <c r="X65" s="15">
        <f>Strains!X69</f>
        <v>1.1282298402766078</v>
      </c>
      <c r="Y65" s="15">
        <f>Strains!Y69</f>
        <v>9.3335504108561354E-2</v>
      </c>
      <c r="Z65" s="15">
        <f>Strains!Z69</f>
        <v>6.6660061140300906</v>
      </c>
      <c r="AA65" s="15">
        <f>Strains!AA69</f>
        <v>0.37555884273006962</v>
      </c>
      <c r="AB65" s="15">
        <f>Strains!AB69</f>
        <v>0.38984937660339092</v>
      </c>
      <c r="AC65" s="15">
        <f>Strains!AC69</f>
        <v>0.13631760676567503</v>
      </c>
      <c r="AD65" s="15">
        <f>Strains!AD69</f>
        <v>0.84009062557024761</v>
      </c>
      <c r="AE65" s="15"/>
      <c r="AF65" s="15"/>
      <c r="AG65" s="15" t="s">
        <v>279</v>
      </c>
      <c r="AH65" s="15">
        <v>0.45</v>
      </c>
      <c r="AI65" s="15">
        <f>J65-116.8</f>
        <v>0</v>
      </c>
      <c r="AJ65" s="16">
        <f t="shared" si="13"/>
        <v>-89.952860146793626</v>
      </c>
      <c r="AK65" s="16">
        <f t="shared" si="13"/>
        <v>3.0930606741140277E-2</v>
      </c>
      <c r="AL65" s="16">
        <f t="shared" si="13"/>
        <v>1.1282298402766078</v>
      </c>
      <c r="AM65" s="16">
        <f t="shared" si="13"/>
        <v>9.3335504108561354E-2</v>
      </c>
      <c r="AN65" s="17">
        <f t="shared" si="14"/>
        <v>804.41037181833156</v>
      </c>
      <c r="AO65" s="17">
        <f t="shared" si="15"/>
        <v>270.46946619679886</v>
      </c>
      <c r="AP65" s="18">
        <v>-90.045000000000002</v>
      </c>
    </row>
    <row r="66" spans="1:42">
      <c r="A66" s="15">
        <f>Strains!A54</f>
        <v>53</v>
      </c>
      <c r="B66" s="15">
        <f>Strains!B54</f>
        <v>54</v>
      </c>
      <c r="C66" s="15">
        <f>Strains!C54</f>
        <v>980011</v>
      </c>
      <c r="D66" s="15">
        <f>Strains!D54</f>
        <v>41541.194808101849</v>
      </c>
      <c r="E66" s="15">
        <f>Strains!E54</f>
        <v>71.87</v>
      </c>
      <c r="F66" s="15">
        <f>Strains!F54</f>
        <v>35.935000000000002</v>
      </c>
      <c r="G66" s="15">
        <f>Strains!G54</f>
        <v>-45.1</v>
      </c>
      <c r="H66" s="15">
        <f>Strains!H54</f>
        <v>-89.8</v>
      </c>
      <c r="I66" s="15">
        <f>Strains!I54</f>
        <v>7</v>
      </c>
      <c r="J66" s="15">
        <f>Strains!J54</f>
        <v>116.8</v>
      </c>
      <c r="K66" s="15">
        <f>Strains!K54</f>
        <v>-12.452</v>
      </c>
      <c r="L66" s="15">
        <f>Strains!L54</f>
        <v>80</v>
      </c>
      <c r="M66" s="15">
        <f>Strains!M54</f>
        <v>0</v>
      </c>
      <c r="N66" s="15" t="str">
        <f>Strains!N54</f>
        <v>OFF</v>
      </c>
      <c r="O66" s="15">
        <f>Strains!O54</f>
        <v>32</v>
      </c>
      <c r="P66" s="15">
        <f>Strains!P54</f>
        <v>230000</v>
      </c>
      <c r="Q66" s="15">
        <f>Strains!Q54</f>
        <v>866</v>
      </c>
      <c r="R66" s="15">
        <f>Strains!R54</f>
        <v>267</v>
      </c>
      <c r="S66" s="15">
        <f>Strains!S54</f>
        <v>106</v>
      </c>
      <c r="T66" s="15">
        <f>Strains!T54</f>
        <v>4.5833747913528962</v>
      </c>
      <c r="U66" s="15">
        <f>Strains!U54</f>
        <v>0.31702382271917978</v>
      </c>
      <c r="V66" s="15">
        <f>Strains!V54</f>
        <v>-89.836071975707583</v>
      </c>
      <c r="W66" s="15">
        <f>Strains!W54</f>
        <v>3.051799808395337E-2</v>
      </c>
      <c r="X66" s="15">
        <f>Strains!X54</f>
        <v>0.94651941369537884</v>
      </c>
      <c r="Y66" s="15">
        <f>Strains!Y54</f>
        <v>8.2176315044704504E-2</v>
      </c>
      <c r="Z66" s="15">
        <f>Strains!Z54</f>
        <v>6.0408546684520568</v>
      </c>
      <c r="AA66" s="15">
        <f>Strains!AA54</f>
        <v>0.25982724482490993</v>
      </c>
      <c r="AB66" s="15">
        <f>Strains!AB54</f>
        <v>0.21733083835847122</v>
      </c>
      <c r="AC66" s="15">
        <f>Strains!AC54</f>
        <v>0.10929707485155242</v>
      </c>
      <c r="AD66" s="15">
        <f>Strains!AD54</f>
        <v>0.9148741420093518</v>
      </c>
      <c r="AE66" s="15"/>
      <c r="AF66" s="15"/>
      <c r="AG66" s="15" t="s">
        <v>279</v>
      </c>
      <c r="AH66" s="15">
        <v>0.75</v>
      </c>
      <c r="AI66" s="15">
        <f t="shared" ref="AI66:AI71" si="16">J66-116.8</f>
        <v>0</v>
      </c>
      <c r="AJ66" s="16">
        <f t="shared" si="13"/>
        <v>-89.836071975707583</v>
      </c>
      <c r="AK66" s="16">
        <f t="shared" si="13"/>
        <v>3.051799808395337E-2</v>
      </c>
      <c r="AL66" s="16">
        <f t="shared" si="13"/>
        <v>0.94651941369537884</v>
      </c>
      <c r="AM66" s="16">
        <f t="shared" si="13"/>
        <v>8.2176315044704504E-2</v>
      </c>
      <c r="AN66" s="17">
        <f t="shared" si="14"/>
        <v>1826.801767129238</v>
      </c>
      <c r="AO66" s="17">
        <f t="shared" si="15"/>
        <v>267.67776286607</v>
      </c>
      <c r="AP66" s="18">
        <v>-90.045000000000002</v>
      </c>
    </row>
    <row r="67" spans="1:42">
      <c r="A67" s="15">
        <f>Strains!A55</f>
        <v>54</v>
      </c>
      <c r="B67" s="15">
        <f>Strains!B55</f>
        <v>55</v>
      </c>
      <c r="C67" s="15">
        <f>Strains!C55</f>
        <v>980011</v>
      </c>
      <c r="D67" s="15">
        <f>Strains!D55</f>
        <v>41541.204978819442</v>
      </c>
      <c r="E67" s="15">
        <f>Strains!E55</f>
        <v>71.87</v>
      </c>
      <c r="F67" s="15">
        <f>Strains!F55</f>
        <v>35.935000000000002</v>
      </c>
      <c r="G67" s="15">
        <f>Strains!G55</f>
        <v>-45.1</v>
      </c>
      <c r="H67" s="15">
        <f>Strains!H55</f>
        <v>-89.8</v>
      </c>
      <c r="I67" s="15">
        <f>Strains!I55</f>
        <v>7</v>
      </c>
      <c r="J67" s="15">
        <f>Strains!J55</f>
        <v>116.8</v>
      </c>
      <c r="K67" s="15">
        <f>Strains!K55</f>
        <v>-12.151999999999999</v>
      </c>
      <c r="L67" s="15">
        <f>Strains!L55</f>
        <v>80</v>
      </c>
      <c r="M67" s="15">
        <f>Strains!M55</f>
        <v>0</v>
      </c>
      <c r="N67" s="15" t="str">
        <f>Strains!N55</f>
        <v>OFF</v>
      </c>
      <c r="O67" s="15">
        <f>Strains!O55</f>
        <v>32</v>
      </c>
      <c r="P67" s="15">
        <f>Strains!P55</f>
        <v>230000</v>
      </c>
      <c r="Q67" s="15">
        <f>Strains!Q55</f>
        <v>868</v>
      </c>
      <c r="R67" s="15">
        <f>Strains!R55</f>
        <v>256</v>
      </c>
      <c r="S67" s="15">
        <f>Strains!S55</f>
        <v>96</v>
      </c>
      <c r="T67" s="15">
        <f>Strains!T55</f>
        <v>4.9823068203148164</v>
      </c>
      <c r="U67" s="15">
        <f>Strains!U55</f>
        <v>0.44696261035399459</v>
      </c>
      <c r="V67" s="15">
        <f>Strains!V55</f>
        <v>-89.954532381097394</v>
      </c>
      <c r="W67" s="15">
        <f>Strains!W55</f>
        <v>4.423195064116308E-2</v>
      </c>
      <c r="X67" s="15">
        <f>Strains!X55</f>
        <v>1.0576956388969652</v>
      </c>
      <c r="Y67" s="15">
        <f>Strains!Y55</f>
        <v>0.12942614766165103</v>
      </c>
      <c r="Z67" s="15">
        <f>Strains!Z55</f>
        <v>6.6427824240205009</v>
      </c>
      <c r="AA67" s="15">
        <f>Strains!AA55</f>
        <v>0.49092656391647627</v>
      </c>
      <c r="AB67" s="15">
        <f>Strains!AB55</f>
        <v>0.30533472847177306</v>
      </c>
      <c r="AC67" s="15">
        <f>Strains!AC55</f>
        <v>0.18508560916415062</v>
      </c>
      <c r="AD67" s="15">
        <f>Strains!AD55</f>
        <v>1.1514354778549412</v>
      </c>
      <c r="AE67" s="15"/>
      <c r="AF67" s="15"/>
      <c r="AG67" s="15" t="s">
        <v>279</v>
      </c>
      <c r="AH67" s="15">
        <v>1.05</v>
      </c>
      <c r="AI67" s="15">
        <f t="shared" si="16"/>
        <v>0</v>
      </c>
      <c r="AJ67" s="16">
        <f t="shared" si="13"/>
        <v>-89.954532381097394</v>
      </c>
      <c r="AK67" s="16">
        <f t="shared" si="13"/>
        <v>4.423195064116308E-2</v>
      </c>
      <c r="AL67" s="16">
        <f t="shared" si="13"/>
        <v>1.0576956388969652</v>
      </c>
      <c r="AM67" s="16">
        <f t="shared" si="13"/>
        <v>0.12942614766165103</v>
      </c>
      <c r="AN67" s="17">
        <f t="shared" si="14"/>
        <v>789.79393493416876</v>
      </c>
      <c r="AO67" s="17">
        <f t="shared" si="15"/>
        <v>386.8321284872244</v>
      </c>
      <c r="AP67" s="18">
        <v>-90.045000000000002</v>
      </c>
    </row>
    <row r="68" spans="1:42">
      <c r="A68" s="15">
        <f>Strains!A56</f>
        <v>55</v>
      </c>
      <c r="B68" s="15">
        <f>Strains!B56</f>
        <v>56</v>
      </c>
      <c r="C68" s="15">
        <f>Strains!C56</f>
        <v>980011</v>
      </c>
      <c r="D68" s="15">
        <f>Strains!D56</f>
        <v>41541.215112384256</v>
      </c>
      <c r="E68" s="15">
        <f>Strains!E56</f>
        <v>71.87</v>
      </c>
      <c r="F68" s="15">
        <f>Strains!F56</f>
        <v>35.935000000000002</v>
      </c>
      <c r="G68" s="15">
        <f>Strains!G56</f>
        <v>-45.1</v>
      </c>
      <c r="H68" s="15">
        <f>Strains!H56</f>
        <v>-89.8</v>
      </c>
      <c r="I68" s="15">
        <f>Strains!I56</f>
        <v>7</v>
      </c>
      <c r="J68" s="15">
        <f>Strains!J56</f>
        <v>116.8</v>
      </c>
      <c r="K68" s="15">
        <f>Strains!K56</f>
        <v>-11.852</v>
      </c>
      <c r="L68" s="15">
        <f>Strains!L56</f>
        <v>80</v>
      </c>
      <c r="M68" s="15">
        <f>Strains!M56</f>
        <v>0</v>
      </c>
      <c r="N68" s="15" t="str">
        <f>Strains!N56</f>
        <v>OFF</v>
      </c>
      <c r="O68" s="15">
        <f>Strains!O56</f>
        <v>32</v>
      </c>
      <c r="P68" s="15">
        <f>Strains!P56</f>
        <v>230000</v>
      </c>
      <c r="Q68" s="15">
        <f>Strains!Q56</f>
        <v>865</v>
      </c>
      <c r="R68" s="15">
        <f>Strains!R56</f>
        <v>266</v>
      </c>
      <c r="S68" s="15">
        <f>Strains!S56</f>
        <v>93</v>
      </c>
      <c r="T68" s="15">
        <f>Strains!T56</f>
        <v>5.676032172413831</v>
      </c>
      <c r="U68" s="15">
        <f>Strains!U56</f>
        <v>0.40091320356589838</v>
      </c>
      <c r="V68" s="15">
        <f>Strains!V56</f>
        <v>-89.935173796397038</v>
      </c>
      <c r="W68" s="15">
        <f>Strains!W56</f>
        <v>3.7281925698480801E-2</v>
      </c>
      <c r="X68" s="15">
        <f>Strains!X56</f>
        <v>1.1330255100090778</v>
      </c>
      <c r="Y68" s="15">
        <f>Strains!Y56</f>
        <v>0.11219711239920738</v>
      </c>
      <c r="Z68" s="15">
        <f>Strains!Z56</f>
        <v>7.2840566580163042</v>
      </c>
      <c r="AA68" s="15">
        <f>Strains!AA56</f>
        <v>0.47865717001376901</v>
      </c>
      <c r="AB68" s="15">
        <f>Strains!AB56</f>
        <v>9.3208388309471674E-2</v>
      </c>
      <c r="AC68" s="15">
        <f>Strains!AC56</f>
        <v>0.17231789689240451</v>
      </c>
      <c r="AD68" s="15">
        <f>Strains!AD56</f>
        <v>0.95864299112665974</v>
      </c>
      <c r="AE68" s="15"/>
      <c r="AF68" s="15"/>
      <c r="AG68" s="15" t="s">
        <v>279</v>
      </c>
      <c r="AH68" s="15">
        <v>1.35</v>
      </c>
      <c r="AI68" s="15">
        <f t="shared" si="16"/>
        <v>0</v>
      </c>
      <c r="AJ68" s="16">
        <f t="shared" si="13"/>
        <v>-89.935173796397038</v>
      </c>
      <c r="AK68" s="16">
        <f t="shared" si="13"/>
        <v>3.7281925698480801E-2</v>
      </c>
      <c r="AL68" s="16">
        <f t="shared" si="13"/>
        <v>1.1330255100090778</v>
      </c>
      <c r="AM68" s="16">
        <f t="shared" si="13"/>
        <v>0.11219711239920738</v>
      </c>
      <c r="AN68" s="17">
        <f t="shared" si="14"/>
        <v>959.03999636859362</v>
      </c>
      <c r="AO68" s="17">
        <f t="shared" si="15"/>
        <v>326.18609661216874</v>
      </c>
      <c r="AP68" s="18">
        <v>-90.045000000000002</v>
      </c>
    </row>
    <row r="69" spans="1:42">
      <c r="A69" s="15">
        <f>Strains!A57</f>
        <v>56</v>
      </c>
      <c r="B69" s="15">
        <f>Strains!B57</f>
        <v>57</v>
      </c>
      <c r="C69" s="15">
        <f>Strains!C57</f>
        <v>980011</v>
      </c>
      <c r="D69" s="15">
        <f>Strains!D57</f>
        <v>41541.225208449076</v>
      </c>
      <c r="E69" s="15">
        <f>Strains!E57</f>
        <v>71.87</v>
      </c>
      <c r="F69" s="15">
        <f>Strains!F57</f>
        <v>35.935000000000002</v>
      </c>
      <c r="G69" s="15">
        <f>Strains!G57</f>
        <v>-45.1</v>
      </c>
      <c r="H69" s="15">
        <f>Strains!H57</f>
        <v>-89.8</v>
      </c>
      <c r="I69" s="15">
        <f>Strains!I57</f>
        <v>7</v>
      </c>
      <c r="J69" s="15">
        <f>Strains!J57</f>
        <v>116.8</v>
      </c>
      <c r="K69" s="15">
        <f>Strains!K57</f>
        <v>-11.552</v>
      </c>
      <c r="L69" s="15">
        <f>Strains!L57</f>
        <v>80</v>
      </c>
      <c r="M69" s="15">
        <f>Strains!M57</f>
        <v>0</v>
      </c>
      <c r="N69" s="15" t="str">
        <f>Strains!N57</f>
        <v>OFF</v>
      </c>
      <c r="O69" s="15">
        <f>Strains!O57</f>
        <v>32</v>
      </c>
      <c r="P69" s="15">
        <f>Strains!P57</f>
        <v>230000</v>
      </c>
      <c r="Q69" s="15">
        <f>Strains!Q57</f>
        <v>865</v>
      </c>
      <c r="R69" s="15">
        <f>Strains!R57</f>
        <v>254</v>
      </c>
      <c r="S69" s="15">
        <f>Strains!S57</f>
        <v>109</v>
      </c>
      <c r="T69" s="15">
        <f>Strains!T57</f>
        <v>5.1701533303047977</v>
      </c>
      <c r="U69" s="15">
        <f>Strains!U57</f>
        <v>0.5453295310377213</v>
      </c>
      <c r="V69" s="15">
        <f>Strains!V57</f>
        <v>-89.98612884444519</v>
      </c>
      <c r="W69" s="15">
        <f>Strains!W57</f>
        <v>5.4544653069519708E-2</v>
      </c>
      <c r="X69" s="15">
        <f>Strains!X57</f>
        <v>1.1078179993184658</v>
      </c>
      <c r="Y69" s="15">
        <f>Strains!Y57</f>
        <v>0.16213959701114439</v>
      </c>
      <c r="Z69" s="15">
        <f>Strains!Z57</f>
        <v>7.1506593045738569</v>
      </c>
      <c r="AA69" s="15">
        <f>Strains!AA57</f>
        <v>0.66906845411115057</v>
      </c>
      <c r="AB69" s="15">
        <f>Strains!AB57</f>
        <v>8.4354609212738865E-2</v>
      </c>
      <c r="AC69" s="15">
        <f>Strains!AC57</f>
        <v>0.24216881751664351</v>
      </c>
      <c r="AD69" s="15">
        <f>Strains!AD57</f>
        <v>1.3172322716261666</v>
      </c>
      <c r="AE69" s="15"/>
      <c r="AF69" s="15"/>
      <c r="AG69" s="15" t="s">
        <v>279</v>
      </c>
      <c r="AH69" s="15">
        <v>1.65</v>
      </c>
      <c r="AI69" s="15">
        <f t="shared" si="16"/>
        <v>0</v>
      </c>
      <c r="AJ69" s="16">
        <f t="shared" si="13"/>
        <v>-89.98612884444519</v>
      </c>
      <c r="AK69" s="16">
        <f t="shared" si="13"/>
        <v>5.4544653069519708E-2</v>
      </c>
      <c r="AL69" s="16">
        <f t="shared" si="13"/>
        <v>1.1078179993184658</v>
      </c>
      <c r="AM69" s="16">
        <f t="shared" si="13"/>
        <v>0.16213959701114439</v>
      </c>
      <c r="AN69" s="17">
        <f t="shared" si="14"/>
        <v>513.74015048488707</v>
      </c>
      <c r="AO69" s="17">
        <f t="shared" si="15"/>
        <v>476.69207323020044</v>
      </c>
      <c r="AP69" s="18">
        <v>-90.045000000000002</v>
      </c>
    </row>
    <row r="70" spans="1:42">
      <c r="A70" s="15">
        <f>Strains!A58</f>
        <v>57</v>
      </c>
      <c r="B70" s="15">
        <f>Strains!B58</f>
        <v>58</v>
      </c>
      <c r="C70" s="15">
        <f>Strains!C58</f>
        <v>980011</v>
      </c>
      <c r="D70" s="15">
        <f>Strains!D58</f>
        <v>41541.235348842594</v>
      </c>
      <c r="E70" s="15">
        <f>Strains!E58</f>
        <v>71.87</v>
      </c>
      <c r="F70" s="15">
        <f>Strains!F58</f>
        <v>35.935000000000002</v>
      </c>
      <c r="G70" s="15">
        <f>Strains!G58</f>
        <v>-45.1</v>
      </c>
      <c r="H70" s="15">
        <f>Strains!H58</f>
        <v>-89.8</v>
      </c>
      <c r="I70" s="15">
        <f>Strains!I58</f>
        <v>7</v>
      </c>
      <c r="J70" s="15">
        <f>Strains!J58</f>
        <v>116.8</v>
      </c>
      <c r="K70" s="15">
        <f>Strains!K58</f>
        <v>-11.252000000000001</v>
      </c>
      <c r="L70" s="15">
        <f>Strains!L58</f>
        <v>80</v>
      </c>
      <c r="M70" s="15">
        <f>Strains!M58</f>
        <v>0</v>
      </c>
      <c r="N70" s="15" t="str">
        <f>Strains!N58</f>
        <v>OFF</v>
      </c>
      <c r="O70" s="15">
        <f>Strains!O58</f>
        <v>32</v>
      </c>
      <c r="P70" s="15">
        <f>Strains!P58</f>
        <v>230000</v>
      </c>
      <c r="Q70" s="15">
        <f>Strains!Q58</f>
        <v>866</v>
      </c>
      <c r="R70" s="15">
        <f>Strains!R58</f>
        <v>257</v>
      </c>
      <c r="S70" s="15">
        <f>Strains!S58</f>
        <v>107</v>
      </c>
      <c r="T70" s="15">
        <f>Strains!T58</f>
        <v>5.3545153244381103</v>
      </c>
      <c r="U70" s="15">
        <f>Strains!U58</f>
        <v>0.53946217790873874</v>
      </c>
      <c r="V70" s="15">
        <f>Strains!V58</f>
        <v>-90.082173195827366</v>
      </c>
      <c r="W70" s="15">
        <f>Strains!W58</f>
        <v>4.9547095378393025E-2</v>
      </c>
      <c r="X70" s="15">
        <f>Strains!X58</f>
        <v>1.1045327566153791</v>
      </c>
      <c r="Y70" s="15">
        <f>Strains!Y58</f>
        <v>0.1573549099758505</v>
      </c>
      <c r="Z70" s="15">
        <f>Strains!Z58</f>
        <v>6.573560323576034</v>
      </c>
      <c r="AA70" s="15">
        <f>Strains!AA58</f>
        <v>0.73532658548018803</v>
      </c>
      <c r="AB70" s="15">
        <f>Strains!AB58</f>
        <v>0.3300098737905155</v>
      </c>
      <c r="AC70" s="15">
        <f>Strains!AC58</f>
        <v>0.26285715711538665</v>
      </c>
      <c r="AD70" s="15">
        <f>Strains!AD58</f>
        <v>1.2026096641825517</v>
      </c>
      <c r="AE70" s="15"/>
      <c r="AF70" s="15"/>
      <c r="AG70" s="15" t="s">
        <v>279</v>
      </c>
      <c r="AH70" s="15">
        <v>1.95</v>
      </c>
      <c r="AI70" s="15">
        <f t="shared" si="16"/>
        <v>0</v>
      </c>
      <c r="AJ70" s="16">
        <f t="shared" si="13"/>
        <v>-90.082173195827366</v>
      </c>
      <c r="AK70" s="16">
        <f t="shared" si="13"/>
        <v>4.9547095378393025E-2</v>
      </c>
      <c r="AL70" s="16">
        <f t="shared" si="13"/>
        <v>1.1045327566153791</v>
      </c>
      <c r="AM70" s="16">
        <f t="shared" si="13"/>
        <v>0.1573549099758505</v>
      </c>
      <c r="AN70" s="17">
        <f t="shared" si="14"/>
        <v>-323.98502645591964</v>
      </c>
      <c r="AO70" s="17">
        <f t="shared" si="15"/>
        <v>431.90036899132258</v>
      </c>
      <c r="AP70" s="18">
        <v>-90.045000000000002</v>
      </c>
    </row>
    <row r="71" spans="1:42">
      <c r="A71" s="15">
        <f>Strains!A64</f>
        <v>63</v>
      </c>
      <c r="B71" s="15">
        <f>Strains!B64</f>
        <v>64</v>
      </c>
      <c r="C71" s="15">
        <f>Strains!C64</f>
        <v>980011</v>
      </c>
      <c r="D71" s="15">
        <f>Strains!D64</f>
        <v>41541.279105555557</v>
      </c>
      <c r="E71" s="15">
        <f>Strains!E64</f>
        <v>71.87</v>
      </c>
      <c r="F71" s="15">
        <f>Strains!F64</f>
        <v>35.935000000000002</v>
      </c>
      <c r="G71" s="15">
        <f>Strains!G64</f>
        <v>-45.1</v>
      </c>
      <c r="H71" s="15">
        <f>Strains!H64</f>
        <v>-90.2</v>
      </c>
      <c r="I71" s="15">
        <f>Strains!I64</f>
        <v>12</v>
      </c>
      <c r="J71" s="15">
        <f>Strains!J64</f>
        <v>116.8</v>
      </c>
      <c r="K71" s="15">
        <f>Strains!K64</f>
        <v>-10.702</v>
      </c>
      <c r="L71" s="15">
        <f>Strains!L64</f>
        <v>80</v>
      </c>
      <c r="M71" s="15">
        <f>Strains!M64</f>
        <v>0</v>
      </c>
      <c r="N71" s="15" t="str">
        <f>Strains!N64</f>
        <v>OFF</v>
      </c>
      <c r="O71" s="15">
        <f>Strains!O64</f>
        <v>32</v>
      </c>
      <c r="P71" s="15">
        <f>Strains!P64</f>
        <v>230000</v>
      </c>
      <c r="Q71" s="15">
        <f>Strains!Q64</f>
        <v>871</v>
      </c>
      <c r="R71" s="15">
        <f>Strains!R64</f>
        <v>248</v>
      </c>
      <c r="S71" s="15">
        <f>Strains!S64</f>
        <v>102</v>
      </c>
      <c r="T71" s="15">
        <f>Strains!T64</f>
        <v>5.2142236212781734</v>
      </c>
      <c r="U71" s="15">
        <f>Strains!U64</f>
        <v>0.38717274757975467</v>
      </c>
      <c r="V71" s="15">
        <f>Strains!V64</f>
        <v>-90.006904640261126</v>
      </c>
      <c r="W71" s="15">
        <f>Strains!W64</f>
        <v>4.0512958191912175E-2</v>
      </c>
      <c r="X71" s="15">
        <f>Strains!X64</f>
        <v>1.1290175624539891</v>
      </c>
      <c r="Y71" s="15">
        <f>Strains!Y64</f>
        <v>0.11238780413469394</v>
      </c>
      <c r="Z71" s="15">
        <f>Strains!Z64</f>
        <v>7.0275955364101526</v>
      </c>
      <c r="AA71" s="15">
        <f>Strains!AA64</f>
        <v>0.32367217716638064</v>
      </c>
      <c r="AB71" s="15">
        <f>Strains!AB64</f>
        <v>0.25331806276279129</v>
      </c>
      <c r="AC71" s="15">
        <f>Strains!AC64</f>
        <v>0.14729732876469417</v>
      </c>
      <c r="AD71" s="15">
        <f>Strains!AD64</f>
        <v>1.0029112702896392</v>
      </c>
      <c r="AE71" s="15"/>
      <c r="AF71" s="15"/>
      <c r="AG71" s="15" t="s">
        <v>279</v>
      </c>
      <c r="AH71" s="15">
        <v>2.5</v>
      </c>
      <c r="AI71" s="15">
        <f t="shared" si="16"/>
        <v>0</v>
      </c>
      <c r="AJ71" s="16">
        <f t="shared" si="13"/>
        <v>-90.006904640261126</v>
      </c>
      <c r="AK71" s="16">
        <f t="shared" si="13"/>
        <v>4.0512958191912175E-2</v>
      </c>
      <c r="AL71" s="16">
        <f t="shared" si="13"/>
        <v>1.1290175624539891</v>
      </c>
      <c r="AM71" s="16">
        <f t="shared" si="13"/>
        <v>0.11238780413469394</v>
      </c>
      <c r="AN71" s="17">
        <f t="shared" si="14"/>
        <v>332.34940264592615</v>
      </c>
      <c r="AO71" s="17">
        <f t="shared" si="15"/>
        <v>353.80473955926027</v>
      </c>
      <c r="AP71" s="18">
        <v>-90.045000000000002</v>
      </c>
    </row>
    <row r="73" spans="1:42">
      <c r="A73" s="19">
        <f>Strains!A60</f>
        <v>59</v>
      </c>
      <c r="B73" s="19">
        <f>Strains!B60</f>
        <v>60</v>
      </c>
      <c r="C73" s="19">
        <f>Strains!C60</f>
        <v>980011</v>
      </c>
      <c r="D73" s="19">
        <f>Strains!D60</f>
        <v>41541.245651620367</v>
      </c>
      <c r="E73" s="19">
        <f>Strains!E60</f>
        <v>71.87</v>
      </c>
      <c r="F73" s="19">
        <f>Strains!F60</f>
        <v>35.935000000000002</v>
      </c>
      <c r="G73" s="19">
        <f>Strains!G60</f>
        <v>-45.1</v>
      </c>
      <c r="H73" s="19">
        <f>Strains!H60</f>
        <v>-90.2</v>
      </c>
      <c r="I73" s="19">
        <f>Strains!I60</f>
        <v>12</v>
      </c>
      <c r="J73" s="19">
        <f>Strains!J60</f>
        <v>100.8</v>
      </c>
      <c r="K73" s="19">
        <f>Strains!K60</f>
        <v>-9.91</v>
      </c>
      <c r="L73" s="19">
        <f>Strains!L60</f>
        <v>80</v>
      </c>
      <c r="M73" s="19">
        <f>Strains!M60</f>
        <v>0</v>
      </c>
      <c r="N73" s="19" t="str">
        <f>Strains!N60</f>
        <v>OFF</v>
      </c>
      <c r="O73" s="19">
        <f>Strains!O60</f>
        <v>32</v>
      </c>
      <c r="P73" s="19">
        <f>Strains!P60</f>
        <v>175000</v>
      </c>
      <c r="Q73" s="19">
        <f>Strains!Q60</f>
        <v>659</v>
      </c>
      <c r="R73" s="19">
        <f>Strains!R60</f>
        <v>277</v>
      </c>
      <c r="S73" s="19">
        <f>Strains!S60</f>
        <v>88</v>
      </c>
      <c r="T73" s="19">
        <f>Strains!T60</f>
        <v>7.9807243559507013</v>
      </c>
      <c r="U73" s="19">
        <f>Strains!U60</f>
        <v>0.39711778595231001</v>
      </c>
      <c r="V73" s="19">
        <f>Strains!V60</f>
        <v>-90.242877415485012</v>
      </c>
      <c r="W73" s="19">
        <f>Strains!W60</f>
        <v>1.8277301246226649E-2</v>
      </c>
      <c r="X73" s="19">
        <f>Strains!X60</f>
        <v>0.8422778321825739</v>
      </c>
      <c r="Y73" s="19">
        <f>Strains!Y60</f>
        <v>4.7177358212721274E-2</v>
      </c>
      <c r="Z73" s="19">
        <f>Strains!Z60</f>
        <v>4.9468339841266831</v>
      </c>
      <c r="AA73" s="19">
        <f>Strains!AA60</f>
        <v>0.24301872053345147</v>
      </c>
      <c r="AB73" s="19">
        <f>Strains!AB60</f>
        <v>0.31430931148779961</v>
      </c>
      <c r="AC73" s="19">
        <f>Strains!AC60</f>
        <v>0.10783819230618835</v>
      </c>
      <c r="AD73" s="19">
        <f>Strains!AD60</f>
        <v>0.94252297038298605</v>
      </c>
      <c r="AE73" s="19"/>
      <c r="AF73" s="19"/>
      <c r="AG73" s="19" t="s">
        <v>281</v>
      </c>
      <c r="AH73" s="19">
        <v>2.5</v>
      </c>
      <c r="AI73" s="19">
        <f t="shared" ref="AI73:AI84" si="17">J73-116.8</f>
        <v>-16</v>
      </c>
      <c r="AJ73" s="20">
        <f t="shared" ref="AJ73:AM84" si="18">V73</f>
        <v>-90.242877415485012</v>
      </c>
      <c r="AK73" s="20">
        <f t="shared" si="18"/>
        <v>1.8277301246226649E-2</v>
      </c>
      <c r="AL73" s="20">
        <f t="shared" si="18"/>
        <v>0.8422778321825739</v>
      </c>
      <c r="AM73" s="20">
        <f t="shared" si="18"/>
        <v>4.7177358212721274E-2</v>
      </c>
      <c r="AN73" s="21">
        <f t="shared" ref="AN73:AN84" si="19">(SIN(RADIANS(AP73/2))/SIN(RADIANS(AJ73/2))-1)*1000000</f>
        <v>53.202191798495946</v>
      </c>
      <c r="AO73" s="21">
        <f t="shared" ref="AO73:AO84" si="20">(SIN(RADIANS(AP73/2))/SIN(RADIANS((AJ73+AK73)/2))-1)*1000000-AN73</f>
        <v>158.87125592572994</v>
      </c>
      <c r="AP73" s="22">
        <f>VLOOKUP(AG73,$AL$1:$AM$6,2,FALSE)</f>
        <v>-90.248999999999995</v>
      </c>
    </row>
    <row r="74" spans="1:42">
      <c r="A74" s="19">
        <f>Strains!A61</f>
        <v>60</v>
      </c>
      <c r="B74" s="19">
        <f>Strains!B61</f>
        <v>61</v>
      </c>
      <c r="C74" s="19">
        <f>Strains!C61</f>
        <v>980011</v>
      </c>
      <c r="D74" s="19">
        <f>Strains!D61</f>
        <v>41541.253424768518</v>
      </c>
      <c r="E74" s="19">
        <f>Strains!E61</f>
        <v>71.87</v>
      </c>
      <c r="F74" s="19">
        <f>Strains!F61</f>
        <v>35.935000000000002</v>
      </c>
      <c r="G74" s="19">
        <f>Strains!G61</f>
        <v>-45.1</v>
      </c>
      <c r="H74" s="19">
        <f>Strains!H61</f>
        <v>-90.2</v>
      </c>
      <c r="I74" s="19">
        <f>Strains!I61</f>
        <v>12</v>
      </c>
      <c r="J74" s="19">
        <f>Strains!J61</f>
        <v>104.8</v>
      </c>
      <c r="K74" s="19">
        <f>Strains!K61</f>
        <v>-9.7850000000000001</v>
      </c>
      <c r="L74" s="19">
        <f>Strains!L61</f>
        <v>80</v>
      </c>
      <c r="M74" s="19">
        <f>Strains!M61</f>
        <v>0</v>
      </c>
      <c r="N74" s="19" t="str">
        <f>Strains!N61</f>
        <v>OFF</v>
      </c>
      <c r="O74" s="19">
        <f>Strains!O61</f>
        <v>32</v>
      </c>
      <c r="P74" s="19">
        <f>Strains!P61</f>
        <v>175000</v>
      </c>
      <c r="Q74" s="19">
        <f>Strains!Q61</f>
        <v>662</v>
      </c>
      <c r="R74" s="19">
        <f>Strains!R61</f>
        <v>289</v>
      </c>
      <c r="S74" s="19">
        <f>Strains!S61</f>
        <v>75</v>
      </c>
      <c r="T74" s="19">
        <f>Strains!T61</f>
        <v>7.4504200342804596</v>
      </c>
      <c r="U74" s="19">
        <f>Strains!U61</f>
        <v>0.39979386057224842</v>
      </c>
      <c r="V74" s="19">
        <f>Strains!V61</f>
        <v>-90.269280781256924</v>
      </c>
      <c r="W74" s="19">
        <f>Strains!W61</f>
        <v>1.7345708814354252E-2</v>
      </c>
      <c r="X74" s="19">
        <f>Strains!X61</f>
        <v>0.75461926552544645</v>
      </c>
      <c r="Y74" s="19">
        <f>Strains!Y61</f>
        <v>4.3908356816795238E-2</v>
      </c>
      <c r="Z74" s="19">
        <f>Strains!Z61</f>
        <v>4.6574282399100158</v>
      </c>
      <c r="AA74" s="19">
        <f>Strains!AA61</f>
        <v>0.2199985365146471</v>
      </c>
      <c r="AB74" s="19">
        <f>Strains!AB61</f>
        <v>0.2884130542440756</v>
      </c>
      <c r="AC74" s="19">
        <f>Strains!AC61</f>
        <v>0.10061011275572279</v>
      </c>
      <c r="AD74" s="19">
        <f>Strains!AD61</f>
        <v>0.98242228873687132</v>
      </c>
      <c r="AE74" s="19"/>
      <c r="AF74" s="19"/>
      <c r="AG74" s="19" t="s">
        <v>281</v>
      </c>
      <c r="AH74" s="19">
        <v>2.5</v>
      </c>
      <c r="AI74" s="19">
        <f t="shared" si="17"/>
        <v>-12</v>
      </c>
      <c r="AJ74" s="20">
        <f t="shared" si="18"/>
        <v>-90.269280781256924</v>
      </c>
      <c r="AK74" s="20">
        <f t="shared" si="18"/>
        <v>1.7345708814354252E-2</v>
      </c>
      <c r="AL74" s="20">
        <f t="shared" si="18"/>
        <v>0.75461926552544645</v>
      </c>
      <c r="AM74" s="20">
        <f t="shared" si="18"/>
        <v>4.3908356816795238E-2</v>
      </c>
      <c r="AN74" s="21">
        <f t="shared" si="19"/>
        <v>-176.1690209729494</v>
      </c>
      <c r="AO74" s="21">
        <f t="shared" si="20"/>
        <v>150.66773143790346</v>
      </c>
      <c r="AP74" s="22">
        <f t="shared" ref="AP74:AP84" si="21">VLOOKUP(AG74,$AL$1:$AM$6,2,FALSE)</f>
        <v>-90.248999999999995</v>
      </c>
    </row>
    <row r="75" spans="1:42">
      <c r="A75" s="19">
        <f>Strains!A62</f>
        <v>61</v>
      </c>
      <c r="B75" s="19">
        <f>Strains!B62</f>
        <v>62</v>
      </c>
      <c r="C75" s="19">
        <f>Strains!C62</f>
        <v>980011</v>
      </c>
      <c r="D75" s="19">
        <f>Strains!D62</f>
        <v>41541.26119016204</v>
      </c>
      <c r="E75" s="19">
        <f>Strains!E62</f>
        <v>71.87</v>
      </c>
      <c r="F75" s="19">
        <f>Strains!F62</f>
        <v>35.935000000000002</v>
      </c>
      <c r="G75" s="19">
        <f>Strains!G62</f>
        <v>-45.1</v>
      </c>
      <c r="H75" s="19">
        <f>Strains!H62</f>
        <v>-90.2</v>
      </c>
      <c r="I75" s="19">
        <f>Strains!I62</f>
        <v>12</v>
      </c>
      <c r="J75" s="19">
        <f>Strains!J62</f>
        <v>108.8</v>
      </c>
      <c r="K75" s="19">
        <f>Strains!K62</f>
        <v>-9.843</v>
      </c>
      <c r="L75" s="19">
        <f>Strains!L62</f>
        <v>80</v>
      </c>
      <c r="M75" s="19">
        <f>Strains!M62</f>
        <v>0</v>
      </c>
      <c r="N75" s="19" t="str">
        <f>Strains!N62</f>
        <v>OFF</v>
      </c>
      <c r="O75" s="19">
        <f>Strains!O62</f>
        <v>32</v>
      </c>
      <c r="P75" s="19">
        <f>Strains!P62</f>
        <v>175000</v>
      </c>
      <c r="Q75" s="19">
        <f>Strains!Q62</f>
        <v>660</v>
      </c>
      <c r="R75" s="19">
        <f>Strains!R62</f>
        <v>255</v>
      </c>
      <c r="S75" s="19">
        <f>Strains!S62</f>
        <v>87</v>
      </c>
      <c r="T75" s="19">
        <f>Strains!T62</f>
        <v>7.0018741635624826</v>
      </c>
      <c r="U75" s="19">
        <f>Strains!U62</f>
        <v>0.41539660949647123</v>
      </c>
      <c r="V75" s="19">
        <f>Strains!V62</f>
        <v>-90.287288910133086</v>
      </c>
      <c r="W75" s="19">
        <f>Strains!W62</f>
        <v>2.4725427650966837E-2</v>
      </c>
      <c r="X75" s="19">
        <f>Strains!X62</f>
        <v>0.91972630893317964</v>
      </c>
      <c r="Y75" s="19">
        <f>Strains!Y62</f>
        <v>6.6412164786734437E-2</v>
      </c>
      <c r="Z75" s="19">
        <f>Strains!Z62</f>
        <v>6.5266877964868222</v>
      </c>
      <c r="AA75" s="19">
        <f>Strains!AA62</f>
        <v>0.32606727989301137</v>
      </c>
      <c r="AB75" s="19">
        <f>Strains!AB62</f>
        <v>6.0396576671841964E-2</v>
      </c>
      <c r="AC75" s="19">
        <f>Strains!AC62</f>
        <v>0.13414564752628363</v>
      </c>
      <c r="AD75" s="19">
        <f>Strains!AD62</f>
        <v>0.9594441668492607</v>
      </c>
      <c r="AE75" s="19"/>
      <c r="AF75" s="19"/>
      <c r="AG75" s="19" t="s">
        <v>281</v>
      </c>
      <c r="AH75" s="19">
        <v>2.5</v>
      </c>
      <c r="AI75" s="19">
        <f t="shared" si="17"/>
        <v>-8</v>
      </c>
      <c r="AJ75" s="20">
        <f t="shared" si="18"/>
        <v>-90.287288910133086</v>
      </c>
      <c r="AK75" s="20">
        <f t="shared" si="18"/>
        <v>2.4725427650966837E-2</v>
      </c>
      <c r="AL75" s="20">
        <f t="shared" si="18"/>
        <v>0.91972630893317964</v>
      </c>
      <c r="AM75" s="20">
        <f t="shared" si="18"/>
        <v>6.6412164786734437E-2</v>
      </c>
      <c r="AN75" s="21">
        <f t="shared" si="19"/>
        <v>-332.51838459136263</v>
      </c>
      <c r="AO75" s="21">
        <f t="shared" si="20"/>
        <v>214.68884039332892</v>
      </c>
      <c r="AP75" s="22">
        <f t="shared" si="21"/>
        <v>-90.248999999999995</v>
      </c>
    </row>
    <row r="76" spans="1:42">
      <c r="A76" s="19">
        <f>Strains!A63</f>
        <v>62</v>
      </c>
      <c r="B76" s="19">
        <f>Strains!B63</f>
        <v>63</v>
      </c>
      <c r="C76" s="19">
        <f>Strains!C63</f>
        <v>980011</v>
      </c>
      <c r="D76" s="19">
        <f>Strains!D63</f>
        <v>41541.268924999997</v>
      </c>
      <c r="E76" s="19">
        <f>Strains!E63</f>
        <v>71.87</v>
      </c>
      <c r="F76" s="19">
        <f>Strains!F63</f>
        <v>35.935000000000002</v>
      </c>
      <c r="G76" s="19">
        <f>Strains!G63</f>
        <v>-45.1</v>
      </c>
      <c r="H76" s="19">
        <f>Strains!H63</f>
        <v>-90.2</v>
      </c>
      <c r="I76" s="19">
        <f>Strains!I63</f>
        <v>12</v>
      </c>
      <c r="J76" s="19">
        <f>Strains!J63</f>
        <v>112.8</v>
      </c>
      <c r="K76" s="19">
        <f>Strains!K63</f>
        <v>-10.419</v>
      </c>
      <c r="L76" s="19">
        <f>Strains!L63</f>
        <v>80</v>
      </c>
      <c r="M76" s="19">
        <f>Strains!M63</f>
        <v>0</v>
      </c>
      <c r="N76" s="19" t="str">
        <f>Strains!N63</f>
        <v>OFF</v>
      </c>
      <c r="O76" s="19">
        <f>Strains!O63</f>
        <v>32</v>
      </c>
      <c r="P76" s="19">
        <f>Strains!P63</f>
        <v>230000</v>
      </c>
      <c r="Q76" s="19">
        <f>Strains!Q63</f>
        <v>871</v>
      </c>
      <c r="R76" s="19">
        <f>Strains!R63</f>
        <v>262</v>
      </c>
      <c r="S76" s="19">
        <f>Strains!S63</f>
        <v>102</v>
      </c>
      <c r="T76" s="19">
        <f>Strains!T63</f>
        <v>8.6560899024415505</v>
      </c>
      <c r="U76" s="19">
        <f>Strains!U63</f>
        <v>0.61113806240841195</v>
      </c>
      <c r="V76" s="19">
        <f>Strains!V63</f>
        <v>-90.066563557416956</v>
      </c>
      <c r="W76" s="19">
        <f>Strains!W63</f>
        <v>4.6905910131551869E-2</v>
      </c>
      <c r="X76" s="19">
        <f>Strains!X63</f>
        <v>1.4896720765168909</v>
      </c>
      <c r="Y76" s="19">
        <f>Strains!Y63</f>
        <v>0.15678807060420827</v>
      </c>
      <c r="Z76" s="19">
        <f>Strains!Z63</f>
        <v>8.0364050813678034</v>
      </c>
      <c r="AA76" s="19">
        <f>Strains!AA63</f>
        <v>0.74797826164969716</v>
      </c>
      <c r="AB76" s="19">
        <f>Strains!AB63</f>
        <v>0.35568106634274044</v>
      </c>
      <c r="AC76" s="19">
        <f>Strains!AC63</f>
        <v>0.24801636261333826</v>
      </c>
      <c r="AD76" s="19">
        <f>Strains!AD63</f>
        <v>1.0528845926818549</v>
      </c>
      <c r="AE76" s="19"/>
      <c r="AF76" s="19"/>
      <c r="AG76" s="19" t="s">
        <v>279</v>
      </c>
      <c r="AH76" s="19">
        <v>2.5</v>
      </c>
      <c r="AI76" s="19">
        <f t="shared" si="17"/>
        <v>-4</v>
      </c>
      <c r="AJ76" s="20">
        <f t="shared" si="18"/>
        <v>-90.066563557416956</v>
      </c>
      <c r="AK76" s="20">
        <f t="shared" si="18"/>
        <v>4.6905910131551869E-2</v>
      </c>
      <c r="AL76" s="20">
        <f t="shared" si="18"/>
        <v>1.4896720765168909</v>
      </c>
      <c r="AM76" s="20">
        <f t="shared" si="18"/>
        <v>0.15678807060420827</v>
      </c>
      <c r="AN76" s="21">
        <f t="shared" si="19"/>
        <v>-249.00570996322369</v>
      </c>
      <c r="AO76" s="21">
        <f t="shared" si="20"/>
        <v>409.00521408582244</v>
      </c>
      <c r="AP76" s="22">
        <f t="shared" si="21"/>
        <v>-90.037999999999997</v>
      </c>
    </row>
    <row r="77" spans="1:42">
      <c r="A77" s="19">
        <f>Strains!A64</f>
        <v>63</v>
      </c>
      <c r="B77" s="19">
        <f>Strains!B64</f>
        <v>64</v>
      </c>
      <c r="C77" s="19">
        <f>Strains!C64</f>
        <v>980011</v>
      </c>
      <c r="D77" s="19">
        <f>Strains!D64</f>
        <v>41541.279105555557</v>
      </c>
      <c r="E77" s="19">
        <f>Strains!E64</f>
        <v>71.87</v>
      </c>
      <c r="F77" s="19">
        <f>Strains!F64</f>
        <v>35.935000000000002</v>
      </c>
      <c r="G77" s="19">
        <f>Strains!G64</f>
        <v>-45.1</v>
      </c>
      <c r="H77" s="19">
        <f>Strains!H64</f>
        <v>-90.2</v>
      </c>
      <c r="I77" s="19">
        <f>Strains!I64</f>
        <v>12</v>
      </c>
      <c r="J77" s="19">
        <f>Strains!J64</f>
        <v>116.8</v>
      </c>
      <c r="K77" s="19">
        <f>Strains!K64</f>
        <v>-10.702</v>
      </c>
      <c r="L77" s="19">
        <f>Strains!L64</f>
        <v>80</v>
      </c>
      <c r="M77" s="19">
        <f>Strains!M64</f>
        <v>0</v>
      </c>
      <c r="N77" s="19" t="str">
        <f>Strains!N64</f>
        <v>OFF</v>
      </c>
      <c r="O77" s="19">
        <f>Strains!O64</f>
        <v>32</v>
      </c>
      <c r="P77" s="19">
        <f>Strains!P64</f>
        <v>230000</v>
      </c>
      <c r="Q77" s="19">
        <f>Strains!Q64</f>
        <v>871</v>
      </c>
      <c r="R77" s="19">
        <f>Strains!R64</f>
        <v>248</v>
      </c>
      <c r="S77" s="19">
        <f>Strains!S64</f>
        <v>102</v>
      </c>
      <c r="T77" s="19">
        <f>Strains!T64</f>
        <v>5.2142236212781734</v>
      </c>
      <c r="U77" s="19">
        <f>Strains!U64</f>
        <v>0.38717274757975467</v>
      </c>
      <c r="V77" s="19">
        <f>Strains!V64</f>
        <v>-90.006904640261126</v>
      </c>
      <c r="W77" s="19">
        <f>Strains!W64</f>
        <v>4.0512958191912175E-2</v>
      </c>
      <c r="X77" s="19">
        <f>Strains!X64</f>
        <v>1.1290175624539891</v>
      </c>
      <c r="Y77" s="19">
        <f>Strains!Y64</f>
        <v>0.11238780413469394</v>
      </c>
      <c r="Z77" s="19">
        <f>Strains!Z64</f>
        <v>7.0275955364101526</v>
      </c>
      <c r="AA77" s="19">
        <f>Strains!AA64</f>
        <v>0.32367217716638064</v>
      </c>
      <c r="AB77" s="19">
        <f>Strains!AB64</f>
        <v>0.25331806276279129</v>
      </c>
      <c r="AC77" s="19">
        <f>Strains!AC64</f>
        <v>0.14729732876469417</v>
      </c>
      <c r="AD77" s="19">
        <f>Strains!AD64</f>
        <v>1.0029112702896392</v>
      </c>
      <c r="AE77" s="19"/>
      <c r="AF77" s="19"/>
      <c r="AG77" s="19" t="s">
        <v>279</v>
      </c>
      <c r="AH77" s="19">
        <v>2.5</v>
      </c>
      <c r="AI77" s="19">
        <f t="shared" si="17"/>
        <v>0</v>
      </c>
      <c r="AJ77" s="20">
        <f t="shared" si="18"/>
        <v>-90.006904640261126</v>
      </c>
      <c r="AK77" s="20">
        <f t="shared" si="18"/>
        <v>4.0512958191912175E-2</v>
      </c>
      <c r="AL77" s="20">
        <f t="shared" si="18"/>
        <v>1.1290175624539891</v>
      </c>
      <c r="AM77" s="20">
        <f t="shared" si="18"/>
        <v>0.11238780413469394</v>
      </c>
      <c r="AN77" s="21">
        <f t="shared" si="19"/>
        <v>271.28868474446398</v>
      </c>
      <c r="AO77" s="21">
        <f t="shared" si="20"/>
        <v>353.78314316525388</v>
      </c>
      <c r="AP77" s="22">
        <f t="shared" si="21"/>
        <v>-90.037999999999997</v>
      </c>
    </row>
    <row r="78" spans="1:42" hidden="1">
      <c r="A78" s="19">
        <f>Strains!A65</f>
        <v>64</v>
      </c>
      <c r="B78" s="19">
        <f>Strains!B65</f>
        <v>65</v>
      </c>
      <c r="C78" s="19">
        <f>Strains!C65</f>
        <v>980011</v>
      </c>
      <c r="D78" s="19">
        <f>Strains!D65</f>
        <v>41541.289307175924</v>
      </c>
      <c r="E78" s="19">
        <f>Strains!E65</f>
        <v>71.87</v>
      </c>
      <c r="F78" s="19">
        <f>Strains!F65</f>
        <v>35.935000000000002</v>
      </c>
      <c r="G78" s="19">
        <f>Strains!G65</f>
        <v>-45.1</v>
      </c>
      <c r="H78" s="19">
        <f>Strains!H65</f>
        <v>-90.2</v>
      </c>
      <c r="I78" s="19">
        <f>Strains!I65</f>
        <v>12</v>
      </c>
      <c r="J78" s="19">
        <f>Strains!J65</f>
        <v>120.8</v>
      </c>
      <c r="K78" s="19">
        <f>Strains!K65</f>
        <v>-10.473000000000001</v>
      </c>
      <c r="L78" s="19">
        <f>Strains!L65</f>
        <v>80</v>
      </c>
      <c r="M78" s="19">
        <f>Strains!M65</f>
        <v>0</v>
      </c>
      <c r="N78" s="19" t="str">
        <f>Strains!N65</f>
        <v>OFF</v>
      </c>
      <c r="O78" s="19">
        <f>Strains!O65</f>
        <v>32</v>
      </c>
      <c r="P78" s="19">
        <f>Strains!P65</f>
        <v>230000</v>
      </c>
      <c r="Q78" s="19">
        <f>Strains!Q65</f>
        <v>870</v>
      </c>
      <c r="R78" s="19">
        <f>Strains!R65</f>
        <v>258</v>
      </c>
      <c r="S78" s="19">
        <f>Strains!S65</f>
        <v>89</v>
      </c>
      <c r="T78" s="19">
        <f>Strains!T65</f>
        <v>8.0058251127694113</v>
      </c>
      <c r="U78" s="19">
        <f>Strains!U65</f>
        <v>0.47232092041804935</v>
      </c>
      <c r="V78" s="19">
        <f>Strains!V65</f>
        <v>-90.178859586790921</v>
      </c>
      <c r="W78" s="19">
        <f>Strains!W65</f>
        <v>3.8228794811695326E-2</v>
      </c>
      <c r="X78" s="19">
        <f>Strains!X65</f>
        <v>1.4453136428906201</v>
      </c>
      <c r="Y78" s="19">
        <f>Strains!Y65</f>
        <v>0.12592394752258301</v>
      </c>
      <c r="Z78" s="19">
        <f>Strains!Z65</f>
        <v>7.9164097135201157</v>
      </c>
      <c r="AA78" s="19">
        <f>Strains!AA65</f>
        <v>0.63859620830552288</v>
      </c>
      <c r="AB78" s="19">
        <f>Strains!AB65</f>
        <v>0.38395018078647186</v>
      </c>
      <c r="AC78" s="19">
        <f>Strains!AC65</f>
        <v>0.20071609060121393</v>
      </c>
      <c r="AD78" s="19">
        <f>Strains!AD65</f>
        <v>0.83982590210012364</v>
      </c>
      <c r="AE78" s="19"/>
      <c r="AF78" s="19"/>
      <c r="AG78" s="19" t="s">
        <v>279</v>
      </c>
      <c r="AH78" s="19">
        <v>2.5</v>
      </c>
      <c r="AI78" s="19">
        <f t="shared" si="17"/>
        <v>4</v>
      </c>
      <c r="AJ78" s="12">
        <f t="shared" si="18"/>
        <v>-90.178859586790921</v>
      </c>
      <c r="AK78" s="20">
        <f t="shared" si="18"/>
        <v>3.8228794811695326E-2</v>
      </c>
      <c r="AL78" s="20">
        <f t="shared" si="18"/>
        <v>1.4453136428906201</v>
      </c>
      <c r="AM78" s="20">
        <f t="shared" si="18"/>
        <v>0.12592394752258301</v>
      </c>
      <c r="AN78" s="21">
        <f t="shared" si="19"/>
        <v>-1226.1556809405326</v>
      </c>
      <c r="AO78" s="21">
        <f t="shared" si="20"/>
        <v>332.32769925017885</v>
      </c>
      <c r="AP78" s="22">
        <f t="shared" si="21"/>
        <v>-90.037999999999997</v>
      </c>
    </row>
    <row r="79" spans="1:42">
      <c r="A79" s="19">
        <f>Strains!A73</f>
        <v>72</v>
      </c>
      <c r="B79" s="19">
        <f>Strains!B73</f>
        <v>65</v>
      </c>
      <c r="C79" s="19">
        <f>Strains!C73</f>
        <v>980011</v>
      </c>
      <c r="D79" s="19">
        <f>Strains!D73</f>
        <v>41541.474359375003</v>
      </c>
      <c r="E79" s="19">
        <f>Strains!E73</f>
        <v>71.87</v>
      </c>
      <c r="F79" s="19">
        <f>Strains!F73</f>
        <v>35.935000000000002</v>
      </c>
      <c r="G79" s="19">
        <f>Strains!G73</f>
        <v>-45.1</v>
      </c>
      <c r="H79" s="19">
        <f>Strains!H73</f>
        <v>-90.2</v>
      </c>
      <c r="I79" s="19">
        <f>Strains!I73</f>
        <v>12</v>
      </c>
      <c r="J79" s="19">
        <f>Strains!J73</f>
        <v>120.8</v>
      </c>
      <c r="K79" s="19">
        <f>Strains!K73</f>
        <v>-10.473000000000001</v>
      </c>
      <c r="L79" s="19">
        <f>Strains!L73</f>
        <v>80</v>
      </c>
      <c r="M79" s="19">
        <f>Strains!M73</f>
        <v>0</v>
      </c>
      <c r="N79" s="19" t="str">
        <f>Strains!N73</f>
        <v>OFF</v>
      </c>
      <c r="O79" s="19">
        <f>Strains!O73</f>
        <v>32</v>
      </c>
      <c r="P79" s="19">
        <f>Strains!P73</f>
        <v>230000</v>
      </c>
      <c r="Q79" s="19">
        <f>Strains!Q73</f>
        <v>870</v>
      </c>
      <c r="R79" s="19">
        <f>Strains!R73</f>
        <v>288</v>
      </c>
      <c r="S79" s="19">
        <f>Strains!S73</f>
        <v>95</v>
      </c>
      <c r="T79" s="19">
        <f>Strains!T73</f>
        <v>5.3052253468890873</v>
      </c>
      <c r="U79" s="19">
        <f>Strains!U73</f>
        <v>0.44855401750816015</v>
      </c>
      <c r="V79" s="19">
        <f>Strains!V73</f>
        <v>-90.08906738050419</v>
      </c>
      <c r="W79" s="19">
        <f>Strains!W73</f>
        <v>4.1649815158466955E-2</v>
      </c>
      <c r="X79" s="19">
        <f>Strains!X73</f>
        <v>1.051494985589706</v>
      </c>
      <c r="Y79" s="19">
        <f>Strains!Y73</f>
        <v>0.11457544543681412</v>
      </c>
      <c r="Z79" s="19">
        <f>Strains!Z73</f>
        <v>6.844009977604709</v>
      </c>
      <c r="AA79" s="19">
        <f>Strains!AA73</f>
        <v>0.36716455478579446</v>
      </c>
      <c r="AB79" s="19">
        <f>Strains!AB73</f>
        <v>5.4923579400038183E-2</v>
      </c>
      <c r="AC79" s="19">
        <f>Strains!AC73</f>
        <v>0.15831899009229303</v>
      </c>
      <c r="AD79" s="19">
        <f>Strains!AD73</f>
        <v>1.2083131845239237</v>
      </c>
      <c r="AE79" s="19"/>
      <c r="AF79" s="19"/>
      <c r="AG79" s="19" t="s">
        <v>279</v>
      </c>
      <c r="AH79" s="19">
        <v>2.5</v>
      </c>
      <c r="AI79" s="19">
        <f t="shared" si="17"/>
        <v>4</v>
      </c>
      <c r="AJ79" s="20">
        <f t="shared" si="18"/>
        <v>-90.08906738050419</v>
      </c>
      <c r="AK79" s="20">
        <f t="shared" si="18"/>
        <v>4.1649815158466955E-2</v>
      </c>
      <c r="AL79" s="20">
        <f t="shared" si="18"/>
        <v>1.051494985589706</v>
      </c>
      <c r="AM79" s="20">
        <f t="shared" si="18"/>
        <v>0.11457544543681412</v>
      </c>
      <c r="AN79" s="21">
        <f t="shared" si="19"/>
        <v>-445.05402216943321</v>
      </c>
      <c r="AO79" s="21">
        <f t="shared" si="20"/>
        <v>362.93487032146299</v>
      </c>
      <c r="AP79" s="22">
        <f t="shared" si="21"/>
        <v>-90.037999999999997</v>
      </c>
    </row>
    <row r="80" spans="1:42">
      <c r="A80" s="19">
        <f>Strains!A66</f>
        <v>65</v>
      </c>
      <c r="B80" s="19">
        <f>Strains!B66</f>
        <v>66</v>
      </c>
      <c r="C80" s="19">
        <f>Strains!C66</f>
        <v>980011</v>
      </c>
      <c r="D80" s="19">
        <f>Strains!D66</f>
        <v>41541.299479976849</v>
      </c>
      <c r="E80" s="19">
        <f>Strains!E66</f>
        <v>71.87</v>
      </c>
      <c r="F80" s="19">
        <f>Strains!F66</f>
        <v>35.935000000000002</v>
      </c>
      <c r="G80" s="19">
        <f>Strains!G66</f>
        <v>-45.1</v>
      </c>
      <c r="H80" s="19">
        <f>Strains!H66</f>
        <v>-90.2</v>
      </c>
      <c r="I80" s="19">
        <f>Strains!I66</f>
        <v>12</v>
      </c>
      <c r="J80" s="19">
        <f>Strains!J66</f>
        <v>124.8</v>
      </c>
      <c r="K80" s="19">
        <f>Strains!K66</f>
        <v>-9.9930000000000003</v>
      </c>
      <c r="L80" s="19">
        <f>Strains!L66</f>
        <v>80</v>
      </c>
      <c r="M80" s="19">
        <f>Strains!M66</f>
        <v>0</v>
      </c>
      <c r="N80" s="19" t="str">
        <f>Strains!N66</f>
        <v>OFF</v>
      </c>
      <c r="O80" s="19">
        <f>Strains!O66</f>
        <v>32</v>
      </c>
      <c r="P80" s="19">
        <f>Strains!P66</f>
        <v>175000</v>
      </c>
      <c r="Q80" s="19">
        <f>Strains!Q66</f>
        <v>664</v>
      </c>
      <c r="R80" s="19">
        <f>Strains!R66</f>
        <v>227</v>
      </c>
      <c r="S80" s="19">
        <f>Strains!S66</f>
        <v>80</v>
      </c>
      <c r="T80" s="19">
        <f>Strains!T66</f>
        <v>6.50523489362548</v>
      </c>
      <c r="U80" s="19">
        <f>Strains!U66</f>
        <v>0.38455071636541155</v>
      </c>
      <c r="V80" s="19">
        <f>Strains!V66</f>
        <v>-90.316517627881865</v>
      </c>
      <c r="W80" s="19">
        <f>Strains!W66</f>
        <v>2.2727791799929738E-2</v>
      </c>
      <c r="X80" s="19">
        <f>Strains!X66</f>
        <v>0.85846275102918612</v>
      </c>
      <c r="Y80" s="19">
        <f>Strains!Y66</f>
        <v>5.9878992404651998E-2</v>
      </c>
      <c r="Z80" s="19">
        <f>Strains!Z66</f>
        <v>5.6017578388886999</v>
      </c>
      <c r="AA80" s="19">
        <f>Strains!AA66</f>
        <v>0.28131486079604701</v>
      </c>
      <c r="AB80" s="19">
        <f>Strains!AB66</f>
        <v>4.2338289003410294E-2</v>
      </c>
      <c r="AC80" s="19">
        <f>Strains!AC66</f>
        <v>0.11736672989804771</v>
      </c>
      <c r="AD80" s="19">
        <f>Strains!AD66</f>
        <v>0.94808907257798003</v>
      </c>
      <c r="AE80" s="19"/>
      <c r="AF80" s="19"/>
      <c r="AG80" s="19" t="s">
        <v>281</v>
      </c>
      <c r="AH80" s="19">
        <v>2.5</v>
      </c>
      <c r="AI80" s="19">
        <f t="shared" si="17"/>
        <v>8</v>
      </c>
      <c r="AJ80" s="20">
        <f t="shared" si="18"/>
        <v>-90.316517627881865</v>
      </c>
      <c r="AK80" s="20">
        <f t="shared" si="18"/>
        <v>2.2727791799929738E-2</v>
      </c>
      <c r="AL80" s="20">
        <f t="shared" si="18"/>
        <v>0.85846275102918612</v>
      </c>
      <c r="AM80" s="20">
        <f t="shared" si="18"/>
        <v>5.9878992404651998E-2</v>
      </c>
      <c r="AN80" s="21">
        <f t="shared" si="19"/>
        <v>-586.13004198215799</v>
      </c>
      <c r="AO80" s="21">
        <f t="shared" si="20"/>
        <v>197.18768739029889</v>
      </c>
      <c r="AP80" s="22">
        <f t="shared" si="21"/>
        <v>-90.248999999999995</v>
      </c>
    </row>
    <row r="81" spans="1:42">
      <c r="A81" s="19">
        <f>Strains!A67</f>
        <v>66</v>
      </c>
      <c r="B81" s="19">
        <f>Strains!B67</f>
        <v>67</v>
      </c>
      <c r="C81" s="19">
        <f>Strains!C67</f>
        <v>980011</v>
      </c>
      <c r="D81" s="19">
        <f>Strains!D67</f>
        <v>41541.307262037037</v>
      </c>
      <c r="E81" s="19">
        <f>Strains!E67</f>
        <v>71.87</v>
      </c>
      <c r="F81" s="19">
        <f>Strains!F67</f>
        <v>35.935000000000002</v>
      </c>
      <c r="G81" s="19">
        <f>Strains!G67</f>
        <v>-45.1</v>
      </c>
      <c r="H81" s="19">
        <f>Strains!H67</f>
        <v>-90.2</v>
      </c>
      <c r="I81" s="19">
        <f>Strains!I67</f>
        <v>12</v>
      </c>
      <c r="J81" s="19">
        <f>Strains!J67</f>
        <v>128.80000000000001</v>
      </c>
      <c r="K81" s="19">
        <f>Strains!K67</f>
        <v>-9.9789999999999992</v>
      </c>
      <c r="L81" s="19">
        <f>Strains!L67</f>
        <v>80</v>
      </c>
      <c r="M81" s="19">
        <f>Strains!M67</f>
        <v>0</v>
      </c>
      <c r="N81" s="19" t="str">
        <f>Strains!N67</f>
        <v>OFF</v>
      </c>
      <c r="O81" s="19">
        <f>Strains!O67</f>
        <v>32</v>
      </c>
      <c r="P81" s="19">
        <f>Strains!P67</f>
        <v>175000</v>
      </c>
      <c r="Q81" s="19">
        <f>Strains!Q67</f>
        <v>657</v>
      </c>
      <c r="R81" s="19">
        <f>Strains!R67</f>
        <v>271</v>
      </c>
      <c r="S81" s="19">
        <f>Strains!S67</f>
        <v>84</v>
      </c>
      <c r="T81" s="19">
        <f>Strains!T67</f>
        <v>7.3081784601445694</v>
      </c>
      <c r="U81" s="19">
        <f>Strains!U67</f>
        <v>0.46036296195522047</v>
      </c>
      <c r="V81" s="19">
        <f>Strains!V67</f>
        <v>-90.279750752975644</v>
      </c>
      <c r="W81" s="19">
        <f>Strains!W67</f>
        <v>2.3908960300238175E-2</v>
      </c>
      <c r="X81" s="19">
        <f>Strains!X67</f>
        <v>0.86519833762360043</v>
      </c>
      <c r="Y81" s="19">
        <f>Strains!Y67</f>
        <v>6.2752313406790661E-2</v>
      </c>
      <c r="Z81" s="19">
        <f>Strains!Z67</f>
        <v>5.3066501568521529</v>
      </c>
      <c r="AA81" s="19">
        <f>Strains!AA67</f>
        <v>0.31042116523725377</v>
      </c>
      <c r="AB81" s="19">
        <f>Strains!AB67</f>
        <v>0.10898220901253641</v>
      </c>
      <c r="AC81" s="19">
        <f>Strains!AC67</f>
        <v>0.13282487033665646</v>
      </c>
      <c r="AD81" s="19">
        <f>Strains!AD67</f>
        <v>1.1062057949192481</v>
      </c>
      <c r="AE81" s="19"/>
      <c r="AF81" s="19"/>
      <c r="AG81" s="19" t="s">
        <v>281</v>
      </c>
      <c r="AH81" s="19">
        <v>2.5</v>
      </c>
      <c r="AI81" s="19">
        <f t="shared" si="17"/>
        <v>12.000000000000014</v>
      </c>
      <c r="AJ81" s="20">
        <f t="shared" si="18"/>
        <v>-90.279750752975644</v>
      </c>
      <c r="AK81" s="20">
        <f t="shared" si="18"/>
        <v>2.3908960300238175E-2</v>
      </c>
      <c r="AL81" s="20">
        <f t="shared" si="18"/>
        <v>0.86519833762360043</v>
      </c>
      <c r="AM81" s="20">
        <f t="shared" si="18"/>
        <v>6.2752313406790661E-2</v>
      </c>
      <c r="AN81" s="21">
        <f t="shared" si="19"/>
        <v>-267.07989192353841</v>
      </c>
      <c r="AO81" s="21">
        <f t="shared" si="20"/>
        <v>207.63821531522007</v>
      </c>
      <c r="AP81" s="22">
        <f t="shared" si="21"/>
        <v>-90.248999999999995</v>
      </c>
    </row>
    <row r="82" spans="1:42">
      <c r="A82" s="19">
        <f>Strains!A68</f>
        <v>67</v>
      </c>
      <c r="B82" s="19">
        <f>Strains!B68</f>
        <v>68</v>
      </c>
      <c r="C82" s="19">
        <f>Strains!C68</f>
        <v>980011</v>
      </c>
      <c r="D82" s="19">
        <f>Strains!D68</f>
        <v>41541.314964930556</v>
      </c>
      <c r="E82" s="19">
        <f>Strains!E68</f>
        <v>71.87</v>
      </c>
      <c r="F82" s="19">
        <f>Strains!F68</f>
        <v>35.935000000000002</v>
      </c>
      <c r="G82" s="19">
        <f>Strains!G68</f>
        <v>-45.1</v>
      </c>
      <c r="H82" s="19">
        <f>Strains!H68</f>
        <v>-90.2</v>
      </c>
      <c r="I82" s="19">
        <f>Strains!I68</f>
        <v>12</v>
      </c>
      <c r="J82" s="19">
        <f>Strains!J68</f>
        <v>132.80000000000001</v>
      </c>
      <c r="K82" s="19">
        <f>Strains!K68</f>
        <v>-10.130000000000001</v>
      </c>
      <c r="L82" s="19">
        <f>Strains!L68</f>
        <v>80</v>
      </c>
      <c r="M82" s="19">
        <f>Strains!M68</f>
        <v>0</v>
      </c>
      <c r="N82" s="19" t="str">
        <f>Strains!N68</f>
        <v>OFF</v>
      </c>
      <c r="O82" s="19">
        <f>Strains!O68</f>
        <v>32</v>
      </c>
      <c r="P82" s="19">
        <f>Strains!P68</f>
        <v>175000</v>
      </c>
      <c r="Q82" s="19">
        <f>Strains!Q68</f>
        <v>662</v>
      </c>
      <c r="R82" s="19">
        <f>Strains!R68</f>
        <v>272</v>
      </c>
      <c r="S82" s="19">
        <f>Strains!S68</f>
        <v>72</v>
      </c>
      <c r="T82" s="19">
        <f>Strains!T68</f>
        <v>7.7014146226155225</v>
      </c>
      <c r="U82" s="19">
        <f>Strains!U68</f>
        <v>0.50900912749804883</v>
      </c>
      <c r="V82" s="19">
        <f>Strains!V68</f>
        <v>-90.264766174361355</v>
      </c>
      <c r="W82" s="19">
        <f>Strains!W68</f>
        <v>2.4234328464773219E-2</v>
      </c>
      <c r="X82" s="19">
        <f>Strains!X68</f>
        <v>0.84666272925628727</v>
      </c>
      <c r="Y82" s="19">
        <f>Strains!Y68</f>
        <v>6.3209570087990163E-2</v>
      </c>
      <c r="Z82" s="19">
        <f>Strains!Z68</f>
        <v>5.0105032430518044</v>
      </c>
      <c r="AA82" s="19">
        <f>Strains!AA68</f>
        <v>0.31844390307006781</v>
      </c>
      <c r="AB82" s="19">
        <f>Strains!AB68</f>
        <v>0.25951146833054661</v>
      </c>
      <c r="AC82" s="19">
        <f>Strains!AC68</f>
        <v>0.13983341966742022</v>
      </c>
      <c r="AD82" s="19">
        <f>Strains!AD68</f>
        <v>1.2131847215978417</v>
      </c>
      <c r="AE82" s="19"/>
      <c r="AF82" s="19"/>
      <c r="AG82" s="19" t="s">
        <v>281</v>
      </c>
      <c r="AH82" s="19">
        <v>2.5</v>
      </c>
      <c r="AI82" s="19">
        <f t="shared" si="17"/>
        <v>16.000000000000014</v>
      </c>
      <c r="AJ82" s="20">
        <f t="shared" si="18"/>
        <v>-90.264766174361355</v>
      </c>
      <c r="AK82" s="20">
        <f t="shared" si="18"/>
        <v>2.4234328464773219E-2</v>
      </c>
      <c r="AL82" s="20">
        <f t="shared" si="18"/>
        <v>0.84666272925628727</v>
      </c>
      <c r="AM82" s="20">
        <f t="shared" si="18"/>
        <v>6.3209570087990163E-2</v>
      </c>
      <c r="AN82" s="21">
        <f t="shared" si="19"/>
        <v>-136.96096570248173</v>
      </c>
      <c r="AO82" s="21">
        <f t="shared" si="20"/>
        <v>210.54723820901344</v>
      </c>
      <c r="AP82" s="22">
        <f t="shared" si="21"/>
        <v>-90.248999999999995</v>
      </c>
    </row>
    <row r="83" spans="1:42">
      <c r="A83" s="19">
        <f>Strains!A74</f>
        <v>73</v>
      </c>
      <c r="B83" s="19">
        <f>Strains!B74</f>
        <v>69</v>
      </c>
      <c r="C83" s="19">
        <f>Strains!C74</f>
        <v>980011</v>
      </c>
      <c r="D83" s="19">
        <f>Strains!D74</f>
        <v>41541.484558796299</v>
      </c>
      <c r="E83" s="19">
        <f>Strains!E74</f>
        <v>71.87</v>
      </c>
      <c r="F83" s="19">
        <f>Strains!F74</f>
        <v>35.935000000000002</v>
      </c>
      <c r="G83" s="19">
        <f>Strains!G74</f>
        <v>-45.1</v>
      </c>
      <c r="H83" s="19">
        <f>Strains!H74</f>
        <v>-90.1</v>
      </c>
      <c r="I83" s="19">
        <f>Strains!I74</f>
        <v>12</v>
      </c>
      <c r="J83" s="19">
        <f>Strains!J74</f>
        <v>121</v>
      </c>
      <c r="K83" s="19">
        <f>Strains!K74</f>
        <v>-10.473000000000001</v>
      </c>
      <c r="L83" s="19">
        <f>Strains!L74</f>
        <v>80</v>
      </c>
      <c r="M83" s="19">
        <f>Strains!M74</f>
        <v>0</v>
      </c>
      <c r="N83" s="19" t="str">
        <f>Strains!N74</f>
        <v>OFF</v>
      </c>
      <c r="O83" s="19">
        <f>Strains!O74</f>
        <v>32</v>
      </c>
      <c r="P83" s="19">
        <f>Strains!P74</f>
        <v>230000</v>
      </c>
      <c r="Q83" s="19">
        <f>Strains!Q74</f>
        <v>876</v>
      </c>
      <c r="R83" s="19">
        <f>Strains!R74</f>
        <v>260</v>
      </c>
      <c r="S83" s="19">
        <f>Strains!S74</f>
        <v>96</v>
      </c>
      <c r="T83" s="19">
        <f>Strains!T74</f>
        <v>6.2566258072298329</v>
      </c>
      <c r="U83" s="19">
        <f>Strains!U74</f>
        <v>0.46260634366776299</v>
      </c>
      <c r="V83" s="19">
        <f>Strains!V74</f>
        <v>-90.080960248105214</v>
      </c>
      <c r="W83" s="19">
        <f>Strains!W74</f>
        <v>4.4775213217213762E-2</v>
      </c>
      <c r="X83" s="19">
        <f>Strains!X74</f>
        <v>1.2784253816307924</v>
      </c>
      <c r="Y83" s="19">
        <f>Strains!Y74</f>
        <v>0.13758634142412701</v>
      </c>
      <c r="Z83" s="19">
        <f>Strains!Z74</f>
        <v>7.692497871038884</v>
      </c>
      <c r="AA83" s="19">
        <f>Strains!AA74</f>
        <v>0.5500214642677882</v>
      </c>
      <c r="AB83" s="19">
        <f>Strains!AB74</f>
        <v>0.40880817755134463</v>
      </c>
      <c r="AC83" s="19">
        <f>Strains!AC74</f>
        <v>0.194070731270159</v>
      </c>
      <c r="AD83" s="19">
        <f>Strains!AD74</f>
        <v>1.0168195530990809</v>
      </c>
      <c r="AE83" s="19"/>
      <c r="AF83" s="19"/>
      <c r="AG83" s="19" t="s">
        <v>279</v>
      </c>
      <c r="AH83" s="19">
        <v>2.5</v>
      </c>
      <c r="AI83" s="19">
        <f t="shared" si="17"/>
        <v>4.2000000000000028</v>
      </c>
      <c r="AJ83" s="20">
        <f t="shared" si="18"/>
        <v>-90.080960248105214</v>
      </c>
      <c r="AK83" s="20">
        <f t="shared" si="18"/>
        <v>4.4775213217213762E-2</v>
      </c>
      <c r="AL83" s="20">
        <f t="shared" si="18"/>
        <v>1.2784253816307924</v>
      </c>
      <c r="AM83" s="20">
        <f t="shared" si="18"/>
        <v>0.13758634142412701</v>
      </c>
      <c r="AN83" s="21">
        <f t="shared" si="19"/>
        <v>-374.4397874764216</v>
      </c>
      <c r="AO83" s="21">
        <f t="shared" si="20"/>
        <v>390.26822089971438</v>
      </c>
      <c r="AP83" s="22">
        <f t="shared" si="21"/>
        <v>-90.037999999999997</v>
      </c>
    </row>
    <row r="84" spans="1:42">
      <c r="A84" s="19">
        <f>Strains!A75</f>
        <v>74</v>
      </c>
      <c r="B84" s="19">
        <f>Strains!B75</f>
        <v>70</v>
      </c>
      <c r="C84" s="19">
        <f>Strains!C75</f>
        <v>980011</v>
      </c>
      <c r="D84" s="19">
        <f>Strains!D75</f>
        <v>41541.494795833336</v>
      </c>
      <c r="E84" s="19">
        <f>Strains!E75</f>
        <v>71.87</v>
      </c>
      <c r="F84" s="19">
        <f>Strains!F75</f>
        <v>35.935000000000002</v>
      </c>
      <c r="G84" s="19">
        <f>Strains!G75</f>
        <v>-45.1</v>
      </c>
      <c r="H84" s="19">
        <f>Strains!H75</f>
        <v>-90.1</v>
      </c>
      <c r="I84" s="19">
        <f>Strains!I75</f>
        <v>12</v>
      </c>
      <c r="J84" s="19">
        <f>Strains!J75</f>
        <v>120.6</v>
      </c>
      <c r="K84" s="19">
        <f>Strains!K75</f>
        <v>-10.473000000000001</v>
      </c>
      <c r="L84" s="19">
        <f>Strains!L75</f>
        <v>80</v>
      </c>
      <c r="M84" s="19">
        <f>Strains!M75</f>
        <v>0</v>
      </c>
      <c r="N84" s="19" t="str">
        <f>Strains!N75</f>
        <v>OFF</v>
      </c>
      <c r="O84" s="19">
        <f>Strains!O75</f>
        <v>32</v>
      </c>
      <c r="P84" s="19">
        <f>Strains!P75</f>
        <v>230000</v>
      </c>
      <c r="Q84" s="19">
        <f>Strains!Q75</f>
        <v>875</v>
      </c>
      <c r="R84" s="19">
        <f>Strains!R75</f>
        <v>288</v>
      </c>
      <c r="S84" s="19">
        <f>Strains!S75</f>
        <v>99</v>
      </c>
      <c r="T84" s="19">
        <f>Strains!T75</f>
        <v>5.5134891137727458</v>
      </c>
      <c r="U84" s="19">
        <f>Strains!U75</f>
        <v>0.43089386399762641</v>
      </c>
      <c r="V84" s="19">
        <f>Strains!V75</f>
        <v>-90.039004313204728</v>
      </c>
      <c r="W84" s="19">
        <f>Strains!W75</f>
        <v>3.9312460507616727E-2</v>
      </c>
      <c r="X84" s="19">
        <f>Strains!X75</f>
        <v>1.0776758996708484</v>
      </c>
      <c r="Y84" s="19">
        <f>Strains!Y75</f>
        <v>0.10935450143321576</v>
      </c>
      <c r="Z84" s="19">
        <f>Strains!Z75</f>
        <v>7.0080381728046941</v>
      </c>
      <c r="AA84" s="19">
        <f>Strains!AA75</f>
        <v>0.37743072884692697</v>
      </c>
      <c r="AB84" s="19">
        <f>Strains!AB75</f>
        <v>7.9240721164183334E-2</v>
      </c>
      <c r="AC84" s="19">
        <f>Strains!AC75</f>
        <v>0.15537263039057897</v>
      </c>
      <c r="AD84" s="19">
        <f>Strains!AD75</f>
        <v>1.1301045962358338</v>
      </c>
      <c r="AE84" s="19"/>
      <c r="AF84" s="19"/>
      <c r="AG84" s="19" t="s">
        <v>279</v>
      </c>
      <c r="AH84" s="19">
        <v>2.5</v>
      </c>
      <c r="AI84" s="19">
        <f t="shared" si="17"/>
        <v>3.7999999999999972</v>
      </c>
      <c r="AJ84" s="20">
        <f t="shared" si="18"/>
        <v>-90.039004313204728</v>
      </c>
      <c r="AK84" s="20">
        <f t="shared" si="18"/>
        <v>3.9312460507616727E-2</v>
      </c>
      <c r="AL84" s="20">
        <f t="shared" si="18"/>
        <v>1.0776758996708484</v>
      </c>
      <c r="AM84" s="20">
        <f t="shared" si="18"/>
        <v>0.10935450143321576</v>
      </c>
      <c r="AN84" s="21">
        <f t="shared" si="19"/>
        <v>-8.7583601879881456</v>
      </c>
      <c r="AO84" s="21">
        <f t="shared" si="20"/>
        <v>343.00592349323369</v>
      </c>
      <c r="AP84" s="22">
        <f t="shared" si="21"/>
        <v>-90.037999999999997</v>
      </c>
    </row>
    <row r="86" spans="1:42">
      <c r="C86" s="6">
        <v>-90.04470245175969</v>
      </c>
    </row>
    <row r="87" spans="1:42">
      <c r="C87" s="6">
        <v>-90.252884097306037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P77"/>
  <sheetViews>
    <sheetView tabSelected="1" topLeftCell="A58" workbookViewId="0">
      <selection activeCell="K60" sqref="K60:L67"/>
    </sheetView>
  </sheetViews>
  <sheetFormatPr baseColWidth="10" defaultColWidth="8.83203125" defaultRowHeight="14" x14ac:dyDescent="0"/>
  <cols>
    <col min="4" max="4" width="13.83203125" customWidth="1"/>
    <col min="6" max="6" width="8.83203125" style="9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3:23">
      <c r="L1" t="s">
        <v>317</v>
      </c>
      <c r="M1">
        <v>210</v>
      </c>
      <c r="N1" t="s">
        <v>319</v>
      </c>
      <c r="P1" t="s">
        <v>324</v>
      </c>
      <c r="Q1">
        <f>E/2/(1+nu)</f>
        <v>80.769230769230759</v>
      </c>
    </row>
    <row r="2" spans="3:23">
      <c r="L2" t="s">
        <v>318</v>
      </c>
      <c r="M2">
        <v>0.3</v>
      </c>
      <c r="P2" t="s">
        <v>325</v>
      </c>
      <c r="Q2">
        <f>E*nu/(1+nu)/(1-2*nu)</f>
        <v>121.15384615384615</v>
      </c>
    </row>
    <row r="3" spans="3:23">
      <c r="R3">
        <f>(2*G*G7+Q2*N7)/1000</f>
        <v>10.455799877304379</v>
      </c>
      <c r="S3">
        <f>(2*G*(G7+H7)+Q2*(N7+O7))/1000-R7</f>
        <v>70.446054895614623</v>
      </c>
    </row>
    <row r="4" spans="3:23">
      <c r="C4" s="45" t="s">
        <v>334</v>
      </c>
      <c r="D4" s="45"/>
      <c r="G4" s="45" t="s">
        <v>315</v>
      </c>
      <c r="H4" s="45"/>
      <c r="I4" s="45"/>
      <c r="J4" s="45"/>
      <c r="K4" s="45"/>
      <c r="L4" s="45"/>
      <c r="R4" s="44" t="s">
        <v>316</v>
      </c>
      <c r="S4" s="44"/>
      <c r="T4" s="44"/>
      <c r="U4" s="44"/>
      <c r="V4" s="44"/>
      <c r="W4" s="44"/>
    </row>
    <row r="5" spans="3:23">
      <c r="C5" s="10" t="s">
        <v>333</v>
      </c>
      <c r="D5" s="10" t="s">
        <v>332</v>
      </c>
      <c r="G5" s="43" t="s">
        <v>313</v>
      </c>
      <c r="H5" s="43"/>
      <c r="I5" s="43" t="s">
        <v>312</v>
      </c>
      <c r="J5" s="43"/>
      <c r="K5" s="43" t="s">
        <v>314</v>
      </c>
      <c r="L5" s="43"/>
      <c r="N5" s="34" t="s">
        <v>322</v>
      </c>
      <c r="O5" s="34" t="s">
        <v>323</v>
      </c>
      <c r="P5" s="10"/>
      <c r="Q5" s="10"/>
      <c r="R5" s="43" t="s">
        <v>313</v>
      </c>
      <c r="S5" s="43"/>
      <c r="T5" s="43" t="s">
        <v>312</v>
      </c>
      <c r="U5" s="43"/>
      <c r="V5" s="43" t="s">
        <v>314</v>
      </c>
      <c r="W5" s="43"/>
    </row>
    <row r="6" spans="3:23">
      <c r="C6" s="34" t="s">
        <v>284</v>
      </c>
      <c r="D6" s="34" t="s">
        <v>284</v>
      </c>
      <c r="E6" s="34" t="s">
        <v>285</v>
      </c>
      <c r="F6" s="34" t="s">
        <v>286</v>
      </c>
      <c r="G6" s="34" t="s">
        <v>288</v>
      </c>
      <c r="H6" s="34" t="s">
        <v>289</v>
      </c>
      <c r="I6" s="34" t="s">
        <v>288</v>
      </c>
      <c r="J6" s="34" t="s">
        <v>289</v>
      </c>
      <c r="K6" s="34" t="s">
        <v>288</v>
      </c>
      <c r="L6" s="34" t="s">
        <v>289</v>
      </c>
      <c r="N6" s="9"/>
      <c r="O6" s="9"/>
      <c r="P6" s="34" t="s">
        <v>285</v>
      </c>
      <c r="Q6" s="34" t="s">
        <v>286</v>
      </c>
      <c r="R6" s="34" t="s">
        <v>320</v>
      </c>
      <c r="S6" s="34" t="s">
        <v>321</v>
      </c>
      <c r="T6" s="34" t="s">
        <v>320</v>
      </c>
      <c r="U6" s="34" t="s">
        <v>321</v>
      </c>
      <c r="V6" s="34" t="s">
        <v>320</v>
      </c>
      <c r="W6" s="34" t="s">
        <v>321</v>
      </c>
    </row>
    <row r="7" spans="3:23">
      <c r="C7" s="9" t="s">
        <v>281</v>
      </c>
      <c r="D7" s="9" t="s">
        <v>281</v>
      </c>
      <c r="E7" s="9">
        <v>0.15</v>
      </c>
      <c r="F7" s="9">
        <v>-16</v>
      </c>
      <c r="G7" s="8">
        <v>281.01608718311689</v>
      </c>
      <c r="H7" s="8">
        <v>86.406343277278779</v>
      </c>
      <c r="I7" s="8">
        <v>-807.94939716866133</v>
      </c>
      <c r="J7" s="8">
        <v>196.26527410299138</v>
      </c>
      <c r="K7" s="8">
        <v>238.54703399850408</v>
      </c>
      <c r="L7" s="8">
        <v>183.57942564239951</v>
      </c>
      <c r="N7" s="8">
        <f>SUM(G7,I7,K7)</f>
        <v>-288.38627598704034</v>
      </c>
      <c r="O7" s="8">
        <f>SUM(H7,J7,L7)</f>
        <v>466.25104302266971</v>
      </c>
      <c r="P7" s="27">
        <f>E7</f>
        <v>0.15</v>
      </c>
      <c r="Q7" s="8">
        <f>F7</f>
        <v>-16</v>
      </c>
      <c r="R7" s="8">
        <f t="shared" ref="R7:R47" si="0">E/1000/(1+nu)*(G7+(nu/(1-2*nu))*N7)</f>
        <v>10.455799877304385</v>
      </c>
      <c r="S7" s="8">
        <f t="shared" ref="S7:S47" si="1">E/1000/(1+nu)*(G7+H7+(nu/(1-2*nu))*(N7+O7))-R7</f>
        <v>70.446054895614608</v>
      </c>
      <c r="T7" s="8">
        <f t="shared" ref="T7:T47" si="2">E/1000/(1+nu)*(I7+(nu/(1-2*nu))*N7)</f>
        <v>-165.45400913336744</v>
      </c>
      <c r="U7" s="8">
        <f t="shared" ref="U7:U38" si="3">E/1000/(1+nu)*(I7+J7+(nu/(1-2*nu))*(N7+O7))-T7</f>
        <v>88.192497567460464</v>
      </c>
      <c r="V7" s="8">
        <f t="shared" ref="V7:V47" si="4">E/1000/(1+nu)*(K7+(nu/(1-2*nu))*N7)</f>
        <v>3.5954143628669297</v>
      </c>
      <c r="W7" s="8">
        <f t="shared" ref="W7:W38" si="5">E/1000/(1+nu)*(K7+L7+(nu/(1-2*nu))*(N7+O7))-V7</f>
        <v>86.143245123826418</v>
      </c>
    </row>
    <row r="8" spans="3:23">
      <c r="C8" s="9" t="s">
        <v>281</v>
      </c>
      <c r="D8" s="9" t="s">
        <v>281</v>
      </c>
      <c r="E8" s="9">
        <v>0.15</v>
      </c>
      <c r="F8" s="9">
        <v>-15</v>
      </c>
      <c r="G8" s="8">
        <v>113.29598141451847</v>
      </c>
      <c r="H8" s="8">
        <v>104.05342854213906</v>
      </c>
      <c r="I8" s="8">
        <v>-1020.5510337597534</v>
      </c>
      <c r="J8" s="8">
        <v>182.23842634690345</v>
      </c>
      <c r="K8" s="8">
        <v>110.44780770275153</v>
      </c>
      <c r="L8" s="8">
        <v>284.32435793601667</v>
      </c>
      <c r="N8" s="8">
        <f t="shared" ref="N8:O47" si="6">SUM(G8,I8,K8)</f>
        <v>-796.8072446424834</v>
      </c>
      <c r="O8" s="8">
        <f t="shared" si="6"/>
        <v>570.61621282505916</v>
      </c>
      <c r="P8" s="27">
        <f t="shared" ref="P8:Q47" si="7">E8</f>
        <v>0.15</v>
      </c>
      <c r="Q8" s="8">
        <f t="shared" si="7"/>
        <v>-15</v>
      </c>
      <c r="R8" s="8">
        <f t="shared" si="0"/>
        <v>-78.23460379549401</v>
      </c>
      <c r="S8" s="8">
        <f t="shared" si="1"/>
        <v>85.940979625996903</v>
      </c>
      <c r="T8" s="8">
        <f t="shared" si="2"/>
        <v>-261.39450624672253</v>
      </c>
      <c r="U8" s="8">
        <f t="shared" si="3"/>
        <v>98.570863886766546</v>
      </c>
      <c r="V8" s="8">
        <f t="shared" si="4"/>
        <v>-78.694693395087128</v>
      </c>
      <c r="W8" s="8">
        <f t="shared" si="5"/>
        <v>115.06166822039252</v>
      </c>
    </row>
    <row r="9" spans="3:23">
      <c r="C9" s="9" t="s">
        <v>281</v>
      </c>
      <c r="D9" s="9" t="s">
        <v>281</v>
      </c>
      <c r="E9" s="9">
        <v>0.15</v>
      </c>
      <c r="F9" s="9">
        <v>-14</v>
      </c>
      <c r="G9" s="8">
        <v>-28.635082267913781</v>
      </c>
      <c r="H9" s="8">
        <v>96.400437734067708</v>
      </c>
      <c r="I9" s="8">
        <v>-676.31631832087976</v>
      </c>
      <c r="J9" s="8">
        <v>134.3658005800163</v>
      </c>
      <c r="K9" s="8">
        <v>885.95130329527376</v>
      </c>
      <c r="L9" s="8">
        <v>204.77737779356346</v>
      </c>
      <c r="N9" s="8">
        <f t="shared" si="6"/>
        <v>180.99990270648027</v>
      </c>
      <c r="O9" s="8">
        <f t="shared" si="6"/>
        <v>435.54361610764749</v>
      </c>
      <c r="P9" s="27">
        <f t="shared" si="7"/>
        <v>0.15</v>
      </c>
      <c r="Q9" s="8">
        <f t="shared" si="7"/>
        <v>-14</v>
      </c>
      <c r="R9" s="8">
        <f t="shared" si="0"/>
        <v>17.303167230775951</v>
      </c>
      <c r="S9" s="8">
        <f t="shared" si="1"/>
        <v>68.340162662391293</v>
      </c>
      <c r="T9" s="8">
        <f t="shared" si="2"/>
        <v>-87.322263208549316</v>
      </c>
      <c r="U9" s="8">
        <f t="shared" si="3"/>
        <v>74.473028968275301</v>
      </c>
      <c r="V9" s="8">
        <f t="shared" si="4"/>
        <v>165.04404489867545</v>
      </c>
      <c r="W9" s="8">
        <f t="shared" si="5"/>
        <v>85.847206825848303</v>
      </c>
    </row>
    <row r="10" spans="3:23">
      <c r="C10" s="9" t="s">
        <v>281</v>
      </c>
      <c r="D10" s="9" t="s">
        <v>281</v>
      </c>
      <c r="E10" s="9">
        <v>0.15</v>
      </c>
      <c r="F10" s="9">
        <v>-13</v>
      </c>
      <c r="G10" s="8">
        <v>-100.06950248231394</v>
      </c>
      <c r="H10" s="8">
        <v>80.092401086973013</v>
      </c>
      <c r="I10" s="8">
        <v>-773.20398023494886</v>
      </c>
      <c r="J10" s="8">
        <v>164.60055533840114</v>
      </c>
      <c r="K10" s="8">
        <v>2197.0782514073585</v>
      </c>
      <c r="L10" s="8">
        <v>315.24661115578374</v>
      </c>
      <c r="N10" s="8">
        <f t="shared" si="6"/>
        <v>1323.8047686900957</v>
      </c>
      <c r="O10" s="8">
        <f t="shared" si="6"/>
        <v>559.93956758115792</v>
      </c>
      <c r="P10" s="27">
        <f t="shared" si="7"/>
        <v>0.15</v>
      </c>
      <c r="Q10" s="8">
        <f t="shared" si="7"/>
        <v>-13</v>
      </c>
      <c r="R10" s="8">
        <f t="shared" si="0"/>
        <v>144.21896580569543</v>
      </c>
      <c r="S10" s="8">
        <f t="shared" si="1"/>
        <v>80.776835478689748</v>
      </c>
      <c r="T10" s="8">
        <f t="shared" si="2"/>
        <v>35.481857861039053</v>
      </c>
      <c r="U10" s="8">
        <f t="shared" si="3"/>
        <v>94.428152703920432</v>
      </c>
      <c r="V10" s="8">
        <f t="shared" si="4"/>
        <v>515.2966798955656</v>
      </c>
      <c r="W10" s="8">
        <f t="shared" si="5"/>
        <v>118.76328479749759</v>
      </c>
    </row>
    <row r="11" spans="3:23">
      <c r="C11" s="9" t="s">
        <v>281</v>
      </c>
      <c r="D11" s="9" t="s">
        <v>281</v>
      </c>
      <c r="E11" s="9">
        <v>0.15</v>
      </c>
      <c r="F11" s="9">
        <v>-12</v>
      </c>
      <c r="G11" s="8">
        <v>-551.33236368765108</v>
      </c>
      <c r="H11" s="8">
        <v>99.536767084185158</v>
      </c>
      <c r="I11" s="8">
        <v>-871.98096835339186</v>
      </c>
      <c r="J11" s="8">
        <v>214.13091754796108</v>
      </c>
      <c r="K11" s="8">
        <v>1830.9973269832192</v>
      </c>
      <c r="L11" s="8">
        <v>285.32181653084785</v>
      </c>
      <c r="N11" s="8">
        <f t="shared" si="6"/>
        <v>407.68399494217624</v>
      </c>
      <c r="O11" s="8">
        <f t="shared" si="6"/>
        <v>598.98950116299409</v>
      </c>
      <c r="P11" s="27">
        <f t="shared" si="7"/>
        <v>0.15</v>
      </c>
      <c r="Q11" s="8">
        <f t="shared" si="7"/>
        <v>-12</v>
      </c>
      <c r="R11" s="8">
        <f t="shared" si="0"/>
        <v>-39.668897823856902</v>
      </c>
      <c r="S11" s="8">
        <f t="shared" si="1"/>
        <v>88.648898092961872</v>
      </c>
      <c r="T11" s="8">
        <f t="shared" si="2"/>
        <v>-91.465980116015018</v>
      </c>
      <c r="U11" s="8">
        <f t="shared" si="3"/>
        <v>107.16026086018721</v>
      </c>
      <c r="V11" s="8">
        <f t="shared" si="4"/>
        <v>345.16897528451437</v>
      </c>
      <c r="W11" s="8">
        <f t="shared" si="5"/>
        <v>118.66032915742284</v>
      </c>
    </row>
    <row r="12" spans="3:23">
      <c r="C12" s="9" t="s">
        <v>281</v>
      </c>
      <c r="D12" s="9" t="s">
        <v>281</v>
      </c>
      <c r="E12" s="9">
        <v>0.15</v>
      </c>
      <c r="F12" s="9">
        <v>-11</v>
      </c>
      <c r="G12" s="8">
        <v>-634.59741311167045</v>
      </c>
      <c r="H12" s="8">
        <v>88.057730152302156</v>
      </c>
      <c r="I12" s="8">
        <v>-1303.8644770203555</v>
      </c>
      <c r="J12" s="8">
        <v>134.41553947213242</v>
      </c>
      <c r="K12" s="8">
        <v>1776.8692523847385</v>
      </c>
      <c r="L12" s="8">
        <v>296.60407691833871</v>
      </c>
      <c r="N12" s="8">
        <f t="shared" si="6"/>
        <v>-161.59263774728743</v>
      </c>
      <c r="O12" s="8">
        <f t="shared" si="6"/>
        <v>519.07734654277328</v>
      </c>
      <c r="P12" s="27">
        <f t="shared" si="7"/>
        <v>0.15</v>
      </c>
      <c r="Q12" s="8">
        <f t="shared" si="7"/>
        <v>-11</v>
      </c>
      <c r="R12" s="8">
        <f t="shared" si="0"/>
        <v>-122.0894593835758</v>
      </c>
      <c r="S12" s="8">
        <f t="shared" si="1"/>
        <v>77.112927240361699</v>
      </c>
      <c r="T12" s="8">
        <f t="shared" si="2"/>
        <v>-230.20183124574797</v>
      </c>
      <c r="U12" s="8">
        <f t="shared" si="3"/>
        <v>84.601496438180419</v>
      </c>
      <c r="V12" s="8">
        <f t="shared" si="4"/>
        <v>267.45515581199794</v>
      </c>
      <c r="W12" s="8">
        <f t="shared" si="5"/>
        <v>110.80118325641371</v>
      </c>
    </row>
    <row r="13" spans="3:23">
      <c r="C13" s="9" t="s">
        <v>281</v>
      </c>
      <c r="D13" s="9" t="s">
        <v>281</v>
      </c>
      <c r="E13" s="9">
        <v>0.15</v>
      </c>
      <c r="F13" s="9">
        <v>-10</v>
      </c>
      <c r="G13" s="8">
        <v>-4.4093097255615277</v>
      </c>
      <c r="H13" s="8">
        <v>98.841587071074599</v>
      </c>
      <c r="I13" s="8">
        <v>-1197.541423410775</v>
      </c>
      <c r="J13" s="8">
        <v>207.21351103947234</v>
      </c>
      <c r="K13" s="8">
        <v>965.95880772265548</v>
      </c>
      <c r="L13" s="8">
        <v>251.8353169267408</v>
      </c>
      <c r="N13" s="8">
        <f t="shared" si="6"/>
        <v>-235.99192541368109</v>
      </c>
      <c r="O13" s="8">
        <f t="shared" si="6"/>
        <v>557.89041503728777</v>
      </c>
      <c r="P13" s="27">
        <f t="shared" si="7"/>
        <v>0.15</v>
      </c>
      <c r="Q13" s="8">
        <f t="shared" si="7"/>
        <v>-10</v>
      </c>
      <c r="R13" s="8">
        <f t="shared" si="0"/>
        <v>-29.30360253463283</v>
      </c>
      <c r="S13" s="8">
        <f t="shared" si="1"/>
        <v>83.557287425614192</v>
      </c>
      <c r="T13" s="8">
        <f t="shared" si="2"/>
        <v>-222.040328591475</v>
      </c>
      <c r="U13" s="8">
        <f t="shared" si="3"/>
        <v>101.0635212974323</v>
      </c>
      <c r="V13" s="8">
        <f t="shared" si="4"/>
        <v>127.44817028392528</v>
      </c>
      <c r="W13" s="8">
        <f t="shared" si="5"/>
        <v>108.27165917152952</v>
      </c>
    </row>
    <row r="14" spans="3:23">
      <c r="C14" s="9" t="s">
        <v>281</v>
      </c>
      <c r="D14" t="s">
        <v>328</v>
      </c>
      <c r="E14" s="9">
        <v>0.15</v>
      </c>
      <c r="F14" s="9">
        <v>-9</v>
      </c>
      <c r="G14" s="8">
        <v>-585.35534383830077</v>
      </c>
      <c r="H14" s="8">
        <v>114.72413100443998</v>
      </c>
      <c r="I14" s="8">
        <v>-2149.5531791461131</v>
      </c>
      <c r="J14" s="8">
        <v>174.02881115524679</v>
      </c>
      <c r="K14" s="8">
        <v>673.55219091003175</v>
      </c>
      <c r="L14" s="8">
        <v>262.77508165328811</v>
      </c>
      <c r="N14" s="8">
        <f t="shared" si="6"/>
        <v>-2061.3563320743824</v>
      </c>
      <c r="O14" s="8">
        <f t="shared" si="6"/>
        <v>551.52802381297488</v>
      </c>
      <c r="P14" s="27">
        <f t="shared" si="7"/>
        <v>0.15</v>
      </c>
      <c r="Q14" s="8">
        <f t="shared" si="7"/>
        <v>-9</v>
      </c>
      <c r="R14" s="8">
        <f t="shared" si="0"/>
        <v>-344.29864962135258</v>
      </c>
      <c r="S14" s="8">
        <f t="shared" si="1"/>
        <v>85.352100970366166</v>
      </c>
      <c r="T14" s="8">
        <f t="shared" si="2"/>
        <v>-596.97676147876837</v>
      </c>
      <c r="U14" s="8">
        <f t="shared" si="3"/>
        <v>94.932087763958009</v>
      </c>
      <c r="V14" s="8">
        <f t="shared" si="4"/>
        <v>-140.93666323892961</v>
      </c>
      <c r="W14" s="8">
        <f t="shared" si="5"/>
        <v>109.2680237674877</v>
      </c>
    </row>
    <row r="15" spans="3:23">
      <c r="C15" s="9" t="s">
        <v>279</v>
      </c>
      <c r="D15" s="9" t="s">
        <v>279</v>
      </c>
      <c r="E15" s="9">
        <v>0.15</v>
      </c>
      <c r="F15" s="9">
        <v>-8</v>
      </c>
      <c r="G15" s="8">
        <v>-172.95886920798421</v>
      </c>
      <c r="H15" s="8">
        <v>133.54813522381548</v>
      </c>
      <c r="I15" s="8">
        <v>-139.61501809012233</v>
      </c>
      <c r="J15" s="8">
        <v>316.85234995570966</v>
      </c>
      <c r="K15" s="8">
        <v>-2032.5644972838397</v>
      </c>
      <c r="L15" s="8">
        <v>333.83859653435275</v>
      </c>
      <c r="N15" s="8">
        <f t="shared" si="6"/>
        <v>-2345.1383845819464</v>
      </c>
      <c r="O15" s="8">
        <f t="shared" si="6"/>
        <v>784.23908171387791</v>
      </c>
      <c r="P15" s="27">
        <f t="shared" si="7"/>
        <v>0.15</v>
      </c>
      <c r="Q15" s="8">
        <f t="shared" si="7"/>
        <v>-8</v>
      </c>
      <c r="R15" s="8">
        <f t="shared" si="0"/>
        <v>-312.06204469641011</v>
      </c>
      <c r="S15" s="8">
        <f t="shared" si="1"/>
        <v>116.5867413591823</v>
      </c>
      <c r="T15" s="8">
        <f t="shared" si="2"/>
        <v>-306.6757302850632</v>
      </c>
      <c r="U15" s="8">
        <f t="shared" si="3"/>
        <v>146.19742220048829</v>
      </c>
      <c r="V15" s="8">
        <f t="shared" si="4"/>
        <v>-612.45987692404833</v>
      </c>
      <c r="W15" s="8">
        <f t="shared" si="5"/>
        <v>148.94135434011531</v>
      </c>
    </row>
    <row r="16" spans="3:23">
      <c r="C16" s="9" t="s">
        <v>279</v>
      </c>
      <c r="D16" s="9" t="s">
        <v>279</v>
      </c>
      <c r="E16" s="9">
        <v>0.15</v>
      </c>
      <c r="F16" s="9">
        <v>-7</v>
      </c>
      <c r="G16" s="8">
        <v>-399.1053917125065</v>
      </c>
      <c r="H16" s="8">
        <v>107.17076797017722</v>
      </c>
      <c r="I16" s="8">
        <v>232.43907592318536</v>
      </c>
      <c r="J16" s="8">
        <v>335.37719112386458</v>
      </c>
      <c r="K16" s="8">
        <v>-1608.7727970703902</v>
      </c>
      <c r="L16" s="8">
        <v>326.19740036843314</v>
      </c>
      <c r="N16" s="8">
        <f t="shared" si="6"/>
        <v>-1775.4391128597113</v>
      </c>
      <c r="O16" s="8">
        <f t="shared" si="6"/>
        <v>768.74535946247488</v>
      </c>
      <c r="P16" s="27">
        <f t="shared" si="7"/>
        <v>0.15</v>
      </c>
      <c r="Q16" s="8">
        <f t="shared" si="7"/>
        <v>-7</v>
      </c>
      <c r="R16" s="8">
        <f t="shared" si="0"/>
        <v>-279.57214810386989</v>
      </c>
      <c r="S16" s="8">
        <f t="shared" si="1"/>
        <v>110.44865799159771</v>
      </c>
      <c r="T16" s="8">
        <f t="shared" si="2"/>
        <v>-177.55342640887349</v>
      </c>
      <c r="U16" s="8">
        <f t="shared" si="3"/>
        <v>147.31277250103949</v>
      </c>
      <c r="V16" s="8">
        <f t="shared" si="4"/>
        <v>-474.97995973860492</v>
      </c>
      <c r="W16" s="8">
        <f t="shared" si="5"/>
        <v>145.82988322516212</v>
      </c>
    </row>
    <row r="17" spans="3:23">
      <c r="C17" s="9" t="s">
        <v>279</v>
      </c>
      <c r="D17" s="9" t="s">
        <v>279</v>
      </c>
      <c r="E17" s="9">
        <v>0.15</v>
      </c>
      <c r="F17" s="9">
        <v>-6</v>
      </c>
      <c r="G17" s="8">
        <v>-709.55523201077233</v>
      </c>
      <c r="H17" s="8">
        <v>117.83799511311258</v>
      </c>
      <c r="I17" s="8">
        <v>1368.7518572116364</v>
      </c>
      <c r="J17" s="8">
        <v>287.73648789770505</v>
      </c>
      <c r="K17" s="8">
        <v>-1631.5593284814688</v>
      </c>
      <c r="L17" s="8">
        <v>258.36604187912098</v>
      </c>
      <c r="N17" s="8">
        <f t="shared" si="6"/>
        <v>-972.36270328060471</v>
      </c>
      <c r="O17" s="8">
        <f t="shared" si="6"/>
        <v>663.94052488993862</v>
      </c>
      <c r="P17" s="27">
        <f t="shared" si="7"/>
        <v>0.15</v>
      </c>
      <c r="Q17" s="8">
        <f t="shared" si="7"/>
        <v>-6</v>
      </c>
      <c r="R17" s="8">
        <f t="shared" si="0"/>
        <v>-232.42594191458258</v>
      </c>
      <c r="S17" s="8">
        <f t="shared" si="1"/>
        <v>99.474316649168401</v>
      </c>
      <c r="T17" s="8">
        <f t="shared" si="2"/>
        <v>103.30058788288341</v>
      </c>
      <c r="U17" s="8">
        <f t="shared" si="3"/>
        <v>126.91945779129489</v>
      </c>
      <c r="V17" s="8">
        <f t="shared" si="4"/>
        <v>-381.36506519061811</v>
      </c>
      <c r="W17" s="8">
        <f t="shared" si="5"/>
        <v>122.17500112675435</v>
      </c>
    </row>
    <row r="18" spans="3:23">
      <c r="C18" s="9" t="s">
        <v>279</v>
      </c>
      <c r="D18" s="9" t="s">
        <v>279</v>
      </c>
      <c r="E18" s="9">
        <v>0.15</v>
      </c>
      <c r="F18" s="9">
        <v>-5</v>
      </c>
      <c r="G18" s="8">
        <v>-1017.996103660157</v>
      </c>
      <c r="H18" s="8">
        <v>143.51197784301382</v>
      </c>
      <c r="I18" s="8">
        <v>1272.0859523873696</v>
      </c>
      <c r="J18" s="8">
        <v>273.92392543412734</v>
      </c>
      <c r="K18" s="8">
        <v>-1042.8504714582455</v>
      </c>
      <c r="L18" s="8">
        <v>497.80681384614672</v>
      </c>
      <c r="N18" s="8">
        <f t="shared" si="6"/>
        <v>-788.76062273103287</v>
      </c>
      <c r="O18" s="8">
        <f t="shared" si="6"/>
        <v>915.24271712328789</v>
      </c>
      <c r="P18" s="27">
        <f t="shared" si="7"/>
        <v>0.15</v>
      </c>
      <c r="Q18" s="8">
        <f t="shared" si="7"/>
        <v>-5</v>
      </c>
      <c r="R18" s="8">
        <f t="shared" si="0"/>
        <v>-260.00690757597738</v>
      </c>
      <c r="S18" s="8">
        <f t="shared" si="1"/>
        <v>134.06787945688518</v>
      </c>
      <c r="T18" s="8">
        <f t="shared" si="2"/>
        <v>109.92942455477689</v>
      </c>
      <c r="U18" s="8">
        <f t="shared" si="3"/>
        <v>155.13442483698813</v>
      </c>
      <c r="V18" s="8">
        <f t="shared" si="4"/>
        <v>-264.02184391259169</v>
      </c>
      <c r="W18" s="8">
        <f t="shared" si="5"/>
        <v>191.30012219585279</v>
      </c>
    </row>
    <row r="19" spans="3:23">
      <c r="C19" s="9" t="s">
        <v>279</v>
      </c>
      <c r="D19" s="9" t="s">
        <v>279</v>
      </c>
      <c r="E19" s="9">
        <v>0.15</v>
      </c>
      <c r="F19" s="9">
        <v>-4</v>
      </c>
      <c r="G19" s="8">
        <v>-874.1537836465252</v>
      </c>
      <c r="H19" s="8">
        <v>117.0184241613415</v>
      </c>
      <c r="I19" s="8">
        <v>1484.386441734875</v>
      </c>
      <c r="J19" s="8">
        <v>394.4603584948859</v>
      </c>
      <c r="K19" s="8">
        <v>-1266.7974004200166</v>
      </c>
      <c r="L19" s="8">
        <v>275.62894708077488</v>
      </c>
      <c r="N19" s="8">
        <f t="shared" si="6"/>
        <v>-656.56474233166682</v>
      </c>
      <c r="O19" s="8">
        <f t="shared" si="6"/>
        <v>787.10772973700227</v>
      </c>
      <c r="P19" s="27">
        <f t="shared" si="7"/>
        <v>0.15</v>
      </c>
      <c r="Q19" s="8">
        <f t="shared" si="7"/>
        <v>-4</v>
      </c>
      <c r="R19" s="8">
        <f t="shared" si="0"/>
        <v>-220.75480114077521</v>
      </c>
      <c r="S19" s="8">
        <f t="shared" si="1"/>
        <v>114.2641050057381</v>
      </c>
      <c r="T19" s="8">
        <f t="shared" si="2"/>
        <v>160.24015834391247</v>
      </c>
      <c r="U19" s="8">
        <f t="shared" si="3"/>
        <v>159.08164824423375</v>
      </c>
      <c r="V19" s="8">
        <f t="shared" si="4"/>
        <v>-284.18184692726231</v>
      </c>
      <c r="W19" s="8">
        <f t="shared" si="5"/>
        <v>139.88580486195428</v>
      </c>
    </row>
    <row r="20" spans="3:23">
      <c r="C20" s="9" t="s">
        <v>279</v>
      </c>
      <c r="D20" s="9" t="s">
        <v>279</v>
      </c>
      <c r="E20" s="9">
        <v>0.15</v>
      </c>
      <c r="F20" s="9">
        <v>-3</v>
      </c>
      <c r="G20" s="8">
        <v>-1293.20410409961</v>
      </c>
      <c r="H20" s="8">
        <v>117.88762180420235</v>
      </c>
      <c r="I20" s="8">
        <v>2049.9873407955338</v>
      </c>
      <c r="J20" s="8">
        <v>301.29393082445313</v>
      </c>
      <c r="K20" s="8">
        <v>-1158.6456987831007</v>
      </c>
      <c r="L20" s="8">
        <v>669.94380095397605</v>
      </c>
      <c r="N20" s="8">
        <f t="shared" si="6"/>
        <v>-401.86246208717694</v>
      </c>
      <c r="O20" s="8">
        <f t="shared" si="6"/>
        <v>1089.1253535826315</v>
      </c>
      <c r="P20" s="27">
        <f t="shared" si="7"/>
        <v>0.15</v>
      </c>
      <c r="Q20" s="8">
        <f t="shared" si="7"/>
        <v>-3</v>
      </c>
      <c r="R20" s="8">
        <f t="shared" si="0"/>
        <v>-257.58938433819111</v>
      </c>
      <c r="S20" s="8">
        <f t="shared" si="1"/>
        <v>150.99511059088223</v>
      </c>
      <c r="T20" s="8">
        <f t="shared" si="2"/>
        <v>282.46461829871669</v>
      </c>
      <c r="U20" s="8">
        <f t="shared" si="3"/>
        <v>180.62228358646126</v>
      </c>
      <c r="V20" s="8">
        <f t="shared" si="4"/>
        <v>-235.85302655629343</v>
      </c>
      <c r="W20" s="8">
        <f t="shared" si="5"/>
        <v>240.17341645353798</v>
      </c>
    </row>
    <row r="21" spans="3:23">
      <c r="C21" s="9" t="s">
        <v>279</v>
      </c>
      <c r="D21" s="9" t="s">
        <v>279</v>
      </c>
      <c r="E21" s="9">
        <v>0.15</v>
      </c>
      <c r="F21" s="9">
        <v>-2</v>
      </c>
      <c r="G21" s="8">
        <v>-1306.4299020434378</v>
      </c>
      <c r="H21" s="8">
        <v>134.37608970023894</v>
      </c>
      <c r="I21" s="8">
        <v>2060.318306563946</v>
      </c>
      <c r="J21" s="8">
        <v>379.75053020700125</v>
      </c>
      <c r="K21" s="8">
        <v>-1285.03789576484</v>
      </c>
      <c r="L21" s="8">
        <v>653.8108163486321</v>
      </c>
      <c r="N21" s="8">
        <f t="shared" si="6"/>
        <v>-531.14949124433178</v>
      </c>
      <c r="O21" s="8">
        <f t="shared" si="6"/>
        <v>1167.9374362558724</v>
      </c>
      <c r="P21" s="27">
        <f t="shared" si="7"/>
        <v>0.15</v>
      </c>
      <c r="Q21" s="8">
        <f t="shared" si="7"/>
        <v>-2</v>
      </c>
      <c r="R21" s="8">
        <f t="shared" si="0"/>
        <v>-275.3894802308493</v>
      </c>
      <c r="S21" s="8">
        <f t="shared" si="1"/>
        <v>163.20701926719232</v>
      </c>
      <c r="T21" s="8">
        <f t="shared" si="2"/>
        <v>268.46984577495874</v>
      </c>
      <c r="U21" s="8">
        <f t="shared" si="3"/>
        <v>202.84442888751545</v>
      </c>
      <c r="V21" s="8">
        <f t="shared" si="4"/>
        <v>-271.93384844738353</v>
      </c>
      <c r="W21" s="8">
        <f t="shared" si="5"/>
        <v>247.11570587962507</v>
      </c>
    </row>
    <row r="22" spans="3:23">
      <c r="C22" s="9" t="s">
        <v>279</v>
      </c>
      <c r="D22" s="9" t="s">
        <v>279</v>
      </c>
      <c r="E22" s="9">
        <v>0.15</v>
      </c>
      <c r="F22" s="9">
        <v>-1</v>
      </c>
      <c r="G22" s="8">
        <v>-1197.4502835774281</v>
      </c>
      <c r="H22" s="8">
        <v>140.3849832639637</v>
      </c>
      <c r="I22" s="8">
        <v>2322.7581375302452</v>
      </c>
      <c r="J22" s="8">
        <v>367.81155342469083</v>
      </c>
      <c r="K22" s="8">
        <v>-1190.227186807391</v>
      </c>
      <c r="L22" s="8">
        <v>433.54795797378995</v>
      </c>
      <c r="N22" s="8">
        <f t="shared" si="6"/>
        <v>-64.919332854573895</v>
      </c>
      <c r="O22" s="8">
        <f t="shared" si="6"/>
        <v>941.74449466244448</v>
      </c>
      <c r="P22" s="27">
        <f t="shared" si="7"/>
        <v>0.15</v>
      </c>
      <c r="Q22" s="8">
        <f t="shared" si="7"/>
        <v>-1</v>
      </c>
      <c r="R22" s="8">
        <f t="shared" si="0"/>
        <v>-201.29950344296557</v>
      </c>
      <c r="S22" s="8">
        <f t="shared" si="1"/>
        <v>136.77354184212871</v>
      </c>
      <c r="T22" s="8">
        <f t="shared" si="2"/>
        <v>367.34954919750464</v>
      </c>
      <c r="U22" s="8">
        <f t="shared" si="3"/>
        <v>173.51168009886158</v>
      </c>
      <c r="V22" s="8">
        <f t="shared" si="4"/>
        <v>-200.13269550319035</v>
      </c>
      <c r="W22" s="8">
        <f t="shared" si="5"/>
        <v>184.13063775679294</v>
      </c>
    </row>
    <row r="23" spans="3:23">
      <c r="C23" s="9" t="s">
        <v>279</v>
      </c>
      <c r="D23" s="9" t="s">
        <v>279</v>
      </c>
      <c r="E23" s="9">
        <v>0.15</v>
      </c>
      <c r="F23" s="9">
        <v>0</v>
      </c>
      <c r="G23" s="8">
        <v>-1624.4796097043545</v>
      </c>
      <c r="H23" s="8">
        <v>167.53471702035677</v>
      </c>
      <c r="I23" s="8">
        <v>1802.3920050912468</v>
      </c>
      <c r="J23" s="8">
        <v>410.90249299702327</v>
      </c>
      <c r="K23" s="8">
        <v>-981.39207123992821</v>
      </c>
      <c r="L23" s="8">
        <v>557.23059831214164</v>
      </c>
      <c r="N23" s="8">
        <f t="shared" si="6"/>
        <v>-803.47967585303593</v>
      </c>
      <c r="O23" s="8">
        <f t="shared" si="6"/>
        <v>1135.6678083295217</v>
      </c>
      <c r="P23" s="27">
        <f t="shared" si="7"/>
        <v>0.15</v>
      </c>
      <c r="Q23" s="8">
        <f t="shared" si="7"/>
        <v>0</v>
      </c>
      <c r="R23" s="8">
        <f t="shared" si="0"/>
        <v>-359.76058998828267</v>
      </c>
      <c r="S23" s="8">
        <f t="shared" si="1"/>
        <v>164.65382337398037</v>
      </c>
      <c r="T23" s="8">
        <f t="shared" si="2"/>
        <v>193.81097855562203</v>
      </c>
      <c r="U23" s="8">
        <f t="shared" si="3"/>
        <v>203.96707949328814</v>
      </c>
      <c r="V23" s="8">
        <f t="shared" si="4"/>
        <v>-255.87721839018309</v>
      </c>
      <c r="W23" s="8">
        <f t="shared" si="5"/>
        <v>227.60469650573026</v>
      </c>
    </row>
    <row r="24" spans="3:23">
      <c r="C24" s="9" t="s">
        <v>279</v>
      </c>
      <c r="D24" s="9" t="s">
        <v>279</v>
      </c>
      <c r="E24" s="9">
        <v>0.15</v>
      </c>
      <c r="F24" s="9">
        <v>1</v>
      </c>
      <c r="G24" s="8">
        <v>-1071.3972955378458</v>
      </c>
      <c r="H24" s="8">
        <v>124.35084134754243</v>
      </c>
      <c r="I24" s="8">
        <v>1904.9699528719266</v>
      </c>
      <c r="J24" s="8">
        <v>533.05604400955008</v>
      </c>
      <c r="K24" s="8">
        <v>-1069.2736473401076</v>
      </c>
      <c r="L24" s="8">
        <v>887.67015879442897</v>
      </c>
      <c r="N24" s="8">
        <f t="shared" si="6"/>
        <v>-235.70099000602681</v>
      </c>
      <c r="O24" s="8">
        <f t="shared" si="6"/>
        <v>1545.0770441515215</v>
      </c>
      <c r="P24" s="27">
        <f t="shared" si="7"/>
        <v>0.15</v>
      </c>
      <c r="Q24" s="8">
        <f t="shared" si="7"/>
        <v>1</v>
      </c>
      <c r="R24" s="8">
        <f t="shared" si="0"/>
        <v>-201.62795229915142</v>
      </c>
      <c r="S24" s="8">
        <f t="shared" si="1"/>
        <v>207.27947010526808</v>
      </c>
      <c r="T24" s="8">
        <f t="shared" si="2"/>
        <v>279.16983398242718</v>
      </c>
      <c r="U24" s="8">
        <f t="shared" si="3"/>
        <v>273.30107976605387</v>
      </c>
      <c r="V24" s="8">
        <f t="shared" si="4"/>
        <v>-201.28490143643984</v>
      </c>
      <c r="W24" s="8">
        <f t="shared" si="5"/>
        <v>330.58489830822668</v>
      </c>
    </row>
    <row r="25" spans="3:23">
      <c r="C25" s="9" t="s">
        <v>279</v>
      </c>
      <c r="D25" s="9" t="s">
        <v>279</v>
      </c>
      <c r="E25" s="9">
        <v>0.15</v>
      </c>
      <c r="F25" s="9">
        <v>2</v>
      </c>
      <c r="G25" s="8">
        <v>-1138.4920823775956</v>
      </c>
      <c r="H25" s="8">
        <v>135.26061458657409</v>
      </c>
      <c r="I25" s="8">
        <v>2047.1470616949539</v>
      </c>
      <c r="J25" s="8">
        <v>376.98366104232923</v>
      </c>
      <c r="K25" s="8">
        <v>-1056.4855948734796</v>
      </c>
      <c r="L25" s="8">
        <v>578.43239488375434</v>
      </c>
      <c r="N25" s="8">
        <f t="shared" si="6"/>
        <v>-147.8306155561213</v>
      </c>
      <c r="O25" s="8">
        <f t="shared" si="6"/>
        <v>1090.6766705126577</v>
      </c>
      <c r="P25" s="27">
        <f t="shared" si="7"/>
        <v>0.15</v>
      </c>
      <c r="Q25" s="8">
        <f t="shared" si="7"/>
        <v>2</v>
      </c>
      <c r="R25" s="8">
        <f t="shared" si="0"/>
        <v>-201.82050711491087</v>
      </c>
      <c r="S25" s="8">
        <f t="shared" si="1"/>
        <v>153.98946512994161</v>
      </c>
      <c r="T25" s="8">
        <f t="shared" si="2"/>
        <v>312.78273923527013</v>
      </c>
      <c r="U25" s="8">
        <f t="shared" si="3"/>
        <v>193.03703417279439</v>
      </c>
      <c r="V25" s="8">
        <f t="shared" si="4"/>
        <v>-188.57330528732291</v>
      </c>
      <c r="W25" s="8">
        <f t="shared" si="5"/>
        <v>225.57875271640918</v>
      </c>
    </row>
    <row r="26" spans="3:23">
      <c r="C26" s="9" t="s">
        <v>279</v>
      </c>
      <c r="D26" s="9" t="s">
        <v>279</v>
      </c>
      <c r="E26" s="9">
        <v>0.15</v>
      </c>
      <c r="F26" s="9">
        <v>3</v>
      </c>
      <c r="G26" s="8">
        <v>-817.76948161249584</v>
      </c>
      <c r="H26" s="8">
        <v>125.18846488784868</v>
      </c>
      <c r="I26" s="8">
        <v>1379.2750455705605</v>
      </c>
      <c r="J26" s="8">
        <v>304.47348372586453</v>
      </c>
      <c r="K26" s="8">
        <v>-1815.5976418049447</v>
      </c>
      <c r="L26" s="8">
        <v>305.09183228477627</v>
      </c>
      <c r="N26" s="8">
        <f t="shared" si="6"/>
        <v>-1254.0920778468801</v>
      </c>
      <c r="O26" s="8">
        <f t="shared" si="6"/>
        <v>734.75378089848948</v>
      </c>
      <c r="P26" s="27">
        <f t="shared" si="7"/>
        <v>0.15</v>
      </c>
      <c r="Q26" s="8">
        <f t="shared" si="7"/>
        <v>3</v>
      </c>
      <c r="R26" s="8">
        <f t="shared" si="0"/>
        <v>-284.03930261500591</v>
      </c>
      <c r="S26" s="8">
        <f t="shared" si="1"/>
        <v>109.24099855227715</v>
      </c>
      <c r="T26" s="8">
        <f t="shared" si="2"/>
        <v>70.867890237641618</v>
      </c>
      <c r="U26" s="8">
        <f t="shared" si="3"/>
        <v>138.20242467226433</v>
      </c>
      <c r="V26" s="8">
        <f t="shared" si="4"/>
        <v>-445.22692849224762</v>
      </c>
      <c r="W26" s="8">
        <f t="shared" si="5"/>
        <v>138.30231174716545</v>
      </c>
    </row>
    <row r="27" spans="3:23">
      <c r="C27" s="9" t="s">
        <v>279</v>
      </c>
      <c r="D27" s="9" t="s">
        <v>279</v>
      </c>
      <c r="E27" s="9">
        <v>0.15</v>
      </c>
      <c r="F27" s="9">
        <v>4</v>
      </c>
      <c r="G27" s="8">
        <v>-616.71011392894218</v>
      </c>
      <c r="H27" s="8">
        <v>105.59907198270935</v>
      </c>
      <c r="I27" s="8">
        <v>1772.1576380174131</v>
      </c>
      <c r="J27" s="8">
        <v>350.55384597537636</v>
      </c>
      <c r="K27" s="8">
        <v>-1241.216140470347</v>
      </c>
      <c r="L27" s="8">
        <v>368.31547629678778</v>
      </c>
      <c r="N27" s="8">
        <f t="shared" si="6"/>
        <v>-85.7686163818762</v>
      </c>
      <c r="O27" s="8">
        <f t="shared" si="6"/>
        <v>824.46839425487349</v>
      </c>
      <c r="P27" s="27">
        <f t="shared" si="7"/>
        <v>0.15</v>
      </c>
      <c r="Q27" s="8">
        <f t="shared" si="7"/>
        <v>4</v>
      </c>
      <c r="R27" s="8">
        <f t="shared" si="0"/>
        <v>-110.01360077324873</v>
      </c>
      <c r="S27" s="8">
        <f t="shared" si="1"/>
        <v>116.94582862423962</v>
      </c>
      <c r="T27" s="8">
        <f t="shared" si="2"/>
        <v>275.88042069500864</v>
      </c>
      <c r="U27" s="8">
        <f t="shared" si="3"/>
        <v>156.51544596151655</v>
      </c>
      <c r="V27" s="8">
        <f t="shared" si="4"/>
        <v>-210.89534352224487</v>
      </c>
      <c r="W27" s="8">
        <f t="shared" si="5"/>
        <v>159.38463239805228</v>
      </c>
    </row>
    <row r="28" spans="3:23">
      <c r="C28" s="9" t="s">
        <v>279</v>
      </c>
      <c r="D28" s="9" t="s">
        <v>279</v>
      </c>
      <c r="E28" s="9">
        <v>0.15</v>
      </c>
      <c r="F28" s="9">
        <v>5</v>
      </c>
      <c r="G28" s="8">
        <v>-373.13176016184889</v>
      </c>
      <c r="H28" s="8">
        <v>128.45611463374593</v>
      </c>
      <c r="I28" s="8">
        <v>1650.1992375110851</v>
      </c>
      <c r="J28" s="8">
        <v>310.50685240985308</v>
      </c>
      <c r="K28" s="8">
        <v>-1302.9038659386761</v>
      </c>
      <c r="L28" s="8">
        <v>410.45904128245161</v>
      </c>
      <c r="N28" s="8">
        <f t="shared" si="6"/>
        <v>-25.836388589439821</v>
      </c>
      <c r="O28" s="8">
        <f t="shared" si="6"/>
        <v>849.42200832605067</v>
      </c>
      <c r="P28" s="27">
        <f t="shared" si="7"/>
        <v>0.15</v>
      </c>
      <c r="Q28" s="8">
        <f t="shared" si="7"/>
        <v>5</v>
      </c>
      <c r="R28" s="8">
        <f t="shared" si="0"/>
        <v>-63.405308336019253</v>
      </c>
      <c r="S28" s="8">
        <f t="shared" si="1"/>
        <v>123.66134644956892</v>
      </c>
      <c r="T28" s="8">
        <f t="shared" si="2"/>
        <v>263.44046821114699</v>
      </c>
      <c r="U28" s="8">
        <f t="shared" si="3"/>
        <v>153.06954255186315</v>
      </c>
      <c r="V28" s="8">
        <f t="shared" si="4"/>
        <v>-213.59926388458362</v>
      </c>
      <c r="W28" s="8">
        <f t="shared" si="5"/>
        <v>169.21566536974444</v>
      </c>
    </row>
    <row r="29" spans="3:23">
      <c r="C29" s="9" t="s">
        <v>279</v>
      </c>
      <c r="D29" s="9" t="s">
        <v>279</v>
      </c>
      <c r="E29" s="9">
        <v>0.15</v>
      </c>
      <c r="F29" s="9">
        <v>6</v>
      </c>
      <c r="G29" s="8">
        <v>-411.0168699480443</v>
      </c>
      <c r="H29" s="8">
        <v>109.56303739062531</v>
      </c>
      <c r="I29" s="8">
        <v>949.12923695233962</v>
      </c>
      <c r="J29" s="8">
        <v>481.72922371736422</v>
      </c>
      <c r="K29" s="8">
        <v>-1225.0914972300463</v>
      </c>
      <c r="L29" s="8">
        <v>612.44594449760825</v>
      </c>
      <c r="N29" s="8">
        <f t="shared" si="6"/>
        <v>-686.97913022575108</v>
      </c>
      <c r="O29" s="8">
        <f t="shared" si="6"/>
        <v>1203.7382056055978</v>
      </c>
      <c r="P29" s="27">
        <f t="shared" si="7"/>
        <v>0.15</v>
      </c>
      <c r="Q29" s="8">
        <f t="shared" si="7"/>
        <v>6</v>
      </c>
      <c r="R29" s="8">
        <f t="shared" si="0"/>
        <v>-149.62519669203465</v>
      </c>
      <c r="S29" s="8">
        <f t="shared" si="1"/>
        <v>163.53615787300993</v>
      </c>
      <c r="T29" s="8">
        <f t="shared" si="2"/>
        <v>70.090712884181173</v>
      </c>
      <c r="U29" s="8">
        <f t="shared" si="3"/>
        <v>223.65531104886776</v>
      </c>
      <c r="V29" s="8">
        <f t="shared" si="4"/>
        <v>-281.12955956066577</v>
      </c>
      <c r="W29" s="8">
        <f t="shared" si="5"/>
        <v>244.77108902106104</v>
      </c>
    </row>
    <row r="30" spans="3:23">
      <c r="C30" s="9" t="s">
        <v>279</v>
      </c>
      <c r="D30" s="9" t="s">
        <v>279</v>
      </c>
      <c r="E30" s="9">
        <v>0.15</v>
      </c>
      <c r="F30" s="9">
        <v>7</v>
      </c>
      <c r="G30" s="8">
        <v>137.66017142669006</v>
      </c>
      <c r="H30" s="8">
        <v>112.29021512959571</v>
      </c>
      <c r="I30" s="8">
        <v>-430.92381411369286</v>
      </c>
      <c r="J30" s="8">
        <v>457.0585721602738</v>
      </c>
      <c r="K30" s="8">
        <v>-790.08185206086432</v>
      </c>
      <c r="L30" s="8">
        <v>377.92911708101059</v>
      </c>
      <c r="N30" s="8">
        <f t="shared" si="6"/>
        <v>-1083.3454947478672</v>
      </c>
      <c r="O30" s="8">
        <f t="shared" si="6"/>
        <v>947.27790437088015</v>
      </c>
      <c r="P30" s="27">
        <f t="shared" si="7"/>
        <v>0.15</v>
      </c>
      <c r="Q30" s="8">
        <f t="shared" si="7"/>
        <v>7</v>
      </c>
      <c r="R30" s="8">
        <f t="shared" si="0"/>
        <v>-109.01406109475701</v>
      </c>
      <c r="S30" s="8">
        <f t="shared" si="1"/>
        <v>132.90555008894512</v>
      </c>
      <c r="T30" s="8">
        <f t="shared" si="2"/>
        <v>-200.86224337435735</v>
      </c>
      <c r="U30" s="8">
        <f t="shared" si="3"/>
        <v>188.59890007082393</v>
      </c>
      <c r="V30" s="8">
        <f t="shared" si="4"/>
        <v>-258.88008027351577</v>
      </c>
      <c r="W30" s="8">
        <f t="shared" si="5"/>
        <v>175.8164496349429</v>
      </c>
    </row>
    <row r="31" spans="3:23">
      <c r="C31" s="9" t="s">
        <v>279</v>
      </c>
      <c r="D31" s="9" t="s">
        <v>279</v>
      </c>
      <c r="E31" s="9">
        <v>0.15</v>
      </c>
      <c r="F31" s="9">
        <v>8</v>
      </c>
      <c r="G31" s="8">
        <v>454.57785052804843</v>
      </c>
      <c r="H31" s="8">
        <v>153.95755868841127</v>
      </c>
      <c r="I31" s="8">
        <v>-361.21466887462094</v>
      </c>
      <c r="J31" s="8">
        <v>281.13172691890395</v>
      </c>
      <c r="K31" s="8">
        <v>-1712.0095630247522</v>
      </c>
      <c r="L31" s="8">
        <v>545.22520501520944</v>
      </c>
      <c r="N31" s="8">
        <f t="shared" si="6"/>
        <v>-1618.6463813713247</v>
      </c>
      <c r="O31" s="8">
        <f t="shared" si="6"/>
        <v>980.31449062252466</v>
      </c>
      <c r="P31" s="27">
        <f t="shared" si="7"/>
        <v>0.15</v>
      </c>
      <c r="Q31" s="8">
        <f t="shared" si="7"/>
        <v>8</v>
      </c>
      <c r="R31" s="8">
        <f t="shared" si="0"/>
        <v>-122.67342804237954</v>
      </c>
      <c r="S31" s="8">
        <f t="shared" si="1"/>
        <v>143.63893815201072</v>
      </c>
      <c r="T31" s="8">
        <f t="shared" si="2"/>
        <v>-254.45529656127226</v>
      </c>
      <c r="U31" s="8">
        <f t="shared" si="3"/>
        <v>164.18245763539801</v>
      </c>
      <c r="V31" s="8">
        <f t="shared" si="4"/>
        <v>-472.66062561629343</v>
      </c>
      <c r="W31" s="8">
        <f t="shared" si="5"/>
        <v>206.8437117894166</v>
      </c>
    </row>
    <row r="32" spans="3:23">
      <c r="C32" s="9" t="s">
        <v>281</v>
      </c>
      <c r="D32" s="39" t="s">
        <v>283</v>
      </c>
      <c r="E32" s="9">
        <v>0.15</v>
      </c>
      <c r="F32" s="9">
        <v>9</v>
      </c>
      <c r="G32" s="8">
        <v>359.93050572358243</v>
      </c>
      <c r="H32" s="8">
        <v>114.71513176419813</v>
      </c>
      <c r="I32" s="8">
        <v>-2565.82618596668</v>
      </c>
      <c r="J32" s="8">
        <v>447.5417329486977</v>
      </c>
      <c r="K32" s="8">
        <v>875.15242515712191</v>
      </c>
      <c r="L32" s="8">
        <v>227.50475725774606</v>
      </c>
      <c r="N32" s="8">
        <f t="shared" si="6"/>
        <v>-1330.7432550859758</v>
      </c>
      <c r="O32" s="8">
        <f t="shared" si="6"/>
        <v>789.76162197064184</v>
      </c>
      <c r="P32" s="27">
        <f t="shared" si="7"/>
        <v>0.15</v>
      </c>
      <c r="Q32" s="8">
        <f t="shared" si="7"/>
        <v>9</v>
      </c>
      <c r="R32" s="8">
        <f t="shared" si="0"/>
        <v>-103.0820434416068</v>
      </c>
      <c r="S32" s="8">
        <f t="shared" si="1"/>
        <v>114.21356394681359</v>
      </c>
      <c r="T32" s="8">
        <f t="shared" si="2"/>
        <v>-575.70427825311072</v>
      </c>
      <c r="U32" s="8">
        <f t="shared" si="3"/>
        <v>167.97786106123283</v>
      </c>
      <c r="V32" s="8">
        <f t="shared" si="4"/>
        <v>-19.853887225419658</v>
      </c>
      <c r="W32" s="8">
        <f t="shared" si="5"/>
        <v>132.43342652654059</v>
      </c>
    </row>
    <row r="33" spans="3:42">
      <c r="C33" s="9" t="s">
        <v>281</v>
      </c>
      <c r="D33" s="9" t="s">
        <v>281</v>
      </c>
      <c r="E33" s="9">
        <v>0.15</v>
      </c>
      <c r="F33" s="9">
        <v>10</v>
      </c>
      <c r="G33" s="8">
        <v>206.94653734976143</v>
      </c>
      <c r="H33" s="8">
        <v>103.22514221616782</v>
      </c>
      <c r="I33" s="8">
        <v>-1708.3552583611049</v>
      </c>
      <c r="J33" s="8">
        <v>183.71677794981611</v>
      </c>
      <c r="K33" s="8">
        <v>2572.2655063065149</v>
      </c>
      <c r="L33" s="8">
        <v>215.9854881007559</v>
      </c>
      <c r="N33" s="8">
        <f t="shared" si="6"/>
        <v>1070.8567852951714</v>
      </c>
      <c r="O33" s="8">
        <f t="shared" si="6"/>
        <v>502.9274082667398</v>
      </c>
      <c r="P33" s="27">
        <f t="shared" si="7"/>
        <v>0.15</v>
      </c>
      <c r="Q33" s="8">
        <f t="shared" si="7"/>
        <v>10</v>
      </c>
      <c r="R33" s="8">
        <f t="shared" si="0"/>
        <v>163.16824348264566</v>
      </c>
      <c r="S33" s="8">
        <f t="shared" si="1"/>
        <v>77.606420513389793</v>
      </c>
      <c r="T33" s="8">
        <f t="shared" si="2"/>
        <v>-146.22666197834042</v>
      </c>
      <c r="U33" s="8">
        <f t="shared" si="3"/>
        <v>90.608915516517612</v>
      </c>
      <c r="V33" s="8">
        <f t="shared" si="4"/>
        <v>545.25823077565963</v>
      </c>
      <c r="W33" s="8">
        <f t="shared" si="5"/>
        <v>95.82155331013098</v>
      </c>
    </row>
    <row r="34" spans="3:42">
      <c r="C34" s="9" t="s">
        <v>281</v>
      </c>
      <c r="D34" s="9" t="s">
        <v>281</v>
      </c>
      <c r="E34" s="9">
        <v>0.15</v>
      </c>
      <c r="F34" s="9">
        <v>11</v>
      </c>
      <c r="G34" s="8">
        <v>-710.99730952151049</v>
      </c>
      <c r="H34" s="8">
        <v>105.08184958624156</v>
      </c>
      <c r="I34" s="8">
        <v>-1488.9689597814559</v>
      </c>
      <c r="J34" s="8">
        <v>204.23142051961827</v>
      </c>
      <c r="K34" s="8">
        <v>2379.5024011457053</v>
      </c>
      <c r="L34" s="8">
        <v>247.03671010084554</v>
      </c>
      <c r="N34" s="8">
        <f t="shared" si="6"/>
        <v>179.536131842739</v>
      </c>
      <c r="O34" s="8">
        <f t="shared" si="6"/>
        <v>556.34998020670537</v>
      </c>
      <c r="P34" s="27">
        <f t="shared" si="7"/>
        <v>0.15</v>
      </c>
      <c r="Q34" s="8">
        <f t="shared" si="7"/>
        <v>11</v>
      </c>
      <c r="R34" s="8">
        <f t="shared" si="0"/>
        <v>-93.101918641758303</v>
      </c>
      <c r="S34" s="8">
        <f t="shared" si="1"/>
        <v>84.378700227435985</v>
      </c>
      <c r="T34" s="8">
        <f t="shared" si="2"/>
        <v>-218.77426214528793</v>
      </c>
      <c r="U34" s="8">
        <f t="shared" si="3"/>
        <v>100.39516937821223</v>
      </c>
      <c r="V34" s="8">
        <f t="shared" si="4"/>
        <v>406.13265000448422</v>
      </c>
      <c r="W34" s="8">
        <f t="shared" si="5"/>
        <v>107.30987000287206</v>
      </c>
    </row>
    <row r="35" spans="3:42">
      <c r="C35" s="9" t="s">
        <v>281</v>
      </c>
      <c r="D35" s="9" t="s">
        <v>281</v>
      </c>
      <c r="E35" s="9">
        <v>0.15</v>
      </c>
      <c r="F35" s="9">
        <v>12.000000000000014</v>
      </c>
      <c r="G35" s="8">
        <v>-543.00485424163548</v>
      </c>
      <c r="H35" s="8">
        <v>94.224480815086054</v>
      </c>
      <c r="I35" s="8">
        <v>-854.48898378437389</v>
      </c>
      <c r="J35" s="8">
        <v>177.45271863234268</v>
      </c>
      <c r="K35" s="8">
        <v>1633.4524856682631</v>
      </c>
      <c r="L35" s="8">
        <v>302.08430569977895</v>
      </c>
      <c r="N35" s="8">
        <f t="shared" si="6"/>
        <v>235.95864764225371</v>
      </c>
      <c r="O35" s="8">
        <f t="shared" si="6"/>
        <v>573.76150514720769</v>
      </c>
      <c r="P35" s="27">
        <f t="shared" si="7"/>
        <v>0.15</v>
      </c>
      <c r="Q35" s="8">
        <f t="shared" si="7"/>
        <v>12.000000000000014</v>
      </c>
      <c r="R35" s="8">
        <f t="shared" si="0"/>
        <v>-59.128871066991138</v>
      </c>
      <c r="S35" s="8">
        <f t="shared" si="1"/>
        <v>84.734290793733265</v>
      </c>
      <c r="T35" s="8">
        <f t="shared" si="2"/>
        <v>-109.44553814697196</v>
      </c>
      <c r="U35" s="8">
        <f t="shared" si="3"/>
        <v>98.178852287290113</v>
      </c>
      <c r="V35" s="8">
        <f t="shared" si="4"/>
        <v>292.45269922614625</v>
      </c>
      <c r="W35" s="8">
        <f t="shared" si="5"/>
        <v>118.31164712126059</v>
      </c>
    </row>
    <row r="36" spans="3:42">
      <c r="C36" s="9" t="s">
        <v>281</v>
      </c>
      <c r="D36" s="9" t="s">
        <v>281</v>
      </c>
      <c r="E36" s="9">
        <v>0.15</v>
      </c>
      <c r="F36" s="9">
        <v>13.000000000000014</v>
      </c>
      <c r="G36" s="8">
        <v>-128.09876293096156</v>
      </c>
      <c r="H36" s="8">
        <v>104.43756436318007</v>
      </c>
      <c r="I36" s="8">
        <v>-610.90272982888825</v>
      </c>
      <c r="J36" s="8">
        <v>204.24536910312872</v>
      </c>
      <c r="K36" s="8">
        <v>680.09767552412723</v>
      </c>
      <c r="L36" s="8">
        <v>297.56654341683839</v>
      </c>
      <c r="N36" s="8">
        <f t="shared" si="6"/>
        <v>-58.903817235722613</v>
      </c>
      <c r="O36" s="8">
        <f t="shared" si="6"/>
        <v>606.24947688314717</v>
      </c>
      <c r="P36" s="27">
        <f t="shared" si="7"/>
        <v>0.15</v>
      </c>
      <c r="Q36" s="8">
        <f t="shared" si="7"/>
        <v>13.000000000000014</v>
      </c>
      <c r="R36" s="8">
        <f t="shared" si="0"/>
        <v>-27.829301100098643</v>
      </c>
      <c r="S36" s="8">
        <f t="shared" si="1"/>
        <v>90.320139327202668</v>
      </c>
      <c r="T36" s="8">
        <f t="shared" si="2"/>
        <v>-105.82071113745602</v>
      </c>
      <c r="U36" s="8">
        <f t="shared" si="3"/>
        <v>106.44293855442514</v>
      </c>
      <c r="V36" s="8">
        <f t="shared" si="4"/>
        <v>102.7255081888003</v>
      </c>
      <c r="W36" s="8">
        <f t="shared" si="5"/>
        <v>121.5178974820244</v>
      </c>
    </row>
    <row r="37" spans="3:42">
      <c r="C37" s="9" t="s">
        <v>281</v>
      </c>
      <c r="D37" s="9" t="s">
        <v>281</v>
      </c>
      <c r="E37" s="9">
        <v>0.15</v>
      </c>
      <c r="F37" s="9">
        <v>14.000000000000014</v>
      </c>
      <c r="G37" s="8">
        <v>-51.298296968815826</v>
      </c>
      <c r="H37" s="8">
        <v>94.427410298192342</v>
      </c>
      <c r="I37" s="8">
        <v>-749.83350154855793</v>
      </c>
      <c r="J37" s="8">
        <v>149.86505372882596</v>
      </c>
      <c r="K37" s="8">
        <v>138.39700002082901</v>
      </c>
      <c r="L37" s="8">
        <v>229.6755303070608</v>
      </c>
      <c r="N37" s="8">
        <f t="shared" si="6"/>
        <v>-662.73479849654473</v>
      </c>
      <c r="O37" s="8">
        <f t="shared" si="6"/>
        <v>473.96799433407909</v>
      </c>
      <c r="P37" s="27">
        <f t="shared" si="7"/>
        <v>0.15</v>
      </c>
      <c r="Q37" s="8">
        <f t="shared" si="7"/>
        <v>14.000000000000014</v>
      </c>
      <c r="R37" s="8">
        <f t="shared" si="0"/>
        <v>-88.579517789736229</v>
      </c>
      <c r="S37" s="8">
        <f t="shared" si="1"/>
        <v>72.676704054029102</v>
      </c>
      <c r="T37" s="8">
        <f t="shared" si="2"/>
        <v>-201.41982006800222</v>
      </c>
      <c r="U37" s="8">
        <f t="shared" si="3"/>
        <v>81.632015685131435</v>
      </c>
      <c r="V37" s="8">
        <f t="shared" si="4"/>
        <v>-57.936431352947444</v>
      </c>
      <c r="W37" s="8">
        <f t="shared" si="5"/>
        <v>94.524477286230933</v>
      </c>
    </row>
    <row r="38" spans="3:42">
      <c r="C38" s="9" t="s">
        <v>281</v>
      </c>
      <c r="D38" s="9" t="s">
        <v>281</v>
      </c>
      <c r="E38" s="9">
        <v>0.15</v>
      </c>
      <c r="F38" s="9">
        <v>15.000000000000014</v>
      </c>
      <c r="G38" s="8">
        <v>283.5269455467859</v>
      </c>
      <c r="H38" s="8">
        <v>100.35382570694475</v>
      </c>
      <c r="I38" s="8">
        <v>-553.21418496290244</v>
      </c>
      <c r="J38" s="8">
        <v>154.88729509027803</v>
      </c>
      <c r="K38" s="8">
        <v>705.22896735214499</v>
      </c>
      <c r="L38" s="8">
        <v>251.20144810553143</v>
      </c>
      <c r="N38" s="8">
        <f t="shared" si="6"/>
        <v>435.54172793602845</v>
      </c>
      <c r="O38" s="8">
        <f t="shared" si="6"/>
        <v>506.4425689027542</v>
      </c>
      <c r="P38" s="27">
        <f t="shared" si="7"/>
        <v>0.15</v>
      </c>
      <c r="Q38" s="8">
        <f t="shared" si="7"/>
        <v>15.000000000000014</v>
      </c>
      <c r="R38" s="8">
        <f t="shared" si="0"/>
        <v>98.568062088268846</v>
      </c>
      <c r="S38" s="8">
        <f t="shared" si="1"/>
        <v>77.568467692801676</v>
      </c>
      <c r="T38" s="8">
        <f t="shared" si="2"/>
        <v>-36.597812840219255</v>
      </c>
      <c r="U38" s="8">
        <f t="shared" si="3"/>
        <v>86.377720439340123</v>
      </c>
      <c r="V38" s="8">
        <f t="shared" si="4"/>
        <v>166.68915791836531</v>
      </c>
      <c r="W38" s="8">
        <f t="shared" si="5"/>
        <v>101.93616054180416</v>
      </c>
    </row>
    <row r="39" spans="3:42">
      <c r="C39" s="9" t="s">
        <v>281</v>
      </c>
      <c r="D39" s="9" t="s">
        <v>281</v>
      </c>
      <c r="E39" s="9">
        <v>0.15</v>
      </c>
      <c r="F39" s="9">
        <v>16.000000000000014</v>
      </c>
      <c r="G39" s="8">
        <v>314.93867052256871</v>
      </c>
      <c r="H39" s="8">
        <v>93.266380312373485</v>
      </c>
      <c r="I39" s="8">
        <v>-791.6403867086475</v>
      </c>
      <c r="J39" s="8">
        <v>265.92795836355435</v>
      </c>
      <c r="K39" s="8">
        <v>182.88821728651428</v>
      </c>
      <c r="L39" s="8">
        <v>238.42204200330562</v>
      </c>
      <c r="N39" s="8">
        <f t="shared" si="6"/>
        <v>-293.81349889956448</v>
      </c>
      <c r="O39" s="8">
        <f t="shared" si="6"/>
        <v>597.61638067923343</v>
      </c>
      <c r="P39" s="27">
        <f t="shared" si="7"/>
        <v>0.15</v>
      </c>
      <c r="Q39" s="8">
        <f t="shared" si="7"/>
        <v>16.000000000000014</v>
      </c>
      <c r="R39" s="8">
        <f t="shared" si="0"/>
        <v>15.278072871583099</v>
      </c>
      <c r="S39" s="8">
        <f t="shared" si="1"/>
        <v>87.469630632752057</v>
      </c>
      <c r="T39" s="8">
        <f t="shared" si="2"/>
        <v>-163.47700560422874</v>
      </c>
      <c r="U39" s="8">
        <f t="shared" ref="U39:U70" si="8">E/1000/(1+nu)*(I39+J39+(nu/(1-2*nu))*(N39+O39))-T39</f>
        <v>115.36111631794282</v>
      </c>
      <c r="V39" s="8">
        <f t="shared" si="4"/>
        <v>-6.0531541896256931</v>
      </c>
      <c r="W39" s="8">
        <f t="shared" ref="W39:W70" si="9">E/1000/(1+nu)*(K39+L39+(nu/(1-2*nu))*(N39+O39))-V39</f>
        <v>110.91785290590262</v>
      </c>
    </row>
    <row r="40" spans="3:42">
      <c r="C40" s="9" t="s">
        <v>281</v>
      </c>
      <c r="D40" s="9" t="s">
        <v>281</v>
      </c>
      <c r="E40" s="9">
        <v>0.15</v>
      </c>
      <c r="F40" s="9">
        <v>-9.6599999999999966</v>
      </c>
      <c r="G40" s="8">
        <v>114.90268253622204</v>
      </c>
      <c r="H40" s="8">
        <v>112.29119452260684</v>
      </c>
      <c r="I40" s="8">
        <v>-1397.5411908084823</v>
      </c>
      <c r="J40" s="8">
        <v>133.35161421923476</v>
      </c>
      <c r="K40" s="8">
        <v>1445.9916089073488</v>
      </c>
      <c r="L40" s="8">
        <v>294.16125945047611</v>
      </c>
      <c r="N40" s="8">
        <f t="shared" si="6"/>
        <v>163.35310063508859</v>
      </c>
      <c r="O40" s="8">
        <f t="shared" si="6"/>
        <v>539.80406819231769</v>
      </c>
      <c r="P40" s="27">
        <f t="shared" si="7"/>
        <v>0.15</v>
      </c>
      <c r="Q40" s="36">
        <f t="shared" si="7"/>
        <v>-9.6599999999999966</v>
      </c>
      <c r="R40" s="8">
        <f t="shared" si="0"/>
        <v>38.352058986640827</v>
      </c>
      <c r="S40" s="8">
        <f t="shared" si="1"/>
        <v>83.538685838490338</v>
      </c>
      <c r="T40" s="8">
        <f t="shared" si="2"/>
        <v>-205.96579747673445</v>
      </c>
      <c r="U40" s="8">
        <f t="shared" si="8"/>
        <v>86.940753635637918</v>
      </c>
      <c r="V40" s="8">
        <f t="shared" si="4"/>
        <v>253.37411632351512</v>
      </c>
      <c r="W40" s="8">
        <f t="shared" si="9"/>
        <v>112.91769632683844</v>
      </c>
    </row>
    <row r="41" spans="3:42">
      <c r="C41" s="9" t="s">
        <v>281</v>
      </c>
      <c r="D41" s="9" t="s">
        <v>281</v>
      </c>
      <c r="E41" s="9">
        <v>0.15</v>
      </c>
      <c r="F41" s="9">
        <v>-9.3299999999999983</v>
      </c>
      <c r="G41" s="8">
        <v>-38.239358979508253</v>
      </c>
      <c r="H41" s="8">
        <v>110.69094006477265</v>
      </c>
      <c r="I41" s="8">
        <v>-1299.9690346684467</v>
      </c>
      <c r="J41" s="8">
        <v>159.12490688396724</v>
      </c>
      <c r="K41" s="8">
        <v>1152.305433748113</v>
      </c>
      <c r="L41" s="8">
        <v>245.04936423896947</v>
      </c>
      <c r="N41" s="8">
        <f t="shared" si="6"/>
        <v>-185.90295989984202</v>
      </c>
      <c r="O41" s="8">
        <f t="shared" si="6"/>
        <v>514.86521118770929</v>
      </c>
      <c r="P41" s="27">
        <f t="shared" si="7"/>
        <v>0.15</v>
      </c>
      <c r="Q41" s="36">
        <f t="shared" si="7"/>
        <v>-9.3299999999999983</v>
      </c>
      <c r="R41" s="8">
        <f t="shared" si="0"/>
        <v>-28.699985823016799</v>
      </c>
      <c r="S41" s="8">
        <f t="shared" si="1"/>
        <v>80.258744750512648</v>
      </c>
      <c r="T41" s="8">
        <f t="shared" si="2"/>
        <v>-232.51785651122992</v>
      </c>
      <c r="U41" s="8">
        <f t="shared" si="8"/>
        <v>88.082693236690261</v>
      </c>
      <c r="V41" s="8">
        <f t="shared" si="4"/>
        <v>163.61878838682969</v>
      </c>
      <c r="W41" s="8">
        <f t="shared" si="9"/>
        <v>101.96279788634445</v>
      </c>
    </row>
    <row r="42" spans="3:42">
      <c r="C42" s="9" t="s">
        <v>335</v>
      </c>
      <c r="D42" t="s">
        <v>283</v>
      </c>
      <c r="E42" s="9">
        <v>0.15</v>
      </c>
      <c r="F42" s="9">
        <v>-8.6700000000000017</v>
      </c>
      <c r="G42" s="8">
        <v>-678.69931769548589</v>
      </c>
      <c r="H42" s="8">
        <v>152.33407460801823</v>
      </c>
      <c r="I42" s="8">
        <v>-2267.5641864643435</v>
      </c>
      <c r="J42" s="8">
        <v>189.6986494450689</v>
      </c>
      <c r="K42" s="8">
        <v>-6.749895801294592</v>
      </c>
      <c r="L42" s="8">
        <v>406.63075235547461</v>
      </c>
      <c r="N42" s="8">
        <f t="shared" si="6"/>
        <v>-2953.0133999611244</v>
      </c>
      <c r="O42" s="8">
        <f t="shared" si="6"/>
        <v>748.66347640856179</v>
      </c>
      <c r="P42" s="27">
        <f t="shared" si="7"/>
        <v>0.15</v>
      </c>
      <c r="Q42" s="36">
        <f t="shared" si="7"/>
        <v>-8.6700000000000017</v>
      </c>
      <c r="R42" s="8">
        <f t="shared" si="0"/>
        <v>-467.40497477686847</v>
      </c>
      <c r="S42" s="8">
        <f t="shared" si="1"/>
        <v>115.31127169387105</v>
      </c>
      <c r="T42" s="8">
        <f t="shared" si="2"/>
        <v>-724.06776127029923</v>
      </c>
      <c r="U42" s="8">
        <f t="shared" si="8"/>
        <v>121.3470876290869</v>
      </c>
      <c r="V42" s="8">
        <f t="shared" si="4"/>
        <v>-358.85929893242218</v>
      </c>
      <c r="W42" s="8">
        <f t="shared" si="9"/>
        <v>156.38996579153701</v>
      </c>
    </row>
    <row r="43" spans="3:42">
      <c r="C43" s="9" t="s">
        <v>281</v>
      </c>
      <c r="D43" s="9" t="s">
        <v>279</v>
      </c>
      <c r="E43" s="9">
        <v>0.15</v>
      </c>
      <c r="F43" s="9">
        <v>-8.3400000000000034</v>
      </c>
      <c r="G43" s="8">
        <v>-306.56095949421757</v>
      </c>
      <c r="H43" s="8">
        <v>164.52148907009078</v>
      </c>
      <c r="I43" s="8">
        <v>-1442.5444548482601</v>
      </c>
      <c r="J43" s="8">
        <v>262.00860308089864</v>
      </c>
      <c r="K43" s="8">
        <v>-13.366262226033321</v>
      </c>
      <c r="L43" s="8">
        <v>520.1298900024965</v>
      </c>
      <c r="N43" s="8">
        <f t="shared" si="6"/>
        <v>-1762.4716765685109</v>
      </c>
      <c r="O43" s="8">
        <f t="shared" si="6"/>
        <v>946.65998215348588</v>
      </c>
      <c r="P43" s="27">
        <f t="shared" si="7"/>
        <v>0.15</v>
      </c>
      <c r="Q43" s="36">
        <f t="shared" si="7"/>
        <v>-8.3400000000000034</v>
      </c>
      <c r="R43" s="8">
        <f t="shared" si="0"/>
        <v>-263.05160811794315</v>
      </c>
      <c r="S43" s="8">
        <f t="shared" si="1"/>
        <v>141.26804607222545</v>
      </c>
      <c r="T43" s="8">
        <f t="shared" si="2"/>
        <v>-446.55663429051918</v>
      </c>
      <c r="U43" s="8">
        <f t="shared" si="8"/>
        <v>157.01596448935589</v>
      </c>
      <c r="V43" s="8">
        <f t="shared" si="4"/>
        <v>-215.6893877900057</v>
      </c>
      <c r="W43" s="8">
        <f t="shared" si="9"/>
        <v>198.71248006899867</v>
      </c>
    </row>
    <row r="44" spans="3:42">
      <c r="C44" s="9" t="s">
        <v>335</v>
      </c>
      <c r="D44" s="9" t="s">
        <v>279</v>
      </c>
      <c r="E44" s="9">
        <v>0.15</v>
      </c>
      <c r="F44" s="9">
        <v>8.3400000000000034</v>
      </c>
      <c r="G44" s="8">
        <v>540.85325379693575</v>
      </c>
      <c r="H44" s="8">
        <v>106.10336004446276</v>
      </c>
      <c r="I44" s="8">
        <v>-1477.5089774888838</v>
      </c>
      <c r="J44" s="8">
        <v>333.20911200940259</v>
      </c>
      <c r="K44" s="8">
        <v>266.34056301033661</v>
      </c>
      <c r="L44" s="8">
        <v>413.29919305321812</v>
      </c>
      <c r="N44" s="8">
        <f t="shared" si="6"/>
        <v>-670.31516068161147</v>
      </c>
      <c r="O44" s="8">
        <f t="shared" si="6"/>
        <v>852.61166510708347</v>
      </c>
      <c r="P44" s="27">
        <f t="shared" si="7"/>
        <v>0.15</v>
      </c>
      <c r="Q44" s="36">
        <f t="shared" si="7"/>
        <v>8.3400000000000034</v>
      </c>
      <c r="R44" s="8">
        <f t="shared" si="0"/>
        <v>6.1573426846174746</v>
      </c>
      <c r="S44" s="8">
        <f t="shared" si="1"/>
        <v>120.43695604900215</v>
      </c>
      <c r="T44" s="8">
        <f t="shared" si="2"/>
        <v>-319.88578698463027</v>
      </c>
      <c r="U44" s="8">
        <f t="shared" si="8"/>
        <v>157.12326982795398</v>
      </c>
      <c r="V44" s="8">
        <f t="shared" si="4"/>
        <v>-38.18701505783315</v>
      </c>
      <c r="W44" s="8">
        <f t="shared" si="9"/>
        <v>170.06089830426262</v>
      </c>
    </row>
    <row r="45" spans="3:42">
      <c r="C45" s="9" t="s">
        <v>281</v>
      </c>
      <c r="D45" s="9" t="s">
        <v>279</v>
      </c>
      <c r="E45" s="9">
        <v>0.15</v>
      </c>
      <c r="F45" s="9">
        <v>8.6700000000000017</v>
      </c>
      <c r="G45" s="8">
        <v>687.90514108929551</v>
      </c>
      <c r="H45" s="8">
        <v>120.94706965259945</v>
      </c>
      <c r="I45" s="8">
        <v>-1249.3413033221045</v>
      </c>
      <c r="J45" s="8">
        <v>329.08802999254135</v>
      </c>
      <c r="K45" s="8">
        <v>1185.8937996209741</v>
      </c>
      <c r="L45" s="8">
        <v>205.01142527584716</v>
      </c>
      <c r="N45" s="8">
        <f t="shared" si="6"/>
        <v>624.45763738816504</v>
      </c>
      <c r="O45" s="8">
        <f t="shared" si="6"/>
        <v>655.04652492098796</v>
      </c>
      <c r="P45" s="27">
        <f t="shared" si="7"/>
        <v>0.15</v>
      </c>
      <c r="Q45" s="36">
        <f t="shared" si="7"/>
        <v>8.6700000000000017</v>
      </c>
      <c r="R45" s="8">
        <f t="shared" si="0"/>
        <v>186.77858270568308</v>
      </c>
      <c r="S45" s="8">
        <f t="shared" si="1"/>
        <v>98.899009463154954</v>
      </c>
      <c r="T45" s="8">
        <f t="shared" si="2"/>
        <v>-126.1612275453892</v>
      </c>
      <c r="U45" s="8">
        <f t="shared" si="8"/>
        <v>132.52177997960712</v>
      </c>
      <c r="V45" s="8">
        <f t="shared" si="4"/>
        <v>267.22290446849269</v>
      </c>
      <c r="W45" s="8">
        <f t="shared" si="9"/>
        <v>112.47863614075646</v>
      </c>
      <c r="AP45" t="s">
        <v>330</v>
      </c>
    </row>
    <row r="46" spans="3:42">
      <c r="C46" s="9" t="s">
        <v>281</v>
      </c>
      <c r="D46" t="s">
        <v>282</v>
      </c>
      <c r="E46" s="9">
        <v>0.15</v>
      </c>
      <c r="F46" s="9">
        <v>9.3299999999999983</v>
      </c>
      <c r="G46" s="8">
        <v>-363.0723917907863</v>
      </c>
      <c r="H46" s="8">
        <v>112.63182880649757</v>
      </c>
      <c r="I46" s="8">
        <v>-2783.8818558991729</v>
      </c>
      <c r="J46" s="8">
        <v>213.64988809124952</v>
      </c>
      <c r="K46" s="8">
        <v>1505.6189685538345</v>
      </c>
      <c r="L46" s="8">
        <v>198.41198106540514</v>
      </c>
      <c r="N46" s="8">
        <f t="shared" si="6"/>
        <v>-1641.3352791361247</v>
      </c>
      <c r="O46" s="8">
        <f t="shared" si="6"/>
        <v>524.6936979631522</v>
      </c>
      <c r="P46" s="27">
        <f t="shared" si="7"/>
        <v>0.15</v>
      </c>
      <c r="Q46" s="36">
        <f t="shared" si="7"/>
        <v>9.3299999999999983</v>
      </c>
      <c r="R46" s="8">
        <f t="shared" si="0"/>
        <v>-257.50423749231129</v>
      </c>
      <c r="S46" s="8">
        <f t="shared" si="1"/>
        <v>81.763031906585297</v>
      </c>
      <c r="T46" s="8">
        <f t="shared" si="2"/>
        <v>-648.55807400212757</v>
      </c>
      <c r="U46" s="8">
        <f t="shared" si="8"/>
        <v>98.081333791045267</v>
      </c>
      <c r="V46" s="8">
        <f t="shared" si="4"/>
        <v>44.361289947973589</v>
      </c>
      <c r="W46" s="8">
        <f t="shared" si="9"/>
        <v>95.619825733024228</v>
      </c>
    </row>
    <row r="47" spans="3:42">
      <c r="C47" s="9" t="s">
        <v>281</v>
      </c>
      <c r="D47" s="9" t="s">
        <v>281</v>
      </c>
      <c r="E47" s="9">
        <v>0.15</v>
      </c>
      <c r="F47" s="9">
        <v>9.6599999999999966</v>
      </c>
      <c r="G47" s="8">
        <v>382.76818715665684</v>
      </c>
      <c r="H47" s="8">
        <v>93.309346179015733</v>
      </c>
      <c r="I47" s="8">
        <v>-1216.9966885012818</v>
      </c>
      <c r="J47" s="8">
        <v>186.37525716513892</v>
      </c>
      <c r="K47" s="8">
        <v>1451.622806628139</v>
      </c>
      <c r="L47" s="8">
        <v>342.91915244377697</v>
      </c>
      <c r="N47" s="8">
        <f t="shared" si="6"/>
        <v>617.39430528351397</v>
      </c>
      <c r="O47" s="8">
        <f t="shared" si="6"/>
        <v>622.60375578793162</v>
      </c>
      <c r="P47" s="27">
        <f t="shared" si="7"/>
        <v>0.15</v>
      </c>
      <c r="Q47" s="36">
        <f t="shared" si="7"/>
        <v>9.6599999999999966</v>
      </c>
      <c r="R47" s="8">
        <f t="shared" si="0"/>
        <v>136.6314787577318</v>
      </c>
      <c r="S47" s="8">
        <f t="shared" si="1"/>
        <v>90.503887872455806</v>
      </c>
      <c r="T47" s="8">
        <f t="shared" si="2"/>
        <v>-121.79207807931979</v>
      </c>
      <c r="U47" s="8">
        <f t="shared" si="8"/>
        <v>105.53761195482952</v>
      </c>
      <c r="V47" s="8">
        <f t="shared" si="4"/>
        <v>309.29260959543274</v>
      </c>
      <c r="W47" s="8">
        <f t="shared" si="9"/>
        <v>130.82547196137875</v>
      </c>
    </row>
    <row r="48" spans="3:42">
      <c r="G48" s="9"/>
      <c r="H48" s="9"/>
      <c r="I48" s="9"/>
      <c r="J48" s="9"/>
      <c r="K48" s="9"/>
      <c r="L48" s="9"/>
      <c r="N48" s="8"/>
      <c r="O48" s="8"/>
      <c r="P48" s="27"/>
      <c r="Q48" s="8"/>
      <c r="R48" s="9"/>
      <c r="S48" s="8"/>
      <c r="T48" s="9"/>
      <c r="U48" s="8">
        <f t="shared" si="8"/>
        <v>0</v>
      </c>
      <c r="V48" s="9"/>
      <c r="W48" s="8">
        <f t="shared" si="9"/>
        <v>0</v>
      </c>
    </row>
    <row r="49" spans="4:23">
      <c r="D49" s="11" t="s">
        <v>281</v>
      </c>
      <c r="E49" s="35">
        <v>0.3</v>
      </c>
      <c r="F49" s="35">
        <v>-9.6599999999999966</v>
      </c>
      <c r="G49" s="13">
        <v>438.33117589797689</v>
      </c>
      <c r="H49" s="13">
        <v>93.030742328359338</v>
      </c>
      <c r="I49" s="13">
        <v>-1375.5999621832825</v>
      </c>
      <c r="J49" s="13">
        <v>233.64234877898389</v>
      </c>
      <c r="K49" s="13">
        <v>1290.5801789655502</v>
      </c>
      <c r="L49" s="13">
        <v>307.2332665308154</v>
      </c>
      <c r="M49" s="11"/>
      <c r="N49" s="13">
        <f t="shared" ref="N49:O77" si="10">SUM(G49,I49,K49)</f>
        <v>353.31139268024458</v>
      </c>
      <c r="O49" s="13">
        <f t="shared" si="10"/>
        <v>633.90635763815862</v>
      </c>
      <c r="P49" s="28">
        <f>E49</f>
        <v>0.3</v>
      </c>
      <c r="Q49" s="38">
        <f>F49</f>
        <v>-9.6599999999999966</v>
      </c>
      <c r="R49" s="13">
        <f t="shared" ref="R49:R58" si="11">E/1000/(1+nu)*(G49+(nu/(1-2*nu))*N49)</f>
        <v>113.61237791208741</v>
      </c>
      <c r="S49" s="13">
        <f t="shared" ref="S49:S58" si="12">E/1000/(1+nu)*(G49+H49+(nu/(1-2*nu))*(N49+O49))-R49</f>
        <v>91.828236320742676</v>
      </c>
      <c r="T49" s="13">
        <f t="shared" ref="T49:T58" si="13">E/1000/(1+nu)*(I49+(nu/(1-2*nu))*N49)</f>
        <v>-179.40726747026983</v>
      </c>
      <c r="U49" s="13">
        <f t="shared" si="8"/>
        <v>114.54241890122813</v>
      </c>
      <c r="V49" s="13">
        <f t="shared" ref="V49:V58" si="14">E/1000/(1+nu)*(K49+(nu/(1-2*nu))*N49)</f>
        <v>251.28337071531081</v>
      </c>
      <c r="W49" s="13">
        <f t="shared" si="9"/>
        <v>126.43018253806241</v>
      </c>
    </row>
    <row r="50" spans="4:23">
      <c r="D50" s="11" t="s">
        <v>281</v>
      </c>
      <c r="E50" s="35">
        <v>0.3</v>
      </c>
      <c r="F50" s="35">
        <v>-9.3299999999999983</v>
      </c>
      <c r="G50" s="13">
        <v>187.3048196521232</v>
      </c>
      <c r="H50" s="13">
        <v>107.62394637864324</v>
      </c>
      <c r="I50" s="13">
        <v>-1167.4759884068299</v>
      </c>
      <c r="J50" s="13">
        <v>184.29534466657412</v>
      </c>
      <c r="K50" s="13">
        <v>1030.816757302322</v>
      </c>
      <c r="L50" s="13">
        <v>304.92671293802505</v>
      </c>
      <c r="M50" s="11"/>
      <c r="N50" s="13">
        <f t="shared" si="10"/>
        <v>50.645588547615375</v>
      </c>
      <c r="O50" s="13">
        <f t="shared" si="10"/>
        <v>596.84600398324244</v>
      </c>
      <c r="P50" s="28">
        <f t="shared" ref="P50:Q58" si="15">E50</f>
        <v>0.3</v>
      </c>
      <c r="Q50" s="38">
        <f t="shared" si="15"/>
        <v>-9.3299999999999983</v>
      </c>
      <c r="R50" s="13">
        <f t="shared" si="11"/>
        <v>36.392840248611762</v>
      </c>
      <c r="S50" s="13">
        <f t="shared" si="12"/>
        <v>89.695595666827487</v>
      </c>
      <c r="T50" s="13">
        <f t="shared" si="13"/>
        <v>-182.45636720706526</v>
      </c>
      <c r="U50" s="13">
        <f t="shared" si="8"/>
        <v>102.08097539026249</v>
      </c>
      <c r="V50" s="13">
        <f t="shared" si="14"/>
        <v>172.65246094595153</v>
      </c>
      <c r="W50" s="13">
        <f t="shared" si="9"/>
        <v>121.56758103411227</v>
      </c>
    </row>
    <row r="51" spans="4:23">
      <c r="D51" s="11" t="s">
        <v>281</v>
      </c>
      <c r="E51" s="35">
        <v>0.3</v>
      </c>
      <c r="F51" s="35">
        <v>-9</v>
      </c>
      <c r="G51" s="13">
        <v>109.84772246547259</v>
      </c>
      <c r="H51" s="13">
        <v>85.562849881259936</v>
      </c>
      <c r="I51" s="13">
        <v>-1466.5290385272867</v>
      </c>
      <c r="J51" s="13">
        <v>235.06253215210836</v>
      </c>
      <c r="K51" s="13">
        <v>1209.0506252093735</v>
      </c>
      <c r="L51" s="13">
        <v>280.06312293604742</v>
      </c>
      <c r="M51" s="11"/>
      <c r="N51" s="13">
        <f t="shared" si="10"/>
        <v>-147.63069085244069</v>
      </c>
      <c r="O51" s="13">
        <f t="shared" si="10"/>
        <v>600.6885049694157</v>
      </c>
      <c r="P51" s="28">
        <f t="shared" si="15"/>
        <v>0.3</v>
      </c>
      <c r="Q51" s="38">
        <f t="shared" si="15"/>
        <v>-9</v>
      </c>
      <c r="R51" s="13">
        <f t="shared" si="11"/>
        <v>-0.14139391654627939</v>
      </c>
      <c r="S51" s="13">
        <f t="shared" si="12"/>
        <v>86.59741385211349</v>
      </c>
      <c r="T51" s="13">
        <f t="shared" si="13"/>
        <v>-254.78687069229966</v>
      </c>
      <c r="U51" s="13">
        <f t="shared" si="8"/>
        <v>110.74736252663516</v>
      </c>
      <c r="V51" s="13">
        <f t="shared" si="14"/>
        <v>177.42215191131464</v>
      </c>
      <c r="W51" s="13">
        <f t="shared" si="9"/>
        <v>118.01668873019452</v>
      </c>
    </row>
    <row r="52" spans="4:23">
      <c r="D52" s="11" t="s">
        <v>281</v>
      </c>
      <c r="E52" s="35">
        <v>0.3</v>
      </c>
      <c r="F52" s="35">
        <v>-8.6700000000000017</v>
      </c>
      <c r="G52" s="13">
        <v>949.0357555637097</v>
      </c>
      <c r="H52" s="13">
        <v>124.91193889863075</v>
      </c>
      <c r="I52" s="13">
        <v>-1535.2876345282596</v>
      </c>
      <c r="J52" s="13">
        <v>245.59042827165808</v>
      </c>
      <c r="K52" s="13">
        <v>716.62888788903706</v>
      </c>
      <c r="L52" s="13">
        <v>313.48495581351449</v>
      </c>
      <c r="M52" s="11"/>
      <c r="N52" s="13">
        <f t="shared" si="10"/>
        <v>130.3770089244872</v>
      </c>
      <c r="O52" s="13">
        <f t="shared" si="10"/>
        <v>683.98732298380332</v>
      </c>
      <c r="P52" s="28">
        <f t="shared" si="15"/>
        <v>0.3</v>
      </c>
      <c r="Q52" s="38">
        <f t="shared" si="15"/>
        <v>-8.6700000000000017</v>
      </c>
      <c r="R52" s="13">
        <f t="shared" si="11"/>
        <v>169.10145197998904</v>
      </c>
      <c r="S52" s="13">
        <f t="shared" si="12"/>
        <v>103.04577733743187</v>
      </c>
      <c r="T52" s="13">
        <f t="shared" si="13"/>
        <v>-232.21232641948288</v>
      </c>
      <c r="U52" s="13">
        <f t="shared" si="8"/>
        <v>122.53999485153631</v>
      </c>
      <c r="V52" s="13">
        <f t="shared" si="14"/>
        <v>131.55880412484962</v>
      </c>
      <c r="W52" s="13">
        <f t="shared" si="9"/>
        <v>133.50757237752848</v>
      </c>
    </row>
    <row r="53" spans="4:23">
      <c r="D53" s="11" t="s">
        <v>281</v>
      </c>
      <c r="E53" s="35">
        <v>0.3</v>
      </c>
      <c r="F53" s="35">
        <v>-8.3400000000000034</v>
      </c>
      <c r="G53" s="13">
        <v>2077.2686259953321</v>
      </c>
      <c r="H53" s="13">
        <v>116.46117475883057</v>
      </c>
      <c r="I53" s="13">
        <v>466.61003263825938</v>
      </c>
      <c r="J53" s="13">
        <v>306.25594903788141</v>
      </c>
      <c r="K53" s="13">
        <v>884.90930425266788</v>
      </c>
      <c r="L53" s="13">
        <v>318.23846641820819</v>
      </c>
      <c r="M53" s="11"/>
      <c r="N53" s="13">
        <f t="shared" si="10"/>
        <v>3428.7879628862593</v>
      </c>
      <c r="O53" s="13">
        <f t="shared" si="10"/>
        <v>740.95559021492022</v>
      </c>
      <c r="P53" s="28">
        <f t="shared" si="15"/>
        <v>0.3</v>
      </c>
      <c r="Q53" s="38">
        <f t="shared" si="15"/>
        <v>-8.3400000000000034</v>
      </c>
      <c r="R53" s="13">
        <f t="shared" si="11"/>
        <v>750.96962739508115</v>
      </c>
      <c r="S53" s="13">
        <f t="shared" si="12"/>
        <v>108.58257858323407</v>
      </c>
      <c r="T53" s="13">
        <f t="shared" si="13"/>
        <v>490.78631616047704</v>
      </c>
      <c r="U53" s="13">
        <f t="shared" si="8"/>
        <v>139.24173442831153</v>
      </c>
      <c r="V53" s="13">
        <f t="shared" si="14"/>
        <v>558.35773695972762</v>
      </c>
      <c r="W53" s="13">
        <f t="shared" si="9"/>
        <v>141.17737185128749</v>
      </c>
    </row>
    <row r="54" spans="4:23">
      <c r="D54" s="11" t="s">
        <v>281</v>
      </c>
      <c r="E54" s="35">
        <v>0.3</v>
      </c>
      <c r="F54" s="35">
        <v>8.3400000000000034</v>
      </c>
      <c r="G54" s="13">
        <v>2508.1590038962263</v>
      </c>
      <c r="H54" s="13">
        <v>119.25526962919275</v>
      </c>
      <c r="I54" s="13">
        <v>1314.7091650222985</v>
      </c>
      <c r="J54" s="13">
        <v>342.77029172713469</v>
      </c>
      <c r="K54" s="13">
        <v>1042.1878052562229</v>
      </c>
      <c r="L54" s="13">
        <v>253.9651355399908</v>
      </c>
      <c r="M54" s="11"/>
      <c r="N54" s="13">
        <f t="shared" si="10"/>
        <v>4865.0559741747475</v>
      </c>
      <c r="O54" s="13">
        <f t="shared" si="10"/>
        <v>715.99069689631824</v>
      </c>
      <c r="P54" s="28">
        <f t="shared" si="15"/>
        <v>0.3</v>
      </c>
      <c r="Q54" s="38">
        <f t="shared" si="15"/>
        <v>8.3400000000000034</v>
      </c>
      <c r="R54" s="13">
        <f t="shared" si="11"/>
        <v>994.58438980825372</v>
      </c>
      <c r="S54" s="13">
        <f t="shared" si="12"/>
        <v>106.00933952561604</v>
      </c>
      <c r="T54" s="13">
        <f t="shared" si="13"/>
        <v>801.79633891323476</v>
      </c>
      <c r="U54" s="13">
        <f t="shared" si="8"/>
        <v>142.11561232605277</v>
      </c>
      <c r="V54" s="13">
        <f t="shared" si="14"/>
        <v>757.77365772025325</v>
      </c>
      <c r="W54" s="13">
        <f t="shared" si="9"/>
        <v>127.77016401889864</v>
      </c>
    </row>
    <row r="55" spans="4:23">
      <c r="D55" s="11" t="s">
        <v>281</v>
      </c>
      <c r="E55" s="35">
        <v>0.3</v>
      </c>
      <c r="F55" s="35">
        <v>8.6700000000000017</v>
      </c>
      <c r="G55" s="13">
        <v>2428.0648860415254</v>
      </c>
      <c r="H55" s="13">
        <v>132.43811417140705</v>
      </c>
      <c r="I55" s="13">
        <v>398.75125224675401</v>
      </c>
      <c r="J55" s="13">
        <v>289.85144462412291</v>
      </c>
      <c r="K55" s="13">
        <v>953.3291903554009</v>
      </c>
      <c r="L55" s="13">
        <v>207.31569652610028</v>
      </c>
      <c r="M55" s="11"/>
      <c r="N55" s="13">
        <f t="shared" si="10"/>
        <v>3780.1453286436804</v>
      </c>
      <c r="O55" s="13">
        <f t="shared" si="10"/>
        <v>629.60525532163024</v>
      </c>
      <c r="P55" s="28">
        <f t="shared" si="15"/>
        <v>0.3</v>
      </c>
      <c r="Q55" s="38">
        <f t="shared" si="15"/>
        <v>8.6700000000000017</v>
      </c>
      <c r="R55" s="13">
        <f t="shared" si="11"/>
        <v>850.20501179238431</v>
      </c>
      <c r="S55" s="13">
        <f t="shared" si="12"/>
        <v>97.67294745319407</v>
      </c>
      <c r="T55" s="13">
        <f t="shared" si="13"/>
        <v>522.39280941015215</v>
      </c>
      <c r="U55" s="13">
        <f t="shared" si="8"/>
        <v>123.10125468017122</v>
      </c>
      <c r="V55" s="13">
        <f t="shared" si="14"/>
        <v>611.97847633539516</v>
      </c>
      <c r="W55" s="13">
        <f t="shared" si="9"/>
        <v>109.76855691049059</v>
      </c>
    </row>
    <row r="56" spans="4:23">
      <c r="D56" s="11" t="s">
        <v>281</v>
      </c>
      <c r="E56" s="35">
        <v>0.3</v>
      </c>
      <c r="F56" s="35">
        <v>9</v>
      </c>
      <c r="G56" s="13">
        <v>1334.5200032457428</v>
      </c>
      <c r="H56" s="13">
        <v>99.018964927921388</v>
      </c>
      <c r="I56" s="13">
        <v>-898.68287743199994</v>
      </c>
      <c r="J56" s="13">
        <v>321.4727215864466</v>
      </c>
      <c r="K56" s="13">
        <v>1942.3634748860775</v>
      </c>
      <c r="L56" s="13">
        <v>241.47591337175822</v>
      </c>
      <c r="M56" s="11"/>
      <c r="N56" s="13">
        <f t="shared" si="10"/>
        <v>2378.2006006998204</v>
      </c>
      <c r="O56" s="13">
        <f t="shared" si="10"/>
        <v>661.96759988612621</v>
      </c>
      <c r="P56" s="28">
        <f t="shared" si="15"/>
        <v>0.3</v>
      </c>
      <c r="Q56" s="38">
        <f t="shared" si="15"/>
        <v>9</v>
      </c>
      <c r="R56" s="13">
        <f t="shared" si="11"/>
        <v>503.70445791679043</v>
      </c>
      <c r="S56" s="13">
        <f t="shared" si="12"/>
        <v>96.195292013021856</v>
      </c>
      <c r="T56" s="13">
        <f t="shared" si="13"/>
        <v>142.9563002688474</v>
      </c>
      <c r="U56" s="13">
        <f t="shared" si="8"/>
        <v>132.13012962709129</v>
      </c>
      <c r="V56" s="13">
        <f t="shared" si="14"/>
        <v>601.8945571817676</v>
      </c>
      <c r="W56" s="13">
        <f t="shared" si="9"/>
        <v>119.20756830010316</v>
      </c>
    </row>
    <row r="57" spans="4:23">
      <c r="D57" s="11" t="s">
        <v>281</v>
      </c>
      <c r="E57" s="35">
        <v>0.3</v>
      </c>
      <c r="F57" s="35">
        <v>9.3299999999999983</v>
      </c>
      <c r="G57" s="13">
        <v>133.66330419617435</v>
      </c>
      <c r="H57" s="13">
        <v>95.627371202944289</v>
      </c>
      <c r="I57" s="13">
        <v>-1627.1877549671742</v>
      </c>
      <c r="J57" s="13">
        <v>247.52759552493217</v>
      </c>
      <c r="K57" s="13">
        <v>2217.5635806103155</v>
      </c>
      <c r="L57" s="13">
        <v>178.78823336281448</v>
      </c>
      <c r="M57" s="11"/>
      <c r="N57" s="13">
        <f t="shared" si="10"/>
        <v>724.03912983931559</v>
      </c>
      <c r="O57" s="13">
        <f t="shared" si="10"/>
        <v>521.94320009069088</v>
      </c>
      <c r="P57" s="28">
        <f t="shared" si="15"/>
        <v>0.3</v>
      </c>
      <c r="Q57" s="38">
        <f t="shared" si="15"/>
        <v>9.3299999999999983</v>
      </c>
      <c r="R57" s="13">
        <f t="shared" si="11"/>
        <v>109.31188986991444</v>
      </c>
      <c r="S57" s="13">
        <f t="shared" si="12"/>
        <v>78.682924589924681</v>
      </c>
      <c r="T57" s="13">
        <f t="shared" si="13"/>
        <v>-175.13328122570337</v>
      </c>
      <c r="U57" s="13">
        <f t="shared" si="8"/>
        <v>103.22065313424581</v>
      </c>
      <c r="V57" s="13">
        <f t="shared" si="14"/>
        <v>445.94193452142946</v>
      </c>
      <c r="W57" s="13">
        <f t="shared" si="9"/>
        <v>92.116602323442237</v>
      </c>
    </row>
    <row r="58" spans="4:23">
      <c r="D58" s="11" t="s">
        <v>281</v>
      </c>
      <c r="E58" s="35">
        <v>0.3</v>
      </c>
      <c r="F58" s="35">
        <v>9.6599999999999966</v>
      </c>
      <c r="G58" s="13">
        <v>372.17289983471068</v>
      </c>
      <c r="H58" s="13">
        <v>81.255207167396691</v>
      </c>
      <c r="I58" s="13">
        <v>-1778.9586963375959</v>
      </c>
      <c r="J58" s="13">
        <v>223.0018005529023</v>
      </c>
      <c r="K58" s="13">
        <v>1672.9336054244204</v>
      </c>
      <c r="L58" s="13">
        <v>265.38544437282326</v>
      </c>
      <c r="M58" s="11"/>
      <c r="N58" s="13">
        <f t="shared" si="10"/>
        <v>266.14780892153522</v>
      </c>
      <c r="O58" s="13">
        <f t="shared" si="10"/>
        <v>569.6424520931223</v>
      </c>
      <c r="P58" s="28">
        <f t="shared" si="15"/>
        <v>0.3</v>
      </c>
      <c r="Q58" s="38">
        <f t="shared" si="15"/>
        <v>9.6599999999999966</v>
      </c>
      <c r="R58" s="13">
        <f t="shared" si="11"/>
        <v>92.365068361870016</v>
      </c>
      <c r="S58" s="13">
        <f t="shared" si="12"/>
        <v>82.140215161400022</v>
      </c>
      <c r="T58" s="13">
        <f t="shared" si="13"/>
        <v>-255.12542025057948</v>
      </c>
      <c r="U58" s="13">
        <f t="shared" si="8"/>
        <v>105.03774178521249</v>
      </c>
      <c r="V58" s="13">
        <f t="shared" si="14"/>
        <v>302.48795157251544</v>
      </c>
      <c r="W58" s="13">
        <f t="shared" si="9"/>
        <v>111.88433040227659</v>
      </c>
    </row>
    <row r="59" spans="4:23">
      <c r="E59" s="9"/>
      <c r="G59" s="9"/>
      <c r="H59" s="9"/>
      <c r="I59" s="8"/>
      <c r="J59" s="8"/>
      <c r="K59" s="9"/>
      <c r="L59" s="9"/>
      <c r="N59" s="8"/>
      <c r="O59" s="8"/>
      <c r="P59" s="27"/>
      <c r="Q59" s="36"/>
      <c r="R59" s="9"/>
      <c r="S59" s="8"/>
      <c r="T59" s="9"/>
      <c r="U59" s="8">
        <f t="shared" si="8"/>
        <v>0</v>
      </c>
      <c r="V59" s="9"/>
      <c r="W59" s="8">
        <f t="shared" si="9"/>
        <v>0</v>
      </c>
    </row>
    <row r="60" spans="4:23">
      <c r="D60" s="15" t="s">
        <v>279</v>
      </c>
      <c r="E60" s="24">
        <v>0.15</v>
      </c>
      <c r="F60" s="24">
        <v>0</v>
      </c>
      <c r="G60" s="17">
        <v>-1739.2634921097329</v>
      </c>
      <c r="H60" s="17">
        <v>167.5154554450221</v>
      </c>
      <c r="I60" s="17">
        <v>1058.7150797900513</v>
      </c>
      <c r="J60" s="17">
        <v>445.91075150601796</v>
      </c>
      <c r="K60" s="17">
        <v>-1062.3757891784492</v>
      </c>
      <c r="L60" s="17">
        <v>557.18542737615007</v>
      </c>
      <c r="M60" s="15"/>
      <c r="N60" s="17">
        <f t="shared" si="10"/>
        <v>-1742.9242014981307</v>
      </c>
      <c r="O60" s="17">
        <f t="shared" si="10"/>
        <v>1170.6116343271901</v>
      </c>
      <c r="P60" s="29">
        <f>E60</f>
        <v>0.15</v>
      </c>
      <c r="Q60" s="17">
        <f>F60</f>
        <v>0</v>
      </c>
      <c r="R60" s="17">
        <f t="shared" ref="R60:R67" si="16">E/1000/(1+nu)*(G60+(nu/(1-2*nu))*N60)</f>
        <v>-492.11991929153794</v>
      </c>
      <c r="S60" s="17">
        <f t="shared" ref="S60:S67" si="17">E/1000/(1+nu)*(G60+H60+(nu/(1-2*nu))*(N60+O60))-R60</f>
        <v>168.88429080768225</v>
      </c>
      <c r="T60" s="17">
        <f t="shared" ref="T60:T67" si="18">E/1000/(1+nu)*(I60+(nu/(1-2*nu))*N60)</f>
        <v>-40.138765369265201</v>
      </c>
      <c r="U60" s="17">
        <f t="shared" si="8"/>
        <v>213.8558386329201</v>
      </c>
      <c r="V60" s="17">
        <f t="shared" ref="V60:V67" si="19">E/1000/(1+nu)*(K60+(nu/(1-2*nu))*N60)</f>
        <v>-382.77652112571525</v>
      </c>
      <c r="W60" s="17">
        <f t="shared" si="9"/>
        <v>231.83097858117225</v>
      </c>
    </row>
    <row r="61" spans="4:23">
      <c r="D61" s="15" t="s">
        <v>279</v>
      </c>
      <c r="E61" s="24">
        <v>0.45</v>
      </c>
      <c r="F61" s="24">
        <v>0</v>
      </c>
      <c r="G61" s="17">
        <v>-171.71953866934598</v>
      </c>
      <c r="H61" s="17">
        <v>111.0093680627422</v>
      </c>
      <c r="I61" s="17">
        <v>804.41037181833156</v>
      </c>
      <c r="J61" s="17">
        <v>270.46946619679886</v>
      </c>
      <c r="K61" s="17">
        <v>-1160.3925174238361</v>
      </c>
      <c r="L61" s="17">
        <v>680.90509294982394</v>
      </c>
      <c r="M61" s="15"/>
      <c r="N61" s="17">
        <f t="shared" si="10"/>
        <v>-527.70168427485055</v>
      </c>
      <c r="O61" s="17">
        <f t="shared" si="10"/>
        <v>1062.3839272093651</v>
      </c>
      <c r="P61" s="29">
        <f t="shared" ref="P61:Q67" si="20">E61</f>
        <v>0.45</v>
      </c>
      <c r="Q61" s="17">
        <f t="shared" si="20"/>
        <v>0</v>
      </c>
      <c r="R61" s="17">
        <f t="shared" si="16"/>
        <v>-91.672398764501224</v>
      </c>
      <c r="S61" s="17">
        <f t="shared" si="17"/>
        <v>146.64418140665447</v>
      </c>
      <c r="T61" s="17">
        <f t="shared" si="18"/>
        <v>66.010125237354359</v>
      </c>
      <c r="U61" s="17">
        <f t="shared" si="8"/>
        <v>172.40312033600208</v>
      </c>
      <c r="V61" s="17">
        <f t="shared" si="19"/>
        <v>-251.38111071714962</v>
      </c>
      <c r="W61" s="17">
        <f t="shared" si="9"/>
        <v>238.70426004225999</v>
      </c>
    </row>
    <row r="62" spans="4:23">
      <c r="D62" s="15" t="s">
        <v>279</v>
      </c>
      <c r="E62" s="24">
        <v>0.75</v>
      </c>
      <c r="F62" s="24">
        <v>0</v>
      </c>
      <c r="G62" s="17">
        <v>22.91697753342703</v>
      </c>
      <c r="H62" s="17">
        <v>130.04277016270828</v>
      </c>
      <c r="I62" s="17">
        <v>1826.801767129238</v>
      </c>
      <c r="J62" s="17">
        <v>267.67776286607</v>
      </c>
      <c r="K62" s="17">
        <v>-1697.9479848706624</v>
      </c>
      <c r="L62" s="17">
        <v>288.58280220900315</v>
      </c>
      <c r="M62" s="15"/>
      <c r="N62" s="17">
        <f t="shared" si="10"/>
        <v>151.77075979200254</v>
      </c>
      <c r="O62" s="17">
        <f t="shared" si="10"/>
        <v>686.30333523778143</v>
      </c>
      <c r="P62" s="29">
        <f t="shared" si="20"/>
        <v>0.75</v>
      </c>
      <c r="Q62" s="17">
        <f t="shared" si="20"/>
        <v>0</v>
      </c>
      <c r="R62" s="17">
        <f t="shared" si="16"/>
        <v>22.089584576353904</v>
      </c>
      <c r="S62" s="17">
        <f t="shared" si="17"/>
        <v>104.15519771855328</v>
      </c>
      <c r="T62" s="17">
        <f t="shared" si="18"/>
        <v>313.48635828029256</v>
      </c>
      <c r="U62" s="17">
        <f t="shared" si="8"/>
        <v>126.38854269371166</v>
      </c>
      <c r="V62" s="17">
        <f t="shared" si="19"/>
        <v>-255.89629396584513</v>
      </c>
      <c r="W62" s="17">
        <f t="shared" si="9"/>
        <v>129.76551058757013</v>
      </c>
    </row>
    <row r="63" spans="4:23">
      <c r="D63" s="15" t="s">
        <v>279</v>
      </c>
      <c r="E63" s="24">
        <v>1.05</v>
      </c>
      <c r="F63" s="24">
        <v>0</v>
      </c>
      <c r="G63" s="17">
        <v>104.05529699641924</v>
      </c>
      <c r="H63" s="17">
        <v>139.05814560666306</v>
      </c>
      <c r="I63" s="17">
        <v>789.79393493416876</v>
      </c>
      <c r="J63" s="17">
        <v>386.8321284872244</v>
      </c>
      <c r="K63" s="17">
        <v>-1278.1530260370655</v>
      </c>
      <c r="L63" s="17">
        <v>431.90496432610189</v>
      </c>
      <c r="M63" s="15"/>
      <c r="N63" s="17">
        <f t="shared" si="10"/>
        <v>-384.30379410647754</v>
      </c>
      <c r="O63" s="17">
        <f t="shared" si="10"/>
        <v>957.79523841998935</v>
      </c>
      <c r="P63" s="29">
        <f t="shared" si="20"/>
        <v>1.05</v>
      </c>
      <c r="Q63" s="17">
        <f t="shared" si="20"/>
        <v>0</v>
      </c>
      <c r="R63" s="17">
        <f t="shared" si="16"/>
        <v>-29.750950155786274</v>
      </c>
      <c r="S63" s="17">
        <f t="shared" si="17"/>
        <v>138.50381586811346</v>
      </c>
      <c r="T63" s="17">
        <f t="shared" si="18"/>
        <v>81.02221443415786</v>
      </c>
      <c r="U63" s="17">
        <f t="shared" si="8"/>
        <v>178.5288438718965</v>
      </c>
      <c r="V63" s="17">
        <f t="shared" si="19"/>
        <v>-253.03075618427226</v>
      </c>
      <c r="W63" s="17">
        <f t="shared" si="9"/>
        <v>185.80984043048437</v>
      </c>
    </row>
    <row r="64" spans="4:23">
      <c r="D64" s="15" t="s">
        <v>279</v>
      </c>
      <c r="E64" s="24">
        <v>1.35</v>
      </c>
      <c r="F64" s="24">
        <v>0</v>
      </c>
      <c r="G64" s="17">
        <v>-62.01691681406718</v>
      </c>
      <c r="H64" s="17">
        <v>148.15576328042201</v>
      </c>
      <c r="I64" s="17">
        <v>959.03999636859362</v>
      </c>
      <c r="J64" s="17">
        <v>326.18609661216874</v>
      </c>
      <c r="K64" s="17">
        <v>-1333.7562630046928</v>
      </c>
      <c r="L64" s="17">
        <v>316.59584840948435</v>
      </c>
      <c r="M64" s="15"/>
      <c r="N64" s="17">
        <f t="shared" si="10"/>
        <v>-436.73318345016628</v>
      </c>
      <c r="O64" s="17">
        <f t="shared" si="10"/>
        <v>790.93770830207507</v>
      </c>
      <c r="P64" s="29">
        <f t="shared" si="20"/>
        <v>1.35</v>
      </c>
      <c r="Q64" s="17">
        <f t="shared" si="20"/>
        <v>0</v>
      </c>
      <c r="R64" s="17">
        <f t="shared" si="16"/>
        <v>-62.930022249504063</v>
      </c>
      <c r="S64" s="17">
        <f t="shared" si="17"/>
        <v>119.75799949728109</v>
      </c>
      <c r="T64" s="17">
        <f t="shared" si="18"/>
        <v>102.00994064923344</v>
      </c>
      <c r="U64" s="17">
        <f t="shared" si="8"/>
        <v>148.51674565087094</v>
      </c>
      <c r="V64" s="17">
        <f t="shared" si="19"/>
        <v>-268.36483971106662</v>
      </c>
      <c r="W64" s="17">
        <f t="shared" si="9"/>
        <v>146.96755171043731</v>
      </c>
    </row>
    <row r="65" spans="4:28">
      <c r="D65" s="15" t="s">
        <v>279</v>
      </c>
      <c r="E65" s="24">
        <v>1.65</v>
      </c>
      <c r="F65" s="24">
        <v>0</v>
      </c>
      <c r="G65" s="17">
        <v>-27.594297497768316</v>
      </c>
      <c r="H65" s="17">
        <v>188.21765949728064</v>
      </c>
      <c r="I65" s="17">
        <v>513.74015048488707</v>
      </c>
      <c r="J65" s="17">
        <v>476.69207323020044</v>
      </c>
      <c r="K65" s="17">
        <v>-1158.4570084927082</v>
      </c>
      <c r="L65" s="17">
        <v>347.27182212290768</v>
      </c>
      <c r="M65" s="15"/>
      <c r="N65" s="17">
        <f t="shared" si="10"/>
        <v>-672.31115550558934</v>
      </c>
      <c r="O65" s="17">
        <f t="shared" si="10"/>
        <v>1012.1815548503887</v>
      </c>
      <c r="P65" s="29">
        <f t="shared" si="20"/>
        <v>1.65</v>
      </c>
      <c r="Q65" s="17">
        <f t="shared" si="20"/>
        <v>0</v>
      </c>
      <c r="R65" s="17">
        <f t="shared" si="16"/>
        <v>-85.910622666662803</v>
      </c>
      <c r="S65" s="17">
        <f t="shared" si="17"/>
        <v>153.03407952566548</v>
      </c>
      <c r="T65" s="17">
        <f t="shared" si="18"/>
        <v>1.5357112382276727</v>
      </c>
      <c r="U65" s="17">
        <f t="shared" si="8"/>
        <v>199.63379251329096</v>
      </c>
      <c r="V65" s="17">
        <f t="shared" si="19"/>
        <v>-268.58844521199921</v>
      </c>
      <c r="W65" s="17">
        <f t="shared" si="9"/>
        <v>178.72744425749755</v>
      </c>
    </row>
    <row r="66" spans="4:28">
      <c r="D66" s="15" t="s">
        <v>279</v>
      </c>
      <c r="E66" s="24">
        <v>1.95</v>
      </c>
      <c r="F66" s="24">
        <v>0</v>
      </c>
      <c r="G66" s="17">
        <v>56.540053057441142</v>
      </c>
      <c r="H66" s="17">
        <v>137.47659840079865</v>
      </c>
      <c r="I66" s="17">
        <v>-323.98502645591964</v>
      </c>
      <c r="J66" s="17">
        <v>431.90036899132258</v>
      </c>
      <c r="K66" s="17">
        <v>-1203.7759709787599</v>
      </c>
      <c r="L66" s="17">
        <v>287.63611475890468</v>
      </c>
      <c r="M66" s="15"/>
      <c r="N66" s="17">
        <f t="shared" si="10"/>
        <v>-1471.2209443772385</v>
      </c>
      <c r="O66" s="17">
        <f t="shared" si="10"/>
        <v>857.01308215102597</v>
      </c>
      <c r="P66" s="29">
        <f t="shared" si="20"/>
        <v>1.95</v>
      </c>
      <c r="Q66" s="17">
        <f t="shared" si="20"/>
        <v>0</v>
      </c>
      <c r="R66" s="17">
        <f t="shared" si="16"/>
        <v>-169.11068276719413</v>
      </c>
      <c r="S66" s="17">
        <f t="shared" si="17"/>
        <v>126.03818930996482</v>
      </c>
      <c r="T66" s="17">
        <f t="shared" si="18"/>
        <v>-230.58011868858316</v>
      </c>
      <c r="U66" s="17">
        <f t="shared" si="8"/>
        <v>173.59895225151098</v>
      </c>
      <c r="V66" s="17">
        <f t="shared" si="19"/>
        <v>-372.70019434227271</v>
      </c>
      <c r="W66" s="17">
        <f t="shared" si="9"/>
        <v>150.29472656781272</v>
      </c>
    </row>
    <row r="67" spans="4:28">
      <c r="D67" s="15" t="s">
        <v>279</v>
      </c>
      <c r="E67" s="24">
        <v>2.5</v>
      </c>
      <c r="F67" s="24">
        <v>0</v>
      </c>
      <c r="G67" s="17">
        <v>-2.3480455130231448</v>
      </c>
      <c r="H67" s="17">
        <v>206.72712735880785</v>
      </c>
      <c r="I67" s="17">
        <v>332.34940264592615</v>
      </c>
      <c r="J67" s="17">
        <v>353.80473955926027</v>
      </c>
      <c r="K67" s="17">
        <v>-633.56456960328433</v>
      </c>
      <c r="L67" s="17">
        <v>337.20647467361255</v>
      </c>
      <c r="M67" s="15"/>
      <c r="N67" s="17">
        <f t="shared" si="10"/>
        <v>-303.5632124703813</v>
      </c>
      <c r="O67" s="17">
        <f t="shared" si="10"/>
        <v>897.73834159168064</v>
      </c>
      <c r="P67" s="29">
        <f t="shared" si="20"/>
        <v>2.5</v>
      </c>
      <c r="Q67" s="17">
        <f t="shared" si="20"/>
        <v>0</v>
      </c>
      <c r="R67" s="17">
        <f t="shared" si="16"/>
        <v>-37.157150401399925</v>
      </c>
      <c r="S67" s="17">
        <f t="shared" si="17"/>
        <v>142.15883503541482</v>
      </c>
      <c r="T67" s="17">
        <f t="shared" si="18"/>
        <v>16.909360455045725</v>
      </c>
      <c r="U67" s="17">
        <f t="shared" si="8"/>
        <v>165.91752623702641</v>
      </c>
      <c r="V67" s="17">
        <f t="shared" si="19"/>
        <v>-139.12289660059596</v>
      </c>
      <c r="W67" s="17">
        <f t="shared" si="9"/>
        <v>163.23626806319101</v>
      </c>
    </row>
    <row r="68" spans="4:28">
      <c r="E68" s="9"/>
      <c r="G68" s="9"/>
      <c r="H68" s="9"/>
      <c r="I68" s="8"/>
      <c r="J68" s="8"/>
      <c r="K68" s="8"/>
      <c r="L68" s="8"/>
      <c r="N68" s="8"/>
      <c r="O68" s="8"/>
      <c r="P68" s="27"/>
      <c r="Q68" s="8"/>
      <c r="R68" s="9"/>
      <c r="S68" s="8"/>
      <c r="T68" s="9"/>
      <c r="U68" s="8">
        <f t="shared" si="8"/>
        <v>0</v>
      </c>
      <c r="V68" s="9"/>
      <c r="W68" s="8">
        <f t="shared" si="9"/>
        <v>0</v>
      </c>
      <c r="Y68" t="s">
        <v>339</v>
      </c>
      <c r="Z68" t="s">
        <v>337</v>
      </c>
      <c r="AA68" t="s">
        <v>338</v>
      </c>
      <c r="AB68" t="s">
        <v>336</v>
      </c>
    </row>
    <row r="69" spans="4:28">
      <c r="D69" s="19" t="s">
        <v>281</v>
      </c>
      <c r="E69" s="25">
        <v>2.5</v>
      </c>
      <c r="F69" s="25">
        <v>-16</v>
      </c>
      <c r="G69" s="21">
        <v>-196.10120101842821</v>
      </c>
      <c r="H69" s="21">
        <v>112.06773933380987</v>
      </c>
      <c r="I69" s="21">
        <v>53.202191798495946</v>
      </c>
      <c r="J69" s="21">
        <v>158.87125592572994</v>
      </c>
      <c r="K69" s="21">
        <v>246.09700122879553</v>
      </c>
      <c r="L69" s="21">
        <v>245.10188651905014</v>
      </c>
      <c r="M69" s="19"/>
      <c r="N69" s="21">
        <f t="shared" si="10"/>
        <v>103.19799200886325</v>
      </c>
      <c r="O69" s="21">
        <f t="shared" si="10"/>
        <v>516.04088177858989</v>
      </c>
      <c r="P69" s="30">
        <f>E69</f>
        <v>2.5</v>
      </c>
      <c r="Q69" s="21">
        <f>F69</f>
        <v>-16</v>
      </c>
      <c r="R69" s="21">
        <f t="shared" ref="R69:R77" si="21">E/1000/(1+nu)*(G69+(nu/(1-2*nu))*N69)</f>
        <v>-19.175052671133816</v>
      </c>
      <c r="S69" s="21">
        <f t="shared" ref="S69:S77" si="22">E/1000/(1+nu)*(G69+H69+(nu/(1-2*nu))*(N69+O69))-R69</f>
        <v>80.623587800175343</v>
      </c>
      <c r="T69" s="21">
        <f t="shared" ref="T69:T77" si="23">E/1000/(1+nu)*(I69+(nu/(1-2*nu))*N69)</f>
        <v>21.097033860830848</v>
      </c>
      <c r="U69" s="21">
        <f t="shared" si="8"/>
        <v>88.184155865023982</v>
      </c>
      <c r="V69" s="21">
        <f t="shared" ref="V69:V77" si="24">E/1000/(1+nu)*(K69+(nu/(1-2*nu))*N69)</f>
        <v>52.256964614956161</v>
      </c>
      <c r="W69" s="21">
        <f t="shared" si="9"/>
        <v>102.11371926856032</v>
      </c>
      <c r="Y69" s="25">
        <v>-16</v>
      </c>
      <c r="Z69" s="3">
        <v>-22.962700000000002</v>
      </c>
      <c r="AA69" s="3">
        <v>40.700800000000001</v>
      </c>
      <c r="AB69" s="3">
        <v>60.981999999999999</v>
      </c>
    </row>
    <row r="70" spans="4:28">
      <c r="D70" s="19" t="s">
        <v>281</v>
      </c>
      <c r="E70" s="25">
        <v>2.5</v>
      </c>
      <c r="F70" s="25">
        <v>-12</v>
      </c>
      <c r="G70" s="21">
        <v>-996.98297274330992</v>
      </c>
      <c r="H70" s="21">
        <v>99.935910939596965</v>
      </c>
      <c r="I70" s="21">
        <v>-176.1690209729494</v>
      </c>
      <c r="J70" s="21">
        <v>150.66773143790346</v>
      </c>
      <c r="K70" s="21">
        <v>1567.9877640075724</v>
      </c>
      <c r="L70" s="21">
        <v>254.98166715376396</v>
      </c>
      <c r="M70" s="19"/>
      <c r="N70" s="21">
        <f t="shared" si="10"/>
        <v>394.83577029131311</v>
      </c>
      <c r="O70" s="21">
        <f t="shared" si="10"/>
        <v>505.58530953126439</v>
      </c>
      <c r="P70" s="30">
        <f t="shared" ref="P70:Q77" si="25">E70</f>
        <v>2.5</v>
      </c>
      <c r="Q70" s="21">
        <f t="shared" si="25"/>
        <v>-12</v>
      </c>
      <c r="R70" s="21">
        <f t="shared" si="21"/>
        <v>-113.21522342708711</v>
      </c>
      <c r="S70" s="21">
        <f t="shared" si="22"/>
        <v>77.397098114222672</v>
      </c>
      <c r="T70" s="21">
        <f t="shared" si="23"/>
        <v>19.377799551201868</v>
      </c>
      <c r="U70" s="21">
        <f t="shared" si="8"/>
        <v>85.592238348564479</v>
      </c>
      <c r="V70" s="21">
        <f t="shared" si="24"/>
        <v>301.12620327882456</v>
      </c>
      <c r="W70" s="21">
        <f t="shared" si="9"/>
        <v>102.44295104112661</v>
      </c>
      <c r="Y70" s="25">
        <v>-12</v>
      </c>
      <c r="Z70" s="3">
        <v>-67.486199999999997</v>
      </c>
      <c r="AA70" s="3">
        <v>73.931899999999999</v>
      </c>
      <c r="AB70" s="3">
        <v>445.75400000000002</v>
      </c>
    </row>
    <row r="71" spans="4:28">
      <c r="D71" s="19" t="s">
        <v>281</v>
      </c>
      <c r="E71" s="25">
        <v>2.5</v>
      </c>
      <c r="F71" s="25">
        <v>-8</v>
      </c>
      <c r="G71" s="21">
        <v>376.11915323609855</v>
      </c>
      <c r="H71" s="21">
        <v>101.49006792437024</v>
      </c>
      <c r="I71" s="21">
        <v>-332.51838459136263</v>
      </c>
      <c r="J71" s="21">
        <v>214.68884039332892</v>
      </c>
      <c r="K71" s="21">
        <v>833.96335555718792</v>
      </c>
      <c r="L71" s="21">
        <v>276.74027031054925</v>
      </c>
      <c r="M71" s="19"/>
      <c r="N71" s="21">
        <f t="shared" si="10"/>
        <v>877.56412420192385</v>
      </c>
      <c r="O71" s="21">
        <f t="shared" si="10"/>
        <v>592.91917862824835</v>
      </c>
      <c r="P71" s="30">
        <f t="shared" si="25"/>
        <v>2.5</v>
      </c>
      <c r="Q71" s="21">
        <f t="shared" si="25"/>
        <v>-8</v>
      </c>
      <c r="R71" s="21">
        <f t="shared" si="21"/>
        <v>167.07797826260281</v>
      </c>
      <c r="S71" s="21">
        <f t="shared" si="22"/>
        <v>88.228988383128353</v>
      </c>
      <c r="T71" s="21">
        <f t="shared" si="23"/>
        <v>52.605760613551404</v>
      </c>
      <c r="U71" s="21">
        <f t="shared" ref="U71:U77" si="26">E/1000/(1+nu)*(I71+J71+(nu/(1-2*nu))*(N71+O71))-T71</f>
        <v>106.51494393580629</v>
      </c>
      <c r="V71" s="21">
        <f t="shared" si="24"/>
        <v>241.03742632985569</v>
      </c>
      <c r="W71" s="21">
        <f t="shared" ref="W71:W77" si="27">E/1000/(1+nu)*(K71+L71+(nu/(1-2*nu))*(N71+O71))-V71</f>
        <v>116.53863646089576</v>
      </c>
      <c r="Y71" s="25">
        <v>-8</v>
      </c>
      <c r="Z71" s="3">
        <v>173.04900000000001</v>
      </c>
      <c r="AA71" s="3">
        <v>-22.952300000000001</v>
      </c>
      <c r="AB71" s="3">
        <v>242.82300000000001</v>
      </c>
    </row>
    <row r="72" spans="4:28">
      <c r="D72" s="19" t="s">
        <v>279</v>
      </c>
      <c r="E72" s="25">
        <v>2.5</v>
      </c>
      <c r="F72" s="25">
        <v>-4</v>
      </c>
      <c r="G72" s="21">
        <v>59.878185173944942</v>
      </c>
      <c r="H72" s="21">
        <v>108.45360357847333</v>
      </c>
      <c r="I72" s="21">
        <v>-249.00570996322369</v>
      </c>
      <c r="J72" s="21">
        <v>409.00521408582244</v>
      </c>
      <c r="K72" s="21">
        <v>-2403.2711846626585</v>
      </c>
      <c r="L72" s="21">
        <v>459.24859617241214</v>
      </c>
      <c r="M72" s="19"/>
      <c r="N72" s="21">
        <f t="shared" si="10"/>
        <v>-2592.3987094519371</v>
      </c>
      <c r="O72" s="21">
        <f t="shared" si="10"/>
        <v>976.70741383670793</v>
      </c>
      <c r="P72" s="30">
        <f t="shared" si="25"/>
        <v>2.5</v>
      </c>
      <c r="Q72" s="21">
        <f t="shared" si="25"/>
        <v>-4</v>
      </c>
      <c r="R72" s="21">
        <f t="shared" si="21"/>
        <v>-304.40644450165502</v>
      </c>
      <c r="S72" s="21">
        <f t="shared" si="22"/>
        <v>135.85128802366219</v>
      </c>
      <c r="T72" s="21">
        <f t="shared" si="23"/>
        <v>-354.30307371612071</v>
      </c>
      <c r="U72" s="21">
        <f t="shared" si="26"/>
        <v>184.40193279792629</v>
      </c>
      <c r="V72" s="21">
        <f t="shared" si="24"/>
        <v>-702.29980424449093</v>
      </c>
      <c r="W72" s="21">
        <f t="shared" si="27"/>
        <v>192.51817144268307</v>
      </c>
      <c r="Y72" s="25">
        <v>-4</v>
      </c>
      <c r="Z72" s="3">
        <v>-6.7256099999999996</v>
      </c>
      <c r="AA72" s="3">
        <v>-25.841799999999999</v>
      </c>
      <c r="AB72" s="3">
        <v>-250.328</v>
      </c>
    </row>
    <row r="73" spans="4:28">
      <c r="D73" s="19" t="s">
        <v>279</v>
      </c>
      <c r="E73" s="25">
        <v>2.5</v>
      </c>
      <c r="F73" s="25">
        <v>0</v>
      </c>
      <c r="G73" s="21">
        <v>-227.34277215497033</v>
      </c>
      <c r="H73" s="21">
        <v>206.68061473605448</v>
      </c>
      <c r="I73" s="21">
        <v>271.28868474446398</v>
      </c>
      <c r="J73" s="21">
        <v>353.78314316525388</v>
      </c>
      <c r="K73" s="21">
        <v>-779.12562341997398</v>
      </c>
      <c r="L73" s="21">
        <v>337.15735942607688</v>
      </c>
      <c r="M73" s="19"/>
      <c r="N73" s="21">
        <f t="shared" si="10"/>
        <v>-735.1797108304803</v>
      </c>
      <c r="O73" s="21">
        <f t="shared" si="10"/>
        <v>897.62111732738526</v>
      </c>
      <c r="P73" s="30">
        <f t="shared" si="25"/>
        <v>2.5</v>
      </c>
      <c r="Q73" s="21">
        <f t="shared" si="25"/>
        <v>0</v>
      </c>
      <c r="R73" s="21">
        <f t="shared" si="21"/>
        <v>-125.794451237188</v>
      </c>
      <c r="S73" s="21">
        <f t="shared" si="22"/>
        <v>142.13711928741122</v>
      </c>
      <c r="T73" s="21">
        <f t="shared" si="23"/>
        <v>-45.246292814971689</v>
      </c>
      <c r="U73" s="21">
        <f t="shared" si="26"/>
        <v>165.8998354182819</v>
      </c>
      <c r="V73" s="21">
        <f t="shared" si="24"/>
        <v>-214.92860413384241</v>
      </c>
      <c r="W73" s="21">
        <f t="shared" si="27"/>
        <v>163.21413189118405</v>
      </c>
      <c r="Y73" s="25">
        <v>0</v>
      </c>
      <c r="Z73" s="3">
        <v>-1.55522</v>
      </c>
      <c r="AA73" s="3">
        <v>-59.071199999999997</v>
      </c>
      <c r="AB73" s="3">
        <v>-293.12200000000001</v>
      </c>
    </row>
    <row r="74" spans="4:28">
      <c r="D74" s="19" t="s">
        <v>279</v>
      </c>
      <c r="E74" s="25">
        <v>2.5</v>
      </c>
      <c r="F74" s="25">
        <v>4</v>
      </c>
      <c r="G74" s="21">
        <v>25.466290029863003</v>
      </c>
      <c r="H74" s="21">
        <v>115.32030985805797</v>
      </c>
      <c r="I74" s="21">
        <v>-445.05402216943321</v>
      </c>
      <c r="J74" s="21">
        <v>362.93487032146299</v>
      </c>
      <c r="K74" s="21">
        <v>-1530.8683274997127</v>
      </c>
      <c r="L74" s="21">
        <v>257.72070949514614</v>
      </c>
      <c r="M74" s="19"/>
      <c r="N74" s="21">
        <f t="shared" si="10"/>
        <v>-1950.456059639283</v>
      </c>
      <c r="O74" s="21">
        <f t="shared" si="10"/>
        <v>735.97588967466709</v>
      </c>
      <c r="P74" s="30">
        <f t="shared" si="25"/>
        <v>2.5</v>
      </c>
      <c r="Q74" s="21">
        <f t="shared" si="25"/>
        <v>4</v>
      </c>
      <c r="R74" s="21">
        <f t="shared" si="21"/>
        <v>-232.19146806685825</v>
      </c>
      <c r="S74" s="21">
        <f t="shared" si="22"/>
        <v>107.79497514919396</v>
      </c>
      <c r="T74" s="21">
        <f t="shared" si="23"/>
        <v>-308.19859542212919</v>
      </c>
      <c r="U74" s="21">
        <f t="shared" si="26"/>
        <v>147.7942503009748</v>
      </c>
      <c r="V74" s="21">
        <f t="shared" si="24"/>
        <v>-483.59936782163589</v>
      </c>
      <c r="W74" s="21">
        <f t="shared" si="27"/>
        <v>130.79811662903131</v>
      </c>
      <c r="Y74" s="25">
        <v>4</v>
      </c>
      <c r="Z74" s="3">
        <v>-7.2901699999999998</v>
      </c>
      <c r="AA74" s="3">
        <v>2.6909399999999999</v>
      </c>
      <c r="AB74" s="3">
        <v>-222.92099999999999</v>
      </c>
    </row>
    <row r="75" spans="4:28">
      <c r="D75" s="19" t="s">
        <v>281</v>
      </c>
      <c r="E75" s="25">
        <v>2.5</v>
      </c>
      <c r="F75" s="25">
        <v>8</v>
      </c>
      <c r="G75" s="21">
        <v>384.20642222836142</v>
      </c>
      <c r="H75" s="21">
        <v>112.08948234675557</v>
      </c>
      <c r="I75" s="21">
        <v>-586.13004198215799</v>
      </c>
      <c r="J75" s="21">
        <v>197.18768739029889</v>
      </c>
      <c r="K75" s="21">
        <v>1641.648621658831</v>
      </c>
      <c r="L75" s="21">
        <v>328.79094326010454</v>
      </c>
      <c r="M75" s="19"/>
      <c r="N75" s="21">
        <f t="shared" si="10"/>
        <v>1439.7250019050343</v>
      </c>
      <c r="O75" s="21">
        <f t="shared" si="10"/>
        <v>638.06811299715901</v>
      </c>
      <c r="P75" s="30">
        <f t="shared" si="25"/>
        <v>2.5</v>
      </c>
      <c r="Q75" s="21">
        <f t="shared" si="25"/>
        <v>8</v>
      </c>
      <c r="R75" s="21">
        <f t="shared" si="21"/>
        <v>236.49233574461439</v>
      </c>
      <c r="S75" s="21">
        <f t="shared" si="22"/>
        <v>95.411168530670153</v>
      </c>
      <c r="T75" s="21">
        <f t="shared" si="23"/>
        <v>79.745676141376663</v>
      </c>
      <c r="U75" s="21">
        <f t="shared" si="26"/>
        <v>109.15780165308868</v>
      </c>
      <c r="V75" s="21">
        <f t="shared" si="24"/>
        <v>439.61761411415176</v>
      </c>
      <c r="W75" s="21">
        <f t="shared" si="27"/>
        <v>130.4167891397496</v>
      </c>
      <c r="Y75" s="25">
        <v>8</v>
      </c>
      <c r="Z75" s="3">
        <v>176.59200000000001</v>
      </c>
      <c r="AA75" s="3">
        <v>5.0895099999999998</v>
      </c>
      <c r="AB75" s="3">
        <v>370.58800000000002</v>
      </c>
    </row>
    <row r="76" spans="4:28">
      <c r="D76" s="19" t="s">
        <v>281</v>
      </c>
      <c r="E76" s="25">
        <v>2.5</v>
      </c>
      <c r="F76" s="25">
        <v>12.000000000000014</v>
      </c>
      <c r="G76" s="21">
        <v>-905.03889412185674</v>
      </c>
      <c r="H76" s="21">
        <v>94.017113702049528</v>
      </c>
      <c r="I76" s="21">
        <v>-267.07989192353841</v>
      </c>
      <c r="J76" s="21">
        <v>207.63821531522007</v>
      </c>
      <c r="K76" s="21">
        <v>613.33148107123316</v>
      </c>
      <c r="L76" s="21">
        <v>165.14534173972527</v>
      </c>
      <c r="M76" s="19"/>
      <c r="N76" s="21">
        <f t="shared" si="10"/>
        <v>-558.787304974162</v>
      </c>
      <c r="O76" s="21">
        <f t="shared" si="10"/>
        <v>466.80067075699486</v>
      </c>
      <c r="P76" s="30">
        <f t="shared" si="25"/>
        <v>2.5</v>
      </c>
      <c r="Q76" s="21">
        <f t="shared" si="25"/>
        <v>12.000000000000014</v>
      </c>
      <c r="R76" s="21">
        <f t="shared" si="21"/>
        <v>-213.8978217684772</v>
      </c>
      <c r="S76" s="21">
        <f t="shared" si="22"/>
        <v>71.742076555120804</v>
      </c>
      <c r="T76" s="21">
        <f t="shared" si="23"/>
        <v>-110.84290602874887</v>
      </c>
      <c r="U76" s="21">
        <f t="shared" si="26"/>
        <v>90.09625450801758</v>
      </c>
      <c r="V76" s="21">
        <f t="shared" si="24"/>
        <v>31.377392685791119</v>
      </c>
      <c r="W76" s="21">
        <f t="shared" si="27"/>
        <v>83.232021084283829</v>
      </c>
      <c r="Y76" s="25">
        <v>12.000000000000014</v>
      </c>
      <c r="Z76" s="3">
        <v>2.3790200000000001</v>
      </c>
      <c r="AA76" s="3">
        <v>115.624</v>
      </c>
      <c r="AB76" s="3">
        <v>385.47699999999998</v>
      </c>
    </row>
    <row r="77" spans="4:28">
      <c r="D77" s="19" t="s">
        <v>281</v>
      </c>
      <c r="E77" s="25">
        <v>2.5</v>
      </c>
      <c r="F77" s="25">
        <v>16.000000000000014</v>
      </c>
      <c r="G77" s="21">
        <v>-42.326311408658057</v>
      </c>
      <c r="H77" s="21">
        <v>93.829340113815718</v>
      </c>
      <c r="I77" s="21">
        <v>-136.96096570248173</v>
      </c>
      <c r="J77" s="21">
        <v>210.54723820901344</v>
      </c>
      <c r="K77" s="21">
        <v>467.81645859317325</v>
      </c>
      <c r="L77" s="21">
        <v>236.61748862924264</v>
      </c>
      <c r="M77" s="19"/>
      <c r="N77" s="21">
        <f t="shared" si="10"/>
        <v>288.52918148203344</v>
      </c>
      <c r="O77" s="21">
        <f t="shared" si="10"/>
        <v>540.99406695207176</v>
      </c>
      <c r="P77" s="30">
        <f t="shared" si="25"/>
        <v>2.5</v>
      </c>
      <c r="Q77" s="21">
        <f t="shared" si="25"/>
        <v>16.000000000000014</v>
      </c>
      <c r="R77" s="21">
        <f t="shared" si="21"/>
        <v>28.119092836616971</v>
      </c>
      <c r="S77" s="21">
        <f t="shared" si="22"/>
        <v>80.700559206809686</v>
      </c>
      <c r="T77" s="21">
        <f t="shared" si="23"/>
        <v>12.831956373768534</v>
      </c>
      <c r="U77" s="21">
        <f t="shared" si="26"/>
        <v>99.554988899110853</v>
      </c>
      <c r="V77" s="21">
        <f t="shared" si="24"/>
        <v>110.52677106768202</v>
      </c>
      <c r="W77" s="21">
        <f t="shared" si="27"/>
        <v>103.76633704391712</v>
      </c>
      <c r="Y77" s="25">
        <v>16.000000000000014</v>
      </c>
      <c r="Z77" s="3">
        <v>16.053899999999999</v>
      </c>
      <c r="AA77" s="3">
        <v>58.870899999999999</v>
      </c>
      <c r="AB77" s="3">
        <v>60.561</v>
      </c>
    </row>
  </sheetData>
  <mergeCells count="9">
    <mergeCell ref="C4:D4"/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P90"/>
  <sheetViews>
    <sheetView topLeftCell="V1" workbookViewId="0">
      <selection activeCell="BV1" sqref="BV1"/>
    </sheetView>
  </sheetViews>
  <sheetFormatPr baseColWidth="10" defaultColWidth="8.83203125" defaultRowHeight="14" x14ac:dyDescent="0"/>
  <cols>
    <col min="4" max="4" width="13.83203125" customWidth="1"/>
    <col min="6" max="6" width="8.83203125" style="9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3:23">
      <c r="L1" t="s">
        <v>317</v>
      </c>
      <c r="M1">
        <v>210</v>
      </c>
      <c r="N1" t="s">
        <v>319</v>
      </c>
      <c r="P1" t="s">
        <v>324</v>
      </c>
      <c r="Q1">
        <f>E/2/(1+nu)</f>
        <v>80.769230769230759</v>
      </c>
    </row>
    <row r="2" spans="3:23">
      <c r="L2" t="s">
        <v>318</v>
      </c>
      <c r="M2">
        <v>0.3</v>
      </c>
      <c r="P2" t="s">
        <v>325</v>
      </c>
      <c r="Q2">
        <f>E*nu/(1+nu)/(1-2*nu)</f>
        <v>121.15384615384615</v>
      </c>
    </row>
    <row r="3" spans="3:23">
      <c r="R3">
        <f>(2*G*G7+Q2*N7)/1000</f>
        <v>10.455799877304379</v>
      </c>
      <c r="S3">
        <f>(2*G*(G7+H7)+Q2*(N7+O7))/1000-R7</f>
        <v>70.446054895614623</v>
      </c>
    </row>
    <row r="4" spans="3:23">
      <c r="C4" s="45" t="s">
        <v>334</v>
      </c>
      <c r="D4" s="45"/>
      <c r="G4" s="45" t="s">
        <v>315</v>
      </c>
      <c r="H4" s="45"/>
      <c r="I4" s="45"/>
      <c r="J4" s="45"/>
      <c r="K4" s="45"/>
      <c r="L4" s="45"/>
      <c r="R4" s="44" t="s">
        <v>316</v>
      </c>
      <c r="S4" s="44"/>
      <c r="T4" s="44"/>
      <c r="U4" s="44"/>
      <c r="V4" s="44"/>
      <c r="W4" s="44"/>
    </row>
    <row r="5" spans="3:23">
      <c r="C5" s="10" t="s">
        <v>333</v>
      </c>
      <c r="D5" s="10" t="s">
        <v>332</v>
      </c>
      <c r="G5" s="43" t="s">
        <v>313</v>
      </c>
      <c r="H5" s="43"/>
      <c r="I5" s="43" t="s">
        <v>312</v>
      </c>
      <c r="J5" s="43"/>
      <c r="K5" s="43" t="s">
        <v>314</v>
      </c>
      <c r="L5" s="43"/>
      <c r="N5" s="40" t="s">
        <v>322</v>
      </c>
      <c r="O5" s="40" t="s">
        <v>323</v>
      </c>
      <c r="P5" s="10"/>
      <c r="Q5" s="10"/>
      <c r="R5" s="43" t="s">
        <v>313</v>
      </c>
      <c r="S5" s="43"/>
      <c r="T5" s="43" t="s">
        <v>312</v>
      </c>
      <c r="U5" s="43"/>
      <c r="V5" s="43" t="s">
        <v>314</v>
      </c>
      <c r="W5" s="43"/>
    </row>
    <row r="6" spans="3:23">
      <c r="C6" s="40" t="s">
        <v>284</v>
      </c>
      <c r="D6" s="40" t="s">
        <v>284</v>
      </c>
      <c r="E6" s="40" t="s">
        <v>285</v>
      </c>
      <c r="F6" s="40" t="s">
        <v>286</v>
      </c>
      <c r="G6" s="40" t="s">
        <v>288</v>
      </c>
      <c r="H6" s="40" t="s">
        <v>289</v>
      </c>
      <c r="I6" s="40" t="s">
        <v>288</v>
      </c>
      <c r="J6" s="40" t="s">
        <v>289</v>
      </c>
      <c r="K6" s="40" t="s">
        <v>288</v>
      </c>
      <c r="L6" s="40" t="s">
        <v>289</v>
      </c>
      <c r="N6" s="9"/>
      <c r="O6" s="9"/>
      <c r="P6" s="40" t="s">
        <v>285</v>
      </c>
      <c r="Q6" s="40" t="s">
        <v>286</v>
      </c>
      <c r="R6" s="40" t="s">
        <v>320</v>
      </c>
      <c r="S6" s="40" t="s">
        <v>321</v>
      </c>
      <c r="T6" s="40" t="s">
        <v>320</v>
      </c>
      <c r="U6" s="40" t="s">
        <v>321</v>
      </c>
      <c r="V6" s="40" t="s">
        <v>320</v>
      </c>
      <c r="W6" s="40" t="s">
        <v>321</v>
      </c>
    </row>
    <row r="7" spans="3:23">
      <c r="C7" s="9" t="s">
        <v>281</v>
      </c>
      <c r="D7" s="9" t="s">
        <v>281</v>
      </c>
      <c r="E7" s="9">
        <v>0.15</v>
      </c>
      <c r="F7" s="9">
        <v>-16</v>
      </c>
      <c r="G7" s="8">
        <v>281.01608718311689</v>
      </c>
      <c r="H7" s="8">
        <v>86.406343277278779</v>
      </c>
      <c r="I7" s="8">
        <v>-807.94939716866133</v>
      </c>
      <c r="J7" s="8">
        <v>196.26527410299138</v>
      </c>
      <c r="K7" s="8">
        <v>238.54703399850408</v>
      </c>
      <c r="L7" s="8">
        <v>183.57942564239951</v>
      </c>
      <c r="N7" s="8">
        <f>SUM(G7,I7,K7)</f>
        <v>-288.38627598704034</v>
      </c>
      <c r="O7" s="8">
        <f>SUM(H7,J7,L7)</f>
        <v>466.25104302266971</v>
      </c>
      <c r="P7" s="27">
        <f>E7</f>
        <v>0.15</v>
      </c>
      <c r="Q7" s="8">
        <f>F7</f>
        <v>-16</v>
      </c>
      <c r="R7" s="8">
        <f t="shared" ref="R7:R47" si="0">E/1000/(1+nu)*(G7+(nu/(1-2*nu))*N7)</f>
        <v>10.455799877304385</v>
      </c>
      <c r="S7" s="8">
        <f t="shared" ref="S7:S47" si="1">E/1000/(1+nu)*(G7+H7+(nu/(1-2*nu))*(N7+O7))-R7</f>
        <v>70.446054895614608</v>
      </c>
      <c r="T7" s="8">
        <f t="shared" ref="T7:T47" si="2">E/1000/(1+nu)*(I7+(nu/(1-2*nu))*N7)</f>
        <v>-165.45400913336744</v>
      </c>
      <c r="U7" s="8">
        <f t="shared" ref="U7:U38" si="3">E/1000/(1+nu)*(I7+J7+(nu/(1-2*nu))*(N7+O7))-T7</f>
        <v>88.192497567460464</v>
      </c>
      <c r="V7" s="8">
        <f t="shared" ref="V7:V47" si="4">E/1000/(1+nu)*(K7+(nu/(1-2*nu))*N7)</f>
        <v>3.5954143628669297</v>
      </c>
      <c r="W7" s="8">
        <f t="shared" ref="W7:W38" si="5">E/1000/(1+nu)*(K7+L7+(nu/(1-2*nu))*(N7+O7))-V7</f>
        <v>86.143245123826418</v>
      </c>
    </row>
    <row r="8" spans="3:23">
      <c r="C8" s="9" t="s">
        <v>281</v>
      </c>
      <c r="D8" s="9" t="s">
        <v>281</v>
      </c>
      <c r="E8" s="9">
        <v>0.15</v>
      </c>
      <c r="F8" s="9">
        <v>-15</v>
      </c>
      <c r="G8" s="8">
        <v>113.29598141451847</v>
      </c>
      <c r="H8" s="8">
        <v>104.05342854213906</v>
      </c>
      <c r="I8" s="8">
        <v>-1020.5510337597534</v>
      </c>
      <c r="J8" s="8">
        <v>182.23842634690345</v>
      </c>
      <c r="K8" s="8">
        <v>110.44780770275153</v>
      </c>
      <c r="L8" s="8">
        <v>284.32435793601667</v>
      </c>
      <c r="N8" s="8">
        <f t="shared" ref="N8:O47" si="6">SUM(G8,I8,K8)</f>
        <v>-796.8072446424834</v>
      </c>
      <c r="O8" s="8">
        <f t="shared" si="6"/>
        <v>570.61621282505916</v>
      </c>
      <c r="P8" s="27">
        <f t="shared" ref="P8:Q47" si="7">E8</f>
        <v>0.15</v>
      </c>
      <c r="Q8" s="8">
        <f t="shared" si="7"/>
        <v>-15</v>
      </c>
      <c r="R8" s="8">
        <f t="shared" si="0"/>
        <v>-78.23460379549401</v>
      </c>
      <c r="S8" s="8">
        <f t="shared" si="1"/>
        <v>85.940979625996903</v>
      </c>
      <c r="T8" s="8">
        <f t="shared" si="2"/>
        <v>-261.39450624672253</v>
      </c>
      <c r="U8" s="8">
        <f t="shared" si="3"/>
        <v>98.570863886766546</v>
      </c>
      <c r="V8" s="8">
        <f t="shared" si="4"/>
        <v>-78.694693395087128</v>
      </c>
      <c r="W8" s="8">
        <f t="shared" si="5"/>
        <v>115.06166822039252</v>
      </c>
    </row>
    <row r="9" spans="3:23">
      <c r="C9" s="9" t="s">
        <v>281</v>
      </c>
      <c r="D9" s="9" t="s">
        <v>281</v>
      </c>
      <c r="E9" s="9">
        <v>0.15</v>
      </c>
      <c r="F9" s="9">
        <v>-14</v>
      </c>
      <c r="G9" s="8">
        <v>-28.635082267913781</v>
      </c>
      <c r="H9" s="8">
        <v>96.400437734067708</v>
      </c>
      <c r="I9" s="8">
        <v>-676.31631832087976</v>
      </c>
      <c r="J9" s="8">
        <v>134.3658005800163</v>
      </c>
      <c r="K9" s="8">
        <v>885.95130329527376</v>
      </c>
      <c r="L9" s="8">
        <v>204.77737779356346</v>
      </c>
      <c r="N9" s="8">
        <f t="shared" si="6"/>
        <v>180.99990270648027</v>
      </c>
      <c r="O9" s="8">
        <f t="shared" si="6"/>
        <v>435.54361610764749</v>
      </c>
      <c r="P9" s="27">
        <f t="shared" si="7"/>
        <v>0.15</v>
      </c>
      <c r="Q9" s="8">
        <f t="shared" si="7"/>
        <v>-14</v>
      </c>
      <c r="R9" s="8">
        <f t="shared" si="0"/>
        <v>17.303167230775951</v>
      </c>
      <c r="S9" s="8">
        <f t="shared" si="1"/>
        <v>68.340162662391293</v>
      </c>
      <c r="T9" s="8">
        <f t="shared" si="2"/>
        <v>-87.322263208549316</v>
      </c>
      <c r="U9" s="8">
        <f t="shared" si="3"/>
        <v>74.473028968275301</v>
      </c>
      <c r="V9" s="8">
        <f t="shared" si="4"/>
        <v>165.04404489867545</v>
      </c>
      <c r="W9" s="8">
        <f t="shared" si="5"/>
        <v>85.847206825848303</v>
      </c>
    </row>
    <row r="10" spans="3:23">
      <c r="C10" s="9" t="s">
        <v>281</v>
      </c>
      <c r="D10" s="9" t="s">
        <v>281</v>
      </c>
      <c r="E10" s="9">
        <v>0.15</v>
      </c>
      <c r="F10" s="9">
        <v>-13</v>
      </c>
      <c r="G10" s="8">
        <v>-100.06950248231394</v>
      </c>
      <c r="H10" s="8">
        <v>80.092401086973013</v>
      </c>
      <c r="I10" s="8">
        <v>-773.20398023494886</v>
      </c>
      <c r="J10" s="8">
        <v>164.60055533840114</v>
      </c>
      <c r="K10" s="8">
        <v>2197.0782514073585</v>
      </c>
      <c r="L10" s="8">
        <v>315.24661115578374</v>
      </c>
      <c r="N10" s="8">
        <f t="shared" si="6"/>
        <v>1323.8047686900957</v>
      </c>
      <c r="O10" s="8">
        <f t="shared" si="6"/>
        <v>559.93956758115792</v>
      </c>
      <c r="P10" s="27">
        <f t="shared" si="7"/>
        <v>0.15</v>
      </c>
      <c r="Q10" s="8">
        <f t="shared" si="7"/>
        <v>-13</v>
      </c>
      <c r="R10" s="8">
        <f t="shared" si="0"/>
        <v>144.21896580569543</v>
      </c>
      <c r="S10" s="8">
        <f t="shared" si="1"/>
        <v>80.776835478689748</v>
      </c>
      <c r="T10" s="8">
        <f t="shared" si="2"/>
        <v>35.481857861039053</v>
      </c>
      <c r="U10" s="8">
        <f t="shared" si="3"/>
        <v>94.428152703920432</v>
      </c>
      <c r="V10" s="8">
        <f t="shared" si="4"/>
        <v>515.2966798955656</v>
      </c>
      <c r="W10" s="8">
        <f t="shared" si="5"/>
        <v>118.76328479749759</v>
      </c>
    </row>
    <row r="11" spans="3:23">
      <c r="C11" s="9" t="s">
        <v>281</v>
      </c>
      <c r="D11" s="9" t="s">
        <v>281</v>
      </c>
      <c r="E11" s="9">
        <v>0.15</v>
      </c>
      <c r="F11" s="9">
        <v>-12</v>
      </c>
      <c r="G11" s="8">
        <v>-551.33236368765108</v>
      </c>
      <c r="H11" s="8">
        <v>99.536767084185158</v>
      </c>
      <c r="I11" s="8">
        <v>-871.98096835339186</v>
      </c>
      <c r="J11" s="8">
        <v>214.13091754796108</v>
      </c>
      <c r="K11" s="8">
        <v>1830.9973269832192</v>
      </c>
      <c r="L11" s="8">
        <v>285.32181653084785</v>
      </c>
      <c r="N11" s="8">
        <f t="shared" si="6"/>
        <v>407.68399494217624</v>
      </c>
      <c r="O11" s="8">
        <f t="shared" si="6"/>
        <v>598.98950116299409</v>
      </c>
      <c r="P11" s="27">
        <f t="shared" si="7"/>
        <v>0.15</v>
      </c>
      <c r="Q11" s="8">
        <f t="shared" si="7"/>
        <v>-12</v>
      </c>
      <c r="R11" s="8">
        <f t="shared" si="0"/>
        <v>-39.668897823856902</v>
      </c>
      <c r="S11" s="8">
        <f t="shared" si="1"/>
        <v>88.648898092961872</v>
      </c>
      <c r="T11" s="8">
        <f t="shared" si="2"/>
        <v>-91.465980116015018</v>
      </c>
      <c r="U11" s="8">
        <f t="shared" si="3"/>
        <v>107.16026086018721</v>
      </c>
      <c r="V11" s="8">
        <f t="shared" si="4"/>
        <v>345.16897528451437</v>
      </c>
      <c r="W11" s="8">
        <f t="shared" si="5"/>
        <v>118.66032915742284</v>
      </c>
    </row>
    <row r="12" spans="3:23">
      <c r="C12" s="9" t="s">
        <v>281</v>
      </c>
      <c r="D12" s="9" t="s">
        <v>281</v>
      </c>
      <c r="E12" s="9">
        <v>0.15</v>
      </c>
      <c r="F12" s="9">
        <v>-11</v>
      </c>
      <c r="G12" s="8">
        <v>-634.59741311167045</v>
      </c>
      <c r="H12" s="8">
        <v>88.057730152302156</v>
      </c>
      <c r="I12" s="8">
        <v>-1303.8644770203555</v>
      </c>
      <c r="J12" s="8">
        <v>134.41553947213242</v>
      </c>
      <c r="K12" s="8">
        <v>1776.8692523847385</v>
      </c>
      <c r="L12" s="8">
        <v>296.60407691833871</v>
      </c>
      <c r="N12" s="8">
        <f t="shared" si="6"/>
        <v>-161.59263774728743</v>
      </c>
      <c r="O12" s="8">
        <f t="shared" si="6"/>
        <v>519.07734654277328</v>
      </c>
      <c r="P12" s="27">
        <f t="shared" si="7"/>
        <v>0.15</v>
      </c>
      <c r="Q12" s="8">
        <f t="shared" si="7"/>
        <v>-11</v>
      </c>
      <c r="R12" s="8">
        <f t="shared" si="0"/>
        <v>-122.0894593835758</v>
      </c>
      <c r="S12" s="8">
        <f t="shared" si="1"/>
        <v>77.112927240361699</v>
      </c>
      <c r="T12" s="8">
        <f t="shared" si="2"/>
        <v>-230.20183124574797</v>
      </c>
      <c r="U12" s="8">
        <f t="shared" si="3"/>
        <v>84.601496438180419</v>
      </c>
      <c r="V12" s="8">
        <f t="shared" si="4"/>
        <v>267.45515581199794</v>
      </c>
      <c r="W12" s="8">
        <f t="shared" si="5"/>
        <v>110.80118325641371</v>
      </c>
    </row>
    <row r="13" spans="3:23">
      <c r="C13" s="9" t="s">
        <v>281</v>
      </c>
      <c r="D13" s="9" t="s">
        <v>281</v>
      </c>
      <c r="E13" s="9">
        <v>0.15</v>
      </c>
      <c r="F13" s="9">
        <v>-10</v>
      </c>
      <c r="G13" s="8">
        <v>-4.4093097255615277</v>
      </c>
      <c r="H13" s="8">
        <v>98.841587071074599</v>
      </c>
      <c r="I13" s="8">
        <v>-1197.541423410775</v>
      </c>
      <c r="J13" s="8">
        <v>207.21351103947234</v>
      </c>
      <c r="K13" s="8">
        <v>965.95880772265548</v>
      </c>
      <c r="L13" s="8">
        <v>251.8353169267408</v>
      </c>
      <c r="N13" s="8">
        <f t="shared" si="6"/>
        <v>-235.99192541368109</v>
      </c>
      <c r="O13" s="8">
        <f t="shared" si="6"/>
        <v>557.89041503728777</v>
      </c>
      <c r="P13" s="27">
        <f t="shared" si="7"/>
        <v>0.15</v>
      </c>
      <c r="Q13" s="8">
        <f t="shared" si="7"/>
        <v>-10</v>
      </c>
      <c r="R13" s="8">
        <f t="shared" si="0"/>
        <v>-29.30360253463283</v>
      </c>
      <c r="S13" s="8">
        <f t="shared" si="1"/>
        <v>83.557287425614192</v>
      </c>
      <c r="T13" s="8">
        <f t="shared" si="2"/>
        <v>-222.040328591475</v>
      </c>
      <c r="U13" s="8">
        <f t="shared" si="3"/>
        <v>101.0635212974323</v>
      </c>
      <c r="V13" s="8">
        <f t="shared" si="4"/>
        <v>127.44817028392528</v>
      </c>
      <c r="W13" s="8">
        <f t="shared" si="5"/>
        <v>108.27165917152952</v>
      </c>
    </row>
    <row r="14" spans="3:23">
      <c r="C14" s="9" t="s">
        <v>281</v>
      </c>
      <c r="D14" t="s">
        <v>328</v>
      </c>
      <c r="E14" s="9">
        <v>0.15</v>
      </c>
      <c r="F14" s="9">
        <v>-9</v>
      </c>
      <c r="G14" s="8">
        <v>-585.35534383830077</v>
      </c>
      <c r="H14" s="8">
        <v>114.72413100443998</v>
      </c>
      <c r="I14" s="8">
        <v>-2149.5531791461131</v>
      </c>
      <c r="J14" s="8">
        <v>174.02881115524679</v>
      </c>
      <c r="K14" s="8">
        <v>673.55219091003175</v>
      </c>
      <c r="L14" s="8">
        <v>262.77508165328811</v>
      </c>
      <c r="N14" s="8">
        <f t="shared" si="6"/>
        <v>-2061.3563320743824</v>
      </c>
      <c r="O14" s="8">
        <f t="shared" si="6"/>
        <v>551.52802381297488</v>
      </c>
      <c r="P14" s="27">
        <f t="shared" si="7"/>
        <v>0.15</v>
      </c>
      <c r="Q14" s="8">
        <f t="shared" si="7"/>
        <v>-9</v>
      </c>
      <c r="R14" s="8">
        <f t="shared" si="0"/>
        <v>-344.29864962135258</v>
      </c>
      <c r="S14" s="8">
        <f t="shared" si="1"/>
        <v>85.352100970366166</v>
      </c>
      <c r="T14" s="8">
        <f t="shared" si="2"/>
        <v>-596.97676147876837</v>
      </c>
      <c r="U14" s="8">
        <f t="shared" si="3"/>
        <v>94.932087763958009</v>
      </c>
      <c r="V14" s="8">
        <f t="shared" si="4"/>
        <v>-140.93666323892961</v>
      </c>
      <c r="W14" s="8">
        <f t="shared" si="5"/>
        <v>109.2680237674877</v>
      </c>
    </row>
    <row r="15" spans="3:23">
      <c r="C15" s="9" t="s">
        <v>279</v>
      </c>
      <c r="D15" s="9" t="s">
        <v>279</v>
      </c>
      <c r="E15" s="9">
        <v>0.15</v>
      </c>
      <c r="F15" s="9">
        <v>-8</v>
      </c>
      <c r="G15" s="8">
        <v>-172.95886920798421</v>
      </c>
      <c r="H15" s="8">
        <v>133.54813522381548</v>
      </c>
      <c r="I15" s="8">
        <v>-139.61501809012233</v>
      </c>
      <c r="J15" s="8">
        <v>316.85234995570966</v>
      </c>
      <c r="K15" s="8">
        <v>-2032.5644972838397</v>
      </c>
      <c r="L15" s="8">
        <v>333.83859653435275</v>
      </c>
      <c r="N15" s="8">
        <f t="shared" si="6"/>
        <v>-2345.1383845819464</v>
      </c>
      <c r="O15" s="8">
        <f t="shared" si="6"/>
        <v>784.23908171387791</v>
      </c>
      <c r="P15" s="27">
        <f t="shared" si="7"/>
        <v>0.15</v>
      </c>
      <c r="Q15" s="8">
        <f t="shared" si="7"/>
        <v>-8</v>
      </c>
      <c r="R15" s="8">
        <f t="shared" si="0"/>
        <v>-312.06204469641011</v>
      </c>
      <c r="S15" s="8">
        <f t="shared" si="1"/>
        <v>116.5867413591823</v>
      </c>
      <c r="T15" s="8">
        <f t="shared" si="2"/>
        <v>-306.6757302850632</v>
      </c>
      <c r="U15" s="8">
        <f t="shared" si="3"/>
        <v>146.19742220048829</v>
      </c>
      <c r="V15" s="8">
        <f t="shared" si="4"/>
        <v>-612.45987692404833</v>
      </c>
      <c r="W15" s="8">
        <f t="shared" si="5"/>
        <v>148.94135434011531</v>
      </c>
    </row>
    <row r="16" spans="3:23">
      <c r="C16" s="9" t="s">
        <v>279</v>
      </c>
      <c r="D16" s="9" t="s">
        <v>279</v>
      </c>
      <c r="E16" s="9">
        <v>0.15</v>
      </c>
      <c r="F16" s="9">
        <v>-7</v>
      </c>
      <c r="G16" s="8">
        <v>-399.1053917125065</v>
      </c>
      <c r="H16" s="8">
        <v>107.17076797017722</v>
      </c>
      <c r="I16" s="8">
        <v>232.43907592318536</v>
      </c>
      <c r="J16" s="8">
        <v>335.37719112386458</v>
      </c>
      <c r="K16" s="8">
        <v>-1608.7727970703902</v>
      </c>
      <c r="L16" s="8">
        <v>326.19740036843314</v>
      </c>
      <c r="N16" s="8">
        <f t="shared" si="6"/>
        <v>-1775.4391128597113</v>
      </c>
      <c r="O16" s="8">
        <f t="shared" si="6"/>
        <v>768.74535946247488</v>
      </c>
      <c r="P16" s="27">
        <f t="shared" si="7"/>
        <v>0.15</v>
      </c>
      <c r="Q16" s="8">
        <f t="shared" si="7"/>
        <v>-7</v>
      </c>
      <c r="R16" s="8">
        <f t="shared" si="0"/>
        <v>-279.57214810386989</v>
      </c>
      <c r="S16" s="8">
        <f t="shared" si="1"/>
        <v>110.44865799159771</v>
      </c>
      <c r="T16" s="8">
        <f t="shared" si="2"/>
        <v>-177.55342640887349</v>
      </c>
      <c r="U16" s="8">
        <f t="shared" si="3"/>
        <v>147.31277250103949</v>
      </c>
      <c r="V16" s="8">
        <f t="shared" si="4"/>
        <v>-474.97995973860492</v>
      </c>
      <c r="W16" s="8">
        <f t="shared" si="5"/>
        <v>145.82988322516212</v>
      </c>
    </row>
    <row r="17" spans="3:23">
      <c r="C17" s="9" t="s">
        <v>279</v>
      </c>
      <c r="D17" s="9" t="s">
        <v>279</v>
      </c>
      <c r="E17" s="9">
        <v>0.15</v>
      </c>
      <c r="F17" s="9">
        <v>-6</v>
      </c>
      <c r="G17" s="8">
        <v>-709.55523201077233</v>
      </c>
      <c r="H17" s="8">
        <v>117.83799511311258</v>
      </c>
      <c r="I17" s="8">
        <v>1368.7518572116364</v>
      </c>
      <c r="J17" s="8">
        <v>287.73648789770505</v>
      </c>
      <c r="K17" s="8">
        <v>-1631.5593284814688</v>
      </c>
      <c r="L17" s="8">
        <v>258.36604187912098</v>
      </c>
      <c r="N17" s="8">
        <f t="shared" si="6"/>
        <v>-972.36270328060471</v>
      </c>
      <c r="O17" s="8">
        <f t="shared" si="6"/>
        <v>663.94052488993862</v>
      </c>
      <c r="P17" s="27">
        <f t="shared" si="7"/>
        <v>0.15</v>
      </c>
      <c r="Q17" s="8">
        <f t="shared" si="7"/>
        <v>-6</v>
      </c>
      <c r="R17" s="8">
        <f t="shared" si="0"/>
        <v>-232.42594191458258</v>
      </c>
      <c r="S17" s="8">
        <f t="shared" si="1"/>
        <v>99.474316649168401</v>
      </c>
      <c r="T17" s="8">
        <f t="shared" si="2"/>
        <v>103.30058788288341</v>
      </c>
      <c r="U17" s="8">
        <f t="shared" si="3"/>
        <v>126.91945779129489</v>
      </c>
      <c r="V17" s="8">
        <f t="shared" si="4"/>
        <v>-381.36506519061811</v>
      </c>
      <c r="W17" s="8">
        <f t="shared" si="5"/>
        <v>122.17500112675435</v>
      </c>
    </row>
    <row r="18" spans="3:23">
      <c r="C18" s="9" t="s">
        <v>279</v>
      </c>
      <c r="D18" s="9" t="s">
        <v>279</v>
      </c>
      <c r="E18" s="9">
        <v>0.15</v>
      </c>
      <c r="F18" s="9">
        <v>-5</v>
      </c>
      <c r="G18" s="8">
        <v>-1017.996103660157</v>
      </c>
      <c r="H18" s="8">
        <v>143.51197784301382</v>
      </c>
      <c r="I18" s="8">
        <v>1272.0859523873696</v>
      </c>
      <c r="J18" s="8">
        <v>273.92392543412734</v>
      </c>
      <c r="K18" s="8">
        <v>-1042.8504714582455</v>
      </c>
      <c r="L18" s="8">
        <v>497.80681384614672</v>
      </c>
      <c r="N18" s="8">
        <f t="shared" si="6"/>
        <v>-788.76062273103287</v>
      </c>
      <c r="O18" s="8">
        <f t="shared" si="6"/>
        <v>915.24271712328789</v>
      </c>
      <c r="P18" s="27">
        <f t="shared" si="7"/>
        <v>0.15</v>
      </c>
      <c r="Q18" s="8">
        <f t="shared" si="7"/>
        <v>-5</v>
      </c>
      <c r="R18" s="8">
        <f t="shared" si="0"/>
        <v>-260.00690757597738</v>
      </c>
      <c r="S18" s="8">
        <f t="shared" si="1"/>
        <v>134.06787945688518</v>
      </c>
      <c r="T18" s="8">
        <f t="shared" si="2"/>
        <v>109.92942455477689</v>
      </c>
      <c r="U18" s="8">
        <f t="shared" si="3"/>
        <v>155.13442483698813</v>
      </c>
      <c r="V18" s="8">
        <f t="shared" si="4"/>
        <v>-264.02184391259169</v>
      </c>
      <c r="W18" s="8">
        <f t="shared" si="5"/>
        <v>191.30012219585279</v>
      </c>
    </row>
    <row r="19" spans="3:23">
      <c r="C19" s="9" t="s">
        <v>279</v>
      </c>
      <c r="D19" s="9" t="s">
        <v>279</v>
      </c>
      <c r="E19" s="9">
        <v>0.15</v>
      </c>
      <c r="F19" s="9">
        <v>-4</v>
      </c>
      <c r="G19" s="8">
        <v>-874.1537836465252</v>
      </c>
      <c r="H19" s="8">
        <v>117.0184241613415</v>
      </c>
      <c r="I19" s="8">
        <v>1484.386441734875</v>
      </c>
      <c r="J19" s="8">
        <v>394.4603584948859</v>
      </c>
      <c r="K19" s="8">
        <v>-1266.7974004200166</v>
      </c>
      <c r="L19" s="8">
        <v>275.62894708077488</v>
      </c>
      <c r="N19" s="8">
        <f t="shared" si="6"/>
        <v>-656.56474233166682</v>
      </c>
      <c r="O19" s="8">
        <f t="shared" si="6"/>
        <v>787.10772973700227</v>
      </c>
      <c r="P19" s="27">
        <f t="shared" si="7"/>
        <v>0.15</v>
      </c>
      <c r="Q19" s="8">
        <f t="shared" si="7"/>
        <v>-4</v>
      </c>
      <c r="R19" s="8">
        <f t="shared" si="0"/>
        <v>-220.75480114077521</v>
      </c>
      <c r="S19" s="8">
        <f t="shared" si="1"/>
        <v>114.2641050057381</v>
      </c>
      <c r="T19" s="8">
        <f t="shared" si="2"/>
        <v>160.24015834391247</v>
      </c>
      <c r="U19" s="8">
        <f t="shared" si="3"/>
        <v>159.08164824423375</v>
      </c>
      <c r="V19" s="8">
        <f t="shared" si="4"/>
        <v>-284.18184692726231</v>
      </c>
      <c r="W19" s="8">
        <f t="shared" si="5"/>
        <v>139.88580486195428</v>
      </c>
    </row>
    <row r="20" spans="3:23">
      <c r="C20" s="9" t="s">
        <v>279</v>
      </c>
      <c r="D20" s="9" t="s">
        <v>279</v>
      </c>
      <c r="E20" s="9">
        <v>0.15</v>
      </c>
      <c r="F20" s="9">
        <v>-3</v>
      </c>
      <c r="G20" s="8">
        <v>-1293.20410409961</v>
      </c>
      <c r="H20" s="8">
        <v>117.88762180420235</v>
      </c>
      <c r="I20" s="8">
        <v>2049.9873407955338</v>
      </c>
      <c r="J20" s="8">
        <v>301.29393082445313</v>
      </c>
      <c r="K20" s="8">
        <v>-1158.6456987831007</v>
      </c>
      <c r="L20" s="8">
        <v>669.94380095397605</v>
      </c>
      <c r="N20" s="8">
        <f t="shared" si="6"/>
        <v>-401.86246208717694</v>
      </c>
      <c r="O20" s="8">
        <f t="shared" si="6"/>
        <v>1089.1253535826315</v>
      </c>
      <c r="P20" s="27">
        <f t="shared" si="7"/>
        <v>0.15</v>
      </c>
      <c r="Q20" s="8">
        <f t="shared" si="7"/>
        <v>-3</v>
      </c>
      <c r="R20" s="8">
        <f t="shared" si="0"/>
        <v>-257.58938433819111</v>
      </c>
      <c r="S20" s="8">
        <f t="shared" si="1"/>
        <v>150.99511059088223</v>
      </c>
      <c r="T20" s="8">
        <f t="shared" si="2"/>
        <v>282.46461829871669</v>
      </c>
      <c r="U20" s="8">
        <f t="shared" si="3"/>
        <v>180.62228358646126</v>
      </c>
      <c r="V20" s="8">
        <f t="shared" si="4"/>
        <v>-235.85302655629343</v>
      </c>
      <c r="W20" s="8">
        <f t="shared" si="5"/>
        <v>240.17341645353798</v>
      </c>
    </row>
    <row r="21" spans="3:23">
      <c r="C21" s="9" t="s">
        <v>279</v>
      </c>
      <c r="D21" s="9" t="s">
        <v>279</v>
      </c>
      <c r="E21" s="9">
        <v>0.15</v>
      </c>
      <c r="F21" s="9">
        <v>-2</v>
      </c>
      <c r="G21" s="8">
        <v>-1306.4299020434378</v>
      </c>
      <c r="H21" s="8">
        <v>134.37608970023894</v>
      </c>
      <c r="I21" s="8">
        <v>2060.318306563946</v>
      </c>
      <c r="J21" s="8">
        <v>379.75053020700125</v>
      </c>
      <c r="K21" s="8">
        <v>-1285.03789576484</v>
      </c>
      <c r="L21" s="8">
        <v>653.8108163486321</v>
      </c>
      <c r="N21" s="8">
        <f t="shared" si="6"/>
        <v>-531.14949124433178</v>
      </c>
      <c r="O21" s="8">
        <f t="shared" si="6"/>
        <v>1167.9374362558724</v>
      </c>
      <c r="P21" s="27">
        <f t="shared" si="7"/>
        <v>0.15</v>
      </c>
      <c r="Q21" s="8">
        <f t="shared" si="7"/>
        <v>-2</v>
      </c>
      <c r="R21" s="8">
        <f t="shared" si="0"/>
        <v>-275.3894802308493</v>
      </c>
      <c r="S21" s="8">
        <f t="shared" si="1"/>
        <v>163.20701926719232</v>
      </c>
      <c r="T21" s="8">
        <f t="shared" si="2"/>
        <v>268.46984577495874</v>
      </c>
      <c r="U21" s="8">
        <f t="shared" si="3"/>
        <v>202.84442888751545</v>
      </c>
      <c r="V21" s="8">
        <f t="shared" si="4"/>
        <v>-271.93384844738353</v>
      </c>
      <c r="W21" s="8">
        <f t="shared" si="5"/>
        <v>247.11570587962507</v>
      </c>
    </row>
    <row r="22" spans="3:23">
      <c r="C22" s="9" t="s">
        <v>279</v>
      </c>
      <c r="D22" s="9" t="s">
        <v>279</v>
      </c>
      <c r="E22" s="9">
        <v>0.15</v>
      </c>
      <c r="F22" s="9">
        <v>-1</v>
      </c>
      <c r="G22" s="8">
        <v>-1197.4502835774281</v>
      </c>
      <c r="H22" s="8">
        <v>140.3849832639637</v>
      </c>
      <c r="I22" s="8">
        <v>2322.7581375302452</v>
      </c>
      <c r="J22" s="8">
        <v>367.81155342469083</v>
      </c>
      <c r="K22" s="8">
        <v>-1190.227186807391</v>
      </c>
      <c r="L22" s="8">
        <v>433.54795797378995</v>
      </c>
      <c r="N22" s="8">
        <f t="shared" si="6"/>
        <v>-64.919332854573895</v>
      </c>
      <c r="O22" s="8">
        <f t="shared" si="6"/>
        <v>941.74449466244448</v>
      </c>
      <c r="P22" s="27">
        <f t="shared" si="7"/>
        <v>0.15</v>
      </c>
      <c r="Q22" s="8">
        <f t="shared" si="7"/>
        <v>-1</v>
      </c>
      <c r="R22" s="8">
        <f t="shared" si="0"/>
        <v>-201.29950344296557</v>
      </c>
      <c r="S22" s="8">
        <f t="shared" si="1"/>
        <v>136.77354184212871</v>
      </c>
      <c r="T22" s="8">
        <f t="shared" si="2"/>
        <v>367.34954919750464</v>
      </c>
      <c r="U22" s="8">
        <f t="shared" si="3"/>
        <v>173.51168009886158</v>
      </c>
      <c r="V22" s="8">
        <f t="shared" si="4"/>
        <v>-200.13269550319035</v>
      </c>
      <c r="W22" s="8">
        <f t="shared" si="5"/>
        <v>184.13063775679294</v>
      </c>
    </row>
    <row r="23" spans="3:23">
      <c r="C23" s="9" t="s">
        <v>279</v>
      </c>
      <c r="D23" s="9" t="s">
        <v>279</v>
      </c>
      <c r="E23" s="9">
        <v>0.15</v>
      </c>
      <c r="F23" s="9">
        <v>0</v>
      </c>
      <c r="G23" s="8">
        <v>-1624.4796097043545</v>
      </c>
      <c r="H23" s="8">
        <v>167.53471702035677</v>
      </c>
      <c r="I23" s="8">
        <v>1802.3920050912468</v>
      </c>
      <c r="J23" s="8">
        <v>410.90249299702327</v>
      </c>
      <c r="K23" s="8">
        <v>-981.39207123992821</v>
      </c>
      <c r="L23" s="8">
        <v>557.23059831214164</v>
      </c>
      <c r="N23" s="8">
        <f t="shared" si="6"/>
        <v>-803.47967585303593</v>
      </c>
      <c r="O23" s="8">
        <f t="shared" si="6"/>
        <v>1135.6678083295217</v>
      </c>
      <c r="P23" s="27">
        <f t="shared" si="7"/>
        <v>0.15</v>
      </c>
      <c r="Q23" s="8">
        <f t="shared" si="7"/>
        <v>0</v>
      </c>
      <c r="R23" s="8">
        <f t="shared" si="0"/>
        <v>-359.76058998828267</v>
      </c>
      <c r="S23" s="8">
        <f t="shared" si="1"/>
        <v>164.65382337398037</v>
      </c>
      <c r="T23" s="8">
        <f t="shared" si="2"/>
        <v>193.81097855562203</v>
      </c>
      <c r="U23" s="8">
        <f t="shared" si="3"/>
        <v>203.96707949328814</v>
      </c>
      <c r="V23" s="8">
        <f t="shared" si="4"/>
        <v>-255.87721839018309</v>
      </c>
      <c r="W23" s="8">
        <f t="shared" si="5"/>
        <v>227.60469650573026</v>
      </c>
    </row>
    <row r="24" spans="3:23">
      <c r="C24" s="9" t="s">
        <v>279</v>
      </c>
      <c r="D24" s="9" t="s">
        <v>279</v>
      </c>
      <c r="E24" s="9">
        <v>0.15</v>
      </c>
      <c r="F24" s="9">
        <v>1</v>
      </c>
      <c r="G24" s="8">
        <v>-1071.3972955378458</v>
      </c>
      <c r="H24" s="8">
        <v>124.35084134754243</v>
      </c>
      <c r="I24" s="8">
        <v>1904.9699528719266</v>
      </c>
      <c r="J24" s="8">
        <v>533.05604400955008</v>
      </c>
      <c r="K24" s="8">
        <v>-1069.2736473401076</v>
      </c>
      <c r="L24" s="8">
        <v>887.67015879442897</v>
      </c>
      <c r="N24" s="8">
        <f t="shared" si="6"/>
        <v>-235.70099000602681</v>
      </c>
      <c r="O24" s="8">
        <f t="shared" si="6"/>
        <v>1545.0770441515215</v>
      </c>
      <c r="P24" s="27">
        <f t="shared" si="7"/>
        <v>0.15</v>
      </c>
      <c r="Q24" s="8">
        <f t="shared" si="7"/>
        <v>1</v>
      </c>
      <c r="R24" s="8">
        <f t="shared" si="0"/>
        <v>-201.62795229915142</v>
      </c>
      <c r="S24" s="8">
        <f t="shared" si="1"/>
        <v>207.27947010526808</v>
      </c>
      <c r="T24" s="8">
        <f t="shared" si="2"/>
        <v>279.16983398242718</v>
      </c>
      <c r="U24" s="8">
        <f t="shared" si="3"/>
        <v>273.30107976605387</v>
      </c>
      <c r="V24" s="8">
        <f t="shared" si="4"/>
        <v>-201.28490143643984</v>
      </c>
      <c r="W24" s="8">
        <f t="shared" si="5"/>
        <v>330.58489830822668</v>
      </c>
    </row>
    <row r="25" spans="3:23">
      <c r="C25" s="9" t="s">
        <v>279</v>
      </c>
      <c r="D25" s="9" t="s">
        <v>279</v>
      </c>
      <c r="E25" s="9">
        <v>0.15</v>
      </c>
      <c r="F25" s="9">
        <v>2</v>
      </c>
      <c r="G25" s="8">
        <v>-1138.4920823775956</v>
      </c>
      <c r="H25" s="8">
        <v>135.26061458657409</v>
      </c>
      <c r="I25" s="8">
        <v>2047.1470616949539</v>
      </c>
      <c r="J25" s="8">
        <v>376.98366104232923</v>
      </c>
      <c r="K25" s="8">
        <v>-1056.4855948734796</v>
      </c>
      <c r="L25" s="8">
        <v>578.43239488375434</v>
      </c>
      <c r="N25" s="8">
        <f t="shared" si="6"/>
        <v>-147.8306155561213</v>
      </c>
      <c r="O25" s="8">
        <f t="shared" si="6"/>
        <v>1090.6766705126577</v>
      </c>
      <c r="P25" s="27">
        <f t="shared" si="7"/>
        <v>0.15</v>
      </c>
      <c r="Q25" s="8">
        <f t="shared" si="7"/>
        <v>2</v>
      </c>
      <c r="R25" s="8">
        <f t="shared" si="0"/>
        <v>-201.82050711491087</v>
      </c>
      <c r="S25" s="8">
        <f t="shared" si="1"/>
        <v>153.98946512994161</v>
      </c>
      <c r="T25" s="8">
        <f t="shared" si="2"/>
        <v>312.78273923527013</v>
      </c>
      <c r="U25" s="8">
        <f t="shared" si="3"/>
        <v>193.03703417279439</v>
      </c>
      <c r="V25" s="8">
        <f t="shared" si="4"/>
        <v>-188.57330528732291</v>
      </c>
      <c r="W25" s="8">
        <f t="shared" si="5"/>
        <v>225.57875271640918</v>
      </c>
    </row>
    <row r="26" spans="3:23">
      <c r="C26" s="9" t="s">
        <v>279</v>
      </c>
      <c r="D26" s="9" t="s">
        <v>279</v>
      </c>
      <c r="E26" s="9">
        <v>0.15</v>
      </c>
      <c r="F26" s="9">
        <v>3</v>
      </c>
      <c r="G26" s="8">
        <v>-817.76948161249584</v>
      </c>
      <c r="H26" s="8">
        <v>125.18846488784868</v>
      </c>
      <c r="I26" s="8">
        <v>1379.2750455705605</v>
      </c>
      <c r="J26" s="8">
        <v>304.47348372586453</v>
      </c>
      <c r="K26" s="8">
        <v>-1815.5976418049447</v>
      </c>
      <c r="L26" s="8">
        <v>305.09183228477627</v>
      </c>
      <c r="N26" s="8">
        <f t="shared" si="6"/>
        <v>-1254.0920778468801</v>
      </c>
      <c r="O26" s="8">
        <f t="shared" si="6"/>
        <v>734.75378089848948</v>
      </c>
      <c r="P26" s="27">
        <f t="shared" si="7"/>
        <v>0.15</v>
      </c>
      <c r="Q26" s="8">
        <f t="shared" si="7"/>
        <v>3</v>
      </c>
      <c r="R26" s="8">
        <f t="shared" si="0"/>
        <v>-284.03930261500591</v>
      </c>
      <c r="S26" s="8">
        <f t="shared" si="1"/>
        <v>109.24099855227715</v>
      </c>
      <c r="T26" s="8">
        <f t="shared" si="2"/>
        <v>70.867890237641618</v>
      </c>
      <c r="U26" s="8">
        <f t="shared" si="3"/>
        <v>138.20242467226433</v>
      </c>
      <c r="V26" s="8">
        <f t="shared" si="4"/>
        <v>-445.22692849224762</v>
      </c>
      <c r="W26" s="8">
        <f t="shared" si="5"/>
        <v>138.30231174716545</v>
      </c>
    </row>
    <row r="27" spans="3:23">
      <c r="C27" s="9" t="s">
        <v>279</v>
      </c>
      <c r="D27" s="9" t="s">
        <v>279</v>
      </c>
      <c r="E27" s="9">
        <v>0.15</v>
      </c>
      <c r="F27" s="9">
        <v>4</v>
      </c>
      <c r="G27" s="8">
        <v>-616.71011392894218</v>
      </c>
      <c r="H27" s="8">
        <v>105.59907198270935</v>
      </c>
      <c r="I27" s="8">
        <v>1772.1576380174131</v>
      </c>
      <c r="J27" s="8">
        <v>350.55384597537636</v>
      </c>
      <c r="K27" s="8">
        <v>-1241.216140470347</v>
      </c>
      <c r="L27" s="8">
        <v>368.31547629678778</v>
      </c>
      <c r="N27" s="8">
        <f t="shared" si="6"/>
        <v>-85.7686163818762</v>
      </c>
      <c r="O27" s="8">
        <f t="shared" si="6"/>
        <v>824.46839425487349</v>
      </c>
      <c r="P27" s="27">
        <f t="shared" si="7"/>
        <v>0.15</v>
      </c>
      <c r="Q27" s="8">
        <f t="shared" si="7"/>
        <v>4</v>
      </c>
      <c r="R27" s="8">
        <f t="shared" si="0"/>
        <v>-110.01360077324873</v>
      </c>
      <c r="S27" s="8">
        <f t="shared" si="1"/>
        <v>116.94582862423962</v>
      </c>
      <c r="T27" s="8">
        <f t="shared" si="2"/>
        <v>275.88042069500864</v>
      </c>
      <c r="U27" s="8">
        <f t="shared" si="3"/>
        <v>156.51544596151655</v>
      </c>
      <c r="V27" s="8">
        <f t="shared" si="4"/>
        <v>-210.89534352224487</v>
      </c>
      <c r="W27" s="8">
        <f t="shared" si="5"/>
        <v>159.38463239805228</v>
      </c>
    </row>
    <row r="28" spans="3:23">
      <c r="C28" s="9" t="s">
        <v>279</v>
      </c>
      <c r="D28" s="9" t="s">
        <v>279</v>
      </c>
      <c r="E28" s="9">
        <v>0.15</v>
      </c>
      <c r="F28" s="9">
        <v>5</v>
      </c>
      <c r="G28" s="8">
        <v>-373.13176016184889</v>
      </c>
      <c r="H28" s="8">
        <v>128.45611463374593</v>
      </c>
      <c r="I28" s="8">
        <v>1650.1992375110851</v>
      </c>
      <c r="J28" s="8">
        <v>310.50685240985308</v>
      </c>
      <c r="K28" s="8">
        <v>-1302.9038659386761</v>
      </c>
      <c r="L28" s="8">
        <v>410.45904128245161</v>
      </c>
      <c r="N28" s="8">
        <f t="shared" si="6"/>
        <v>-25.836388589439821</v>
      </c>
      <c r="O28" s="8">
        <f t="shared" si="6"/>
        <v>849.42200832605067</v>
      </c>
      <c r="P28" s="27">
        <f t="shared" si="7"/>
        <v>0.15</v>
      </c>
      <c r="Q28" s="8">
        <f t="shared" si="7"/>
        <v>5</v>
      </c>
      <c r="R28" s="8">
        <f t="shared" si="0"/>
        <v>-63.405308336019253</v>
      </c>
      <c r="S28" s="8">
        <f t="shared" si="1"/>
        <v>123.66134644956892</v>
      </c>
      <c r="T28" s="8">
        <f t="shared" si="2"/>
        <v>263.44046821114699</v>
      </c>
      <c r="U28" s="8">
        <f t="shared" si="3"/>
        <v>153.06954255186315</v>
      </c>
      <c r="V28" s="8">
        <f t="shared" si="4"/>
        <v>-213.59926388458362</v>
      </c>
      <c r="W28" s="8">
        <f t="shared" si="5"/>
        <v>169.21566536974444</v>
      </c>
    </row>
    <row r="29" spans="3:23">
      <c r="C29" s="9" t="s">
        <v>279</v>
      </c>
      <c r="D29" s="9" t="s">
        <v>279</v>
      </c>
      <c r="E29" s="9">
        <v>0.15</v>
      </c>
      <c r="F29" s="9">
        <v>6</v>
      </c>
      <c r="G29" s="8">
        <v>-411.0168699480443</v>
      </c>
      <c r="H29" s="8">
        <v>109.56303739062531</v>
      </c>
      <c r="I29" s="8">
        <v>949.12923695233962</v>
      </c>
      <c r="J29" s="8">
        <v>481.72922371736422</v>
      </c>
      <c r="K29" s="8">
        <v>-1225.0914972300463</v>
      </c>
      <c r="L29" s="8">
        <v>612.44594449760825</v>
      </c>
      <c r="N29" s="8">
        <f t="shared" si="6"/>
        <v>-686.97913022575108</v>
      </c>
      <c r="O29" s="8">
        <f t="shared" si="6"/>
        <v>1203.7382056055978</v>
      </c>
      <c r="P29" s="27">
        <f t="shared" si="7"/>
        <v>0.15</v>
      </c>
      <c r="Q29" s="8">
        <f t="shared" si="7"/>
        <v>6</v>
      </c>
      <c r="R29" s="8">
        <f t="shared" si="0"/>
        <v>-149.62519669203465</v>
      </c>
      <c r="S29" s="8">
        <f t="shared" si="1"/>
        <v>163.53615787300993</v>
      </c>
      <c r="T29" s="8">
        <f t="shared" si="2"/>
        <v>70.090712884181173</v>
      </c>
      <c r="U29" s="8">
        <f t="shared" si="3"/>
        <v>223.65531104886776</v>
      </c>
      <c r="V29" s="8">
        <f t="shared" si="4"/>
        <v>-281.12955956066577</v>
      </c>
      <c r="W29" s="8">
        <f t="shared" si="5"/>
        <v>244.77108902106104</v>
      </c>
    </row>
    <row r="30" spans="3:23">
      <c r="C30" s="9" t="s">
        <v>279</v>
      </c>
      <c r="D30" s="9" t="s">
        <v>279</v>
      </c>
      <c r="E30" s="9">
        <v>0.15</v>
      </c>
      <c r="F30" s="9">
        <v>7</v>
      </c>
      <c r="G30" s="8">
        <v>137.66017142669006</v>
      </c>
      <c r="H30" s="8">
        <v>112.29021512959571</v>
      </c>
      <c r="I30" s="8">
        <v>-430.92381411369286</v>
      </c>
      <c r="J30" s="8">
        <v>457.0585721602738</v>
      </c>
      <c r="K30" s="8">
        <v>-790.08185206086432</v>
      </c>
      <c r="L30" s="8">
        <v>377.92911708101059</v>
      </c>
      <c r="N30" s="8">
        <f t="shared" si="6"/>
        <v>-1083.3454947478672</v>
      </c>
      <c r="O30" s="8">
        <f t="shared" si="6"/>
        <v>947.27790437088015</v>
      </c>
      <c r="P30" s="27">
        <f t="shared" si="7"/>
        <v>0.15</v>
      </c>
      <c r="Q30" s="8">
        <f t="shared" si="7"/>
        <v>7</v>
      </c>
      <c r="R30" s="8">
        <f t="shared" si="0"/>
        <v>-109.01406109475701</v>
      </c>
      <c r="S30" s="8">
        <f t="shared" si="1"/>
        <v>132.90555008894512</v>
      </c>
      <c r="T30" s="8">
        <f t="shared" si="2"/>
        <v>-200.86224337435735</v>
      </c>
      <c r="U30" s="8">
        <f t="shared" si="3"/>
        <v>188.59890007082393</v>
      </c>
      <c r="V30" s="8">
        <f t="shared" si="4"/>
        <v>-258.88008027351577</v>
      </c>
      <c r="W30" s="8">
        <f t="shared" si="5"/>
        <v>175.8164496349429</v>
      </c>
    </row>
    <row r="31" spans="3:23">
      <c r="C31" s="9" t="s">
        <v>279</v>
      </c>
      <c r="D31" s="9" t="s">
        <v>279</v>
      </c>
      <c r="E31" s="9">
        <v>0.15</v>
      </c>
      <c r="F31" s="9">
        <v>8</v>
      </c>
      <c r="G31" s="8">
        <v>454.57785052804843</v>
      </c>
      <c r="H31" s="8">
        <v>153.95755868841127</v>
      </c>
      <c r="I31" s="8">
        <v>-361.21466887462094</v>
      </c>
      <c r="J31" s="8">
        <v>281.13172691890395</v>
      </c>
      <c r="K31" s="8">
        <v>-1712.0095630247522</v>
      </c>
      <c r="L31" s="8">
        <v>545.22520501520944</v>
      </c>
      <c r="N31" s="8">
        <f t="shared" si="6"/>
        <v>-1618.6463813713247</v>
      </c>
      <c r="O31" s="8">
        <f t="shared" si="6"/>
        <v>980.31449062252466</v>
      </c>
      <c r="P31" s="27">
        <f t="shared" si="7"/>
        <v>0.15</v>
      </c>
      <c r="Q31" s="8">
        <f t="shared" si="7"/>
        <v>8</v>
      </c>
      <c r="R31" s="8">
        <f t="shared" si="0"/>
        <v>-122.67342804237954</v>
      </c>
      <c r="S31" s="8">
        <f t="shared" si="1"/>
        <v>143.63893815201072</v>
      </c>
      <c r="T31" s="8">
        <f t="shared" si="2"/>
        <v>-254.45529656127226</v>
      </c>
      <c r="U31" s="8">
        <f t="shared" si="3"/>
        <v>164.18245763539801</v>
      </c>
      <c r="V31" s="8">
        <f t="shared" si="4"/>
        <v>-472.66062561629343</v>
      </c>
      <c r="W31" s="8">
        <f t="shared" si="5"/>
        <v>206.8437117894166</v>
      </c>
    </row>
    <row r="32" spans="3:23">
      <c r="C32" s="9" t="s">
        <v>281</v>
      </c>
      <c r="D32" s="39" t="s">
        <v>283</v>
      </c>
      <c r="E32" s="9">
        <v>0.15</v>
      </c>
      <c r="F32" s="9">
        <v>9</v>
      </c>
      <c r="G32" s="8">
        <v>359.93050572358243</v>
      </c>
      <c r="H32" s="8">
        <v>114.71513176419813</v>
      </c>
      <c r="I32" s="8">
        <v>-2565.82618596668</v>
      </c>
      <c r="J32" s="8">
        <v>447.5417329486977</v>
      </c>
      <c r="K32" s="8">
        <v>875.15242515712191</v>
      </c>
      <c r="L32" s="8">
        <v>227.50475725774606</v>
      </c>
      <c r="N32" s="8">
        <f t="shared" si="6"/>
        <v>-1330.7432550859758</v>
      </c>
      <c r="O32" s="8">
        <f t="shared" si="6"/>
        <v>789.76162197064184</v>
      </c>
      <c r="P32" s="27">
        <f t="shared" si="7"/>
        <v>0.15</v>
      </c>
      <c r="Q32" s="8">
        <f t="shared" si="7"/>
        <v>9</v>
      </c>
      <c r="R32" s="8">
        <f t="shared" si="0"/>
        <v>-103.0820434416068</v>
      </c>
      <c r="S32" s="8">
        <f t="shared" si="1"/>
        <v>114.21356394681359</v>
      </c>
      <c r="T32" s="8">
        <f t="shared" si="2"/>
        <v>-575.70427825311072</v>
      </c>
      <c r="U32" s="8">
        <f t="shared" si="3"/>
        <v>167.97786106123283</v>
      </c>
      <c r="V32" s="8">
        <f t="shared" si="4"/>
        <v>-19.853887225419658</v>
      </c>
      <c r="W32" s="8">
        <f t="shared" si="5"/>
        <v>132.43342652654059</v>
      </c>
    </row>
    <row r="33" spans="3:42">
      <c r="C33" s="9" t="s">
        <v>281</v>
      </c>
      <c r="D33" s="9" t="s">
        <v>281</v>
      </c>
      <c r="E33" s="9">
        <v>0.15</v>
      </c>
      <c r="F33" s="9">
        <v>10</v>
      </c>
      <c r="G33" s="8">
        <v>206.94653734976143</v>
      </c>
      <c r="H33" s="8">
        <v>103.22514221616782</v>
      </c>
      <c r="I33" s="8">
        <v>-1708.3552583611049</v>
      </c>
      <c r="J33" s="8">
        <v>183.71677794981611</v>
      </c>
      <c r="K33" s="8">
        <v>2572.2655063065149</v>
      </c>
      <c r="L33" s="8">
        <v>215.9854881007559</v>
      </c>
      <c r="N33" s="8">
        <f t="shared" si="6"/>
        <v>1070.8567852951714</v>
      </c>
      <c r="O33" s="8">
        <f t="shared" si="6"/>
        <v>502.9274082667398</v>
      </c>
      <c r="P33" s="27">
        <f t="shared" si="7"/>
        <v>0.15</v>
      </c>
      <c r="Q33" s="8">
        <f t="shared" si="7"/>
        <v>10</v>
      </c>
      <c r="R33" s="8">
        <f t="shared" si="0"/>
        <v>163.16824348264566</v>
      </c>
      <c r="S33" s="8">
        <f t="shared" si="1"/>
        <v>77.606420513389793</v>
      </c>
      <c r="T33" s="8">
        <f t="shared" si="2"/>
        <v>-146.22666197834042</v>
      </c>
      <c r="U33" s="8">
        <f t="shared" si="3"/>
        <v>90.608915516517612</v>
      </c>
      <c r="V33" s="8">
        <f t="shared" si="4"/>
        <v>545.25823077565963</v>
      </c>
      <c r="W33" s="8">
        <f t="shared" si="5"/>
        <v>95.82155331013098</v>
      </c>
    </row>
    <row r="34" spans="3:42">
      <c r="C34" s="9" t="s">
        <v>281</v>
      </c>
      <c r="D34" s="9" t="s">
        <v>281</v>
      </c>
      <c r="E34" s="9">
        <v>0.15</v>
      </c>
      <c r="F34" s="9">
        <v>11</v>
      </c>
      <c r="G34" s="8">
        <v>-710.99730952151049</v>
      </c>
      <c r="H34" s="8">
        <v>105.08184958624156</v>
      </c>
      <c r="I34" s="8">
        <v>-1488.9689597814559</v>
      </c>
      <c r="J34" s="8">
        <v>204.23142051961827</v>
      </c>
      <c r="K34" s="8">
        <v>2379.5024011457053</v>
      </c>
      <c r="L34" s="8">
        <v>247.03671010084554</v>
      </c>
      <c r="N34" s="8">
        <f t="shared" si="6"/>
        <v>179.536131842739</v>
      </c>
      <c r="O34" s="8">
        <f t="shared" si="6"/>
        <v>556.34998020670537</v>
      </c>
      <c r="P34" s="27">
        <f t="shared" si="7"/>
        <v>0.15</v>
      </c>
      <c r="Q34" s="8">
        <f t="shared" si="7"/>
        <v>11</v>
      </c>
      <c r="R34" s="8">
        <f t="shared" si="0"/>
        <v>-93.101918641758303</v>
      </c>
      <c r="S34" s="8">
        <f t="shared" si="1"/>
        <v>84.378700227435985</v>
      </c>
      <c r="T34" s="8">
        <f t="shared" si="2"/>
        <v>-218.77426214528793</v>
      </c>
      <c r="U34" s="8">
        <f t="shared" si="3"/>
        <v>100.39516937821223</v>
      </c>
      <c r="V34" s="8">
        <f t="shared" si="4"/>
        <v>406.13265000448422</v>
      </c>
      <c r="W34" s="8">
        <f t="shared" si="5"/>
        <v>107.30987000287206</v>
      </c>
    </row>
    <row r="35" spans="3:42">
      <c r="C35" s="9" t="s">
        <v>281</v>
      </c>
      <c r="D35" s="9" t="s">
        <v>281</v>
      </c>
      <c r="E35" s="9">
        <v>0.15</v>
      </c>
      <c r="F35" s="9">
        <v>12.000000000000014</v>
      </c>
      <c r="G35" s="8">
        <v>-543.00485424163548</v>
      </c>
      <c r="H35" s="8">
        <v>94.224480815086054</v>
      </c>
      <c r="I35" s="8">
        <v>-854.48898378437389</v>
      </c>
      <c r="J35" s="8">
        <v>177.45271863234268</v>
      </c>
      <c r="K35" s="8">
        <v>1633.4524856682631</v>
      </c>
      <c r="L35" s="8">
        <v>302.08430569977895</v>
      </c>
      <c r="N35" s="8">
        <f t="shared" si="6"/>
        <v>235.95864764225371</v>
      </c>
      <c r="O35" s="8">
        <f t="shared" si="6"/>
        <v>573.76150514720769</v>
      </c>
      <c r="P35" s="27">
        <f t="shared" si="7"/>
        <v>0.15</v>
      </c>
      <c r="Q35" s="8">
        <f t="shared" si="7"/>
        <v>12.000000000000014</v>
      </c>
      <c r="R35" s="8">
        <f t="shared" si="0"/>
        <v>-59.128871066991138</v>
      </c>
      <c r="S35" s="8">
        <f t="shared" si="1"/>
        <v>84.734290793733265</v>
      </c>
      <c r="T35" s="8">
        <f t="shared" si="2"/>
        <v>-109.44553814697196</v>
      </c>
      <c r="U35" s="8">
        <f t="shared" si="3"/>
        <v>98.178852287290113</v>
      </c>
      <c r="V35" s="8">
        <f t="shared" si="4"/>
        <v>292.45269922614625</v>
      </c>
      <c r="W35" s="8">
        <f t="shared" si="5"/>
        <v>118.31164712126059</v>
      </c>
    </row>
    <row r="36" spans="3:42">
      <c r="C36" s="9" t="s">
        <v>281</v>
      </c>
      <c r="D36" s="9" t="s">
        <v>281</v>
      </c>
      <c r="E36" s="9">
        <v>0.15</v>
      </c>
      <c r="F36" s="9">
        <v>13.000000000000014</v>
      </c>
      <c r="G36" s="8">
        <v>-128.09876293096156</v>
      </c>
      <c r="H36" s="8">
        <v>104.43756436318007</v>
      </c>
      <c r="I36" s="8">
        <v>-610.90272982888825</v>
      </c>
      <c r="J36" s="8">
        <v>204.24536910312872</v>
      </c>
      <c r="K36" s="8">
        <v>680.09767552412723</v>
      </c>
      <c r="L36" s="8">
        <v>297.56654341683839</v>
      </c>
      <c r="N36" s="8">
        <f t="shared" si="6"/>
        <v>-58.903817235722613</v>
      </c>
      <c r="O36" s="8">
        <f t="shared" si="6"/>
        <v>606.24947688314717</v>
      </c>
      <c r="P36" s="27">
        <f t="shared" si="7"/>
        <v>0.15</v>
      </c>
      <c r="Q36" s="8">
        <f t="shared" si="7"/>
        <v>13.000000000000014</v>
      </c>
      <c r="R36" s="8">
        <f t="shared" si="0"/>
        <v>-27.829301100098643</v>
      </c>
      <c r="S36" s="8">
        <f t="shared" si="1"/>
        <v>90.320139327202668</v>
      </c>
      <c r="T36" s="8">
        <f t="shared" si="2"/>
        <v>-105.82071113745602</v>
      </c>
      <c r="U36" s="8">
        <f t="shared" si="3"/>
        <v>106.44293855442514</v>
      </c>
      <c r="V36" s="8">
        <f t="shared" si="4"/>
        <v>102.7255081888003</v>
      </c>
      <c r="W36" s="8">
        <f t="shared" si="5"/>
        <v>121.5178974820244</v>
      </c>
    </row>
    <row r="37" spans="3:42">
      <c r="C37" s="9" t="s">
        <v>281</v>
      </c>
      <c r="D37" s="9" t="s">
        <v>281</v>
      </c>
      <c r="E37" s="9">
        <v>0.15</v>
      </c>
      <c r="F37" s="9">
        <v>14.000000000000014</v>
      </c>
      <c r="G37" s="8">
        <v>-51.298296968815826</v>
      </c>
      <c r="H37" s="8">
        <v>94.427410298192342</v>
      </c>
      <c r="I37" s="8">
        <v>-749.83350154855793</v>
      </c>
      <c r="J37" s="8">
        <v>149.86505372882596</v>
      </c>
      <c r="K37" s="8">
        <v>138.39700002082901</v>
      </c>
      <c r="L37" s="8">
        <v>229.6755303070608</v>
      </c>
      <c r="N37" s="8">
        <f t="shared" si="6"/>
        <v>-662.73479849654473</v>
      </c>
      <c r="O37" s="8">
        <f t="shared" si="6"/>
        <v>473.96799433407909</v>
      </c>
      <c r="P37" s="27">
        <f t="shared" si="7"/>
        <v>0.15</v>
      </c>
      <c r="Q37" s="8">
        <f t="shared" si="7"/>
        <v>14.000000000000014</v>
      </c>
      <c r="R37" s="8">
        <f t="shared" si="0"/>
        <v>-88.579517789736229</v>
      </c>
      <c r="S37" s="8">
        <f t="shared" si="1"/>
        <v>72.676704054029102</v>
      </c>
      <c r="T37" s="8">
        <f t="shared" si="2"/>
        <v>-201.41982006800222</v>
      </c>
      <c r="U37" s="8">
        <f t="shared" si="3"/>
        <v>81.632015685131435</v>
      </c>
      <c r="V37" s="8">
        <f t="shared" si="4"/>
        <v>-57.936431352947444</v>
      </c>
      <c r="W37" s="8">
        <f t="shared" si="5"/>
        <v>94.524477286230933</v>
      </c>
    </row>
    <row r="38" spans="3:42">
      <c r="C38" s="9" t="s">
        <v>281</v>
      </c>
      <c r="D38" s="9" t="s">
        <v>281</v>
      </c>
      <c r="E38" s="9">
        <v>0.15</v>
      </c>
      <c r="F38" s="9">
        <v>15.000000000000014</v>
      </c>
      <c r="G38" s="8">
        <v>283.5269455467859</v>
      </c>
      <c r="H38" s="8">
        <v>100.35382570694475</v>
      </c>
      <c r="I38" s="8">
        <v>-553.21418496290244</v>
      </c>
      <c r="J38" s="8">
        <v>154.88729509027803</v>
      </c>
      <c r="K38" s="8">
        <v>705.22896735214499</v>
      </c>
      <c r="L38" s="8">
        <v>251.20144810553143</v>
      </c>
      <c r="N38" s="8">
        <f t="shared" si="6"/>
        <v>435.54172793602845</v>
      </c>
      <c r="O38" s="8">
        <f t="shared" si="6"/>
        <v>506.4425689027542</v>
      </c>
      <c r="P38" s="27">
        <f t="shared" si="7"/>
        <v>0.15</v>
      </c>
      <c r="Q38" s="8">
        <f t="shared" si="7"/>
        <v>15.000000000000014</v>
      </c>
      <c r="R38" s="8">
        <f t="shared" si="0"/>
        <v>98.568062088268846</v>
      </c>
      <c r="S38" s="8">
        <f t="shared" si="1"/>
        <v>77.568467692801676</v>
      </c>
      <c r="T38" s="8">
        <f t="shared" si="2"/>
        <v>-36.597812840219255</v>
      </c>
      <c r="U38" s="8">
        <f t="shared" si="3"/>
        <v>86.377720439340123</v>
      </c>
      <c r="V38" s="8">
        <f t="shared" si="4"/>
        <v>166.68915791836531</v>
      </c>
      <c r="W38" s="8">
        <f t="shared" si="5"/>
        <v>101.93616054180416</v>
      </c>
    </row>
    <row r="39" spans="3:42">
      <c r="C39" s="9" t="s">
        <v>281</v>
      </c>
      <c r="D39" s="9" t="s">
        <v>281</v>
      </c>
      <c r="E39" s="9">
        <v>0.15</v>
      </c>
      <c r="F39" s="9">
        <v>16.000000000000014</v>
      </c>
      <c r="G39" s="8">
        <v>314.93867052256871</v>
      </c>
      <c r="H39" s="8">
        <v>93.266380312373485</v>
      </c>
      <c r="I39" s="8">
        <v>-791.6403867086475</v>
      </c>
      <c r="J39" s="8">
        <v>265.92795836355435</v>
      </c>
      <c r="K39" s="8">
        <v>182.88821728651428</v>
      </c>
      <c r="L39" s="8">
        <v>238.42204200330562</v>
      </c>
      <c r="N39" s="8">
        <f t="shared" si="6"/>
        <v>-293.81349889956448</v>
      </c>
      <c r="O39" s="8">
        <f t="shared" si="6"/>
        <v>597.61638067923343</v>
      </c>
      <c r="P39" s="27">
        <f t="shared" si="7"/>
        <v>0.15</v>
      </c>
      <c r="Q39" s="8">
        <f t="shared" si="7"/>
        <v>16.000000000000014</v>
      </c>
      <c r="R39" s="8">
        <f t="shared" si="0"/>
        <v>15.278072871583099</v>
      </c>
      <c r="S39" s="8">
        <f t="shared" si="1"/>
        <v>87.469630632752057</v>
      </c>
      <c r="T39" s="8">
        <f t="shared" si="2"/>
        <v>-163.47700560422874</v>
      </c>
      <c r="U39" s="8">
        <f t="shared" ref="U39:U70" si="8">E/1000/(1+nu)*(I39+J39+(nu/(1-2*nu))*(N39+O39))-T39</f>
        <v>115.36111631794282</v>
      </c>
      <c r="V39" s="8">
        <f t="shared" si="4"/>
        <v>-6.0531541896256931</v>
      </c>
      <c r="W39" s="8">
        <f t="shared" ref="W39:W70" si="9">E/1000/(1+nu)*(K39+L39+(nu/(1-2*nu))*(N39+O39))-V39</f>
        <v>110.91785290590262</v>
      </c>
    </row>
    <row r="40" spans="3:42">
      <c r="C40" s="9" t="s">
        <v>281</v>
      </c>
      <c r="D40" s="9" t="s">
        <v>281</v>
      </c>
      <c r="E40" s="9">
        <v>0.15</v>
      </c>
      <c r="F40" s="9">
        <v>-9.6599999999999966</v>
      </c>
      <c r="G40" s="8">
        <v>114.90268253622204</v>
      </c>
      <c r="H40" s="8">
        <v>112.29119452260684</v>
      </c>
      <c r="I40" s="8">
        <v>-1397.5411908084823</v>
      </c>
      <c r="J40" s="8">
        <v>133.35161421923476</v>
      </c>
      <c r="K40" s="8">
        <v>1445.9916089073488</v>
      </c>
      <c r="L40" s="8">
        <v>294.16125945047611</v>
      </c>
      <c r="N40" s="8">
        <f t="shared" si="6"/>
        <v>163.35310063508859</v>
      </c>
      <c r="O40" s="8">
        <f t="shared" si="6"/>
        <v>539.80406819231769</v>
      </c>
      <c r="P40" s="27">
        <f t="shared" si="7"/>
        <v>0.15</v>
      </c>
      <c r="Q40" s="36">
        <f t="shared" si="7"/>
        <v>-9.6599999999999966</v>
      </c>
      <c r="R40" s="8">
        <f t="shared" si="0"/>
        <v>38.352058986640827</v>
      </c>
      <c r="S40" s="8">
        <f t="shared" si="1"/>
        <v>83.538685838490338</v>
      </c>
      <c r="T40" s="8">
        <f t="shared" si="2"/>
        <v>-205.96579747673445</v>
      </c>
      <c r="U40" s="8">
        <f t="shared" si="8"/>
        <v>86.940753635637918</v>
      </c>
      <c r="V40" s="8">
        <f t="shared" si="4"/>
        <v>253.37411632351512</v>
      </c>
      <c r="W40" s="8">
        <f t="shared" si="9"/>
        <v>112.91769632683844</v>
      </c>
    </row>
    <row r="41" spans="3:42">
      <c r="C41" s="9" t="s">
        <v>281</v>
      </c>
      <c r="D41" s="9" t="s">
        <v>281</v>
      </c>
      <c r="E41" s="9">
        <v>0.15</v>
      </c>
      <c r="F41" s="9">
        <v>-9.3299999999999983</v>
      </c>
      <c r="G41" s="8">
        <v>-38.239358979508253</v>
      </c>
      <c r="H41" s="8">
        <v>110.69094006477265</v>
      </c>
      <c r="I41" s="8">
        <v>-1299.9690346684467</v>
      </c>
      <c r="J41" s="8">
        <v>159.12490688396724</v>
      </c>
      <c r="K41" s="8">
        <v>1152.305433748113</v>
      </c>
      <c r="L41" s="8">
        <v>245.04936423896947</v>
      </c>
      <c r="N41" s="8">
        <f t="shared" si="6"/>
        <v>-185.90295989984202</v>
      </c>
      <c r="O41" s="8">
        <f t="shared" si="6"/>
        <v>514.86521118770929</v>
      </c>
      <c r="P41" s="27">
        <f t="shared" si="7"/>
        <v>0.15</v>
      </c>
      <c r="Q41" s="36">
        <f t="shared" si="7"/>
        <v>-9.3299999999999983</v>
      </c>
      <c r="R41" s="8">
        <f t="shared" si="0"/>
        <v>-28.699985823016799</v>
      </c>
      <c r="S41" s="8">
        <f t="shared" si="1"/>
        <v>80.258744750512648</v>
      </c>
      <c r="T41" s="8">
        <f t="shared" si="2"/>
        <v>-232.51785651122992</v>
      </c>
      <c r="U41" s="8">
        <f t="shared" si="8"/>
        <v>88.082693236690261</v>
      </c>
      <c r="V41" s="8">
        <f t="shared" si="4"/>
        <v>163.61878838682969</v>
      </c>
      <c r="W41" s="8">
        <f t="shared" si="9"/>
        <v>101.96279788634445</v>
      </c>
    </row>
    <row r="42" spans="3:42">
      <c r="C42" s="9" t="s">
        <v>335</v>
      </c>
      <c r="D42" t="s">
        <v>283</v>
      </c>
      <c r="E42" s="9">
        <v>0.15</v>
      </c>
      <c r="F42" s="9">
        <v>-8.6700000000000017</v>
      </c>
      <c r="G42" s="8">
        <v>-678.69931769548589</v>
      </c>
      <c r="H42" s="8">
        <v>152.33407460801823</v>
      </c>
      <c r="I42" s="8">
        <v>-2267.5641864643435</v>
      </c>
      <c r="J42" s="8">
        <v>189.6986494450689</v>
      </c>
      <c r="K42" s="8">
        <v>-6.749895801294592</v>
      </c>
      <c r="L42" s="8">
        <v>406.63075235547461</v>
      </c>
      <c r="N42" s="8">
        <f t="shared" si="6"/>
        <v>-2953.0133999611244</v>
      </c>
      <c r="O42" s="8">
        <f t="shared" si="6"/>
        <v>748.66347640856179</v>
      </c>
      <c r="P42" s="27">
        <f t="shared" si="7"/>
        <v>0.15</v>
      </c>
      <c r="Q42" s="36">
        <f t="shared" si="7"/>
        <v>-8.6700000000000017</v>
      </c>
      <c r="R42" s="8">
        <f t="shared" si="0"/>
        <v>-467.40497477686847</v>
      </c>
      <c r="S42" s="8">
        <f t="shared" si="1"/>
        <v>115.31127169387105</v>
      </c>
      <c r="T42" s="8">
        <f t="shared" si="2"/>
        <v>-724.06776127029923</v>
      </c>
      <c r="U42" s="8">
        <f t="shared" si="8"/>
        <v>121.3470876290869</v>
      </c>
      <c r="V42" s="8">
        <f t="shared" si="4"/>
        <v>-358.85929893242218</v>
      </c>
      <c r="W42" s="8">
        <f t="shared" si="9"/>
        <v>156.38996579153701</v>
      </c>
    </row>
    <row r="43" spans="3:42">
      <c r="C43" s="9" t="s">
        <v>281</v>
      </c>
      <c r="D43" s="9" t="s">
        <v>279</v>
      </c>
      <c r="E43" s="9">
        <v>0.15</v>
      </c>
      <c r="F43" s="9">
        <v>-8.3400000000000034</v>
      </c>
      <c r="G43" s="8">
        <v>-306.56095949421757</v>
      </c>
      <c r="H43" s="8">
        <v>164.52148907009078</v>
      </c>
      <c r="I43" s="8">
        <v>-1442.5444548482601</v>
      </c>
      <c r="J43" s="8">
        <v>262.00860308089864</v>
      </c>
      <c r="K43" s="8">
        <v>-13.366262226033321</v>
      </c>
      <c r="L43" s="8">
        <v>520.1298900024965</v>
      </c>
      <c r="N43" s="8">
        <f t="shared" si="6"/>
        <v>-1762.4716765685109</v>
      </c>
      <c r="O43" s="8">
        <f t="shared" si="6"/>
        <v>946.65998215348588</v>
      </c>
      <c r="P43" s="27">
        <f t="shared" si="7"/>
        <v>0.15</v>
      </c>
      <c r="Q43" s="36">
        <f t="shared" si="7"/>
        <v>-8.3400000000000034</v>
      </c>
      <c r="R43" s="8">
        <f t="shared" si="0"/>
        <v>-263.05160811794315</v>
      </c>
      <c r="S43" s="8">
        <f t="shared" si="1"/>
        <v>141.26804607222545</v>
      </c>
      <c r="T43" s="8">
        <f t="shared" si="2"/>
        <v>-446.55663429051918</v>
      </c>
      <c r="U43" s="8">
        <f t="shared" si="8"/>
        <v>157.01596448935589</v>
      </c>
      <c r="V43" s="8">
        <f t="shared" si="4"/>
        <v>-215.6893877900057</v>
      </c>
      <c r="W43" s="8">
        <f t="shared" si="9"/>
        <v>198.71248006899867</v>
      </c>
    </row>
    <row r="44" spans="3:42">
      <c r="C44" s="9" t="s">
        <v>335</v>
      </c>
      <c r="D44" s="9" t="s">
        <v>279</v>
      </c>
      <c r="E44" s="9">
        <v>0.15</v>
      </c>
      <c r="F44" s="9">
        <v>8.3400000000000034</v>
      </c>
      <c r="G44" s="8">
        <v>540.85325379693575</v>
      </c>
      <c r="H44" s="8">
        <v>106.10336004446276</v>
      </c>
      <c r="I44" s="8">
        <v>-1477.5089774888838</v>
      </c>
      <c r="J44" s="8">
        <v>333.20911200940259</v>
      </c>
      <c r="K44" s="8">
        <v>266.34056301033661</v>
      </c>
      <c r="L44" s="8">
        <v>413.29919305321812</v>
      </c>
      <c r="N44" s="8">
        <f t="shared" si="6"/>
        <v>-670.31516068161147</v>
      </c>
      <c r="O44" s="8">
        <f t="shared" si="6"/>
        <v>852.61166510708347</v>
      </c>
      <c r="P44" s="27">
        <f t="shared" si="7"/>
        <v>0.15</v>
      </c>
      <c r="Q44" s="36">
        <f t="shared" si="7"/>
        <v>8.3400000000000034</v>
      </c>
      <c r="R44" s="8">
        <f t="shared" si="0"/>
        <v>6.1573426846174746</v>
      </c>
      <c r="S44" s="8">
        <f t="shared" si="1"/>
        <v>120.43695604900215</v>
      </c>
      <c r="T44" s="8">
        <f t="shared" si="2"/>
        <v>-319.88578698463027</v>
      </c>
      <c r="U44" s="8">
        <f t="shared" si="8"/>
        <v>157.12326982795398</v>
      </c>
      <c r="V44" s="8">
        <f t="shared" si="4"/>
        <v>-38.18701505783315</v>
      </c>
      <c r="W44" s="8">
        <f t="shared" si="9"/>
        <v>170.06089830426262</v>
      </c>
    </row>
    <row r="45" spans="3:42">
      <c r="C45" s="9" t="s">
        <v>281</v>
      </c>
      <c r="D45" s="9" t="s">
        <v>279</v>
      </c>
      <c r="E45" s="9">
        <v>0.15</v>
      </c>
      <c r="F45" s="9">
        <v>8.6700000000000017</v>
      </c>
      <c r="G45" s="8">
        <v>687.90514108929551</v>
      </c>
      <c r="H45" s="8">
        <v>120.94706965259945</v>
      </c>
      <c r="I45" s="8">
        <v>-1249.3413033221045</v>
      </c>
      <c r="J45" s="8">
        <v>329.08802999254135</v>
      </c>
      <c r="K45" s="8">
        <v>1185.8937996209741</v>
      </c>
      <c r="L45" s="8">
        <v>205.01142527584716</v>
      </c>
      <c r="N45" s="8">
        <f t="shared" si="6"/>
        <v>624.45763738816504</v>
      </c>
      <c r="O45" s="8">
        <f t="shared" si="6"/>
        <v>655.04652492098796</v>
      </c>
      <c r="P45" s="27">
        <f t="shared" si="7"/>
        <v>0.15</v>
      </c>
      <c r="Q45" s="36">
        <f t="shared" si="7"/>
        <v>8.6700000000000017</v>
      </c>
      <c r="R45" s="8">
        <f t="shared" si="0"/>
        <v>186.77858270568308</v>
      </c>
      <c r="S45" s="8">
        <f t="shared" si="1"/>
        <v>98.899009463154954</v>
      </c>
      <c r="T45" s="8">
        <f t="shared" si="2"/>
        <v>-126.1612275453892</v>
      </c>
      <c r="U45" s="8">
        <f t="shared" si="8"/>
        <v>132.52177997960712</v>
      </c>
      <c r="V45" s="8">
        <f t="shared" si="4"/>
        <v>267.22290446849269</v>
      </c>
      <c r="W45" s="8">
        <f t="shared" si="9"/>
        <v>112.47863614075646</v>
      </c>
      <c r="AP45" t="s">
        <v>330</v>
      </c>
    </row>
    <row r="46" spans="3:42">
      <c r="C46" s="9" t="s">
        <v>281</v>
      </c>
      <c r="D46" t="s">
        <v>282</v>
      </c>
      <c r="E46" s="9">
        <v>0.15</v>
      </c>
      <c r="F46" s="9">
        <v>9.3299999999999983</v>
      </c>
      <c r="G46" s="8">
        <v>-363.0723917907863</v>
      </c>
      <c r="H46" s="8">
        <v>112.63182880649757</v>
      </c>
      <c r="I46" s="8">
        <v>-2783.8818558991729</v>
      </c>
      <c r="J46" s="8">
        <v>213.64988809124952</v>
      </c>
      <c r="K46" s="8">
        <v>1505.6189685538345</v>
      </c>
      <c r="L46" s="8">
        <v>198.41198106540514</v>
      </c>
      <c r="N46" s="8">
        <f t="shared" si="6"/>
        <v>-1641.3352791361247</v>
      </c>
      <c r="O46" s="8">
        <f t="shared" si="6"/>
        <v>524.6936979631522</v>
      </c>
      <c r="P46" s="27">
        <f t="shared" si="7"/>
        <v>0.15</v>
      </c>
      <c r="Q46" s="36">
        <f t="shared" si="7"/>
        <v>9.3299999999999983</v>
      </c>
      <c r="R46" s="8">
        <f t="shared" si="0"/>
        <v>-257.50423749231129</v>
      </c>
      <c r="S46" s="8">
        <f t="shared" si="1"/>
        <v>81.763031906585297</v>
      </c>
      <c r="T46" s="8">
        <f t="shared" si="2"/>
        <v>-648.55807400212757</v>
      </c>
      <c r="U46" s="8">
        <f t="shared" si="8"/>
        <v>98.081333791045267</v>
      </c>
      <c r="V46" s="8">
        <f t="shared" si="4"/>
        <v>44.361289947973589</v>
      </c>
      <c r="W46" s="8">
        <f t="shared" si="9"/>
        <v>95.619825733024228</v>
      </c>
    </row>
    <row r="47" spans="3:42">
      <c r="C47" s="9" t="s">
        <v>281</v>
      </c>
      <c r="D47" s="9" t="s">
        <v>281</v>
      </c>
      <c r="E47" s="9">
        <v>0.15</v>
      </c>
      <c r="F47" s="9">
        <v>9.6599999999999966</v>
      </c>
      <c r="G47" s="8">
        <v>382.76818715665684</v>
      </c>
      <c r="H47" s="8">
        <v>93.309346179015733</v>
      </c>
      <c r="I47" s="8">
        <v>-1216.9966885012818</v>
      </c>
      <c r="J47" s="8">
        <v>186.37525716513892</v>
      </c>
      <c r="K47" s="8">
        <v>1451.622806628139</v>
      </c>
      <c r="L47" s="8">
        <v>342.91915244377697</v>
      </c>
      <c r="N47" s="8">
        <f t="shared" si="6"/>
        <v>617.39430528351397</v>
      </c>
      <c r="O47" s="8">
        <f t="shared" si="6"/>
        <v>622.60375578793162</v>
      </c>
      <c r="P47" s="27">
        <f t="shared" si="7"/>
        <v>0.15</v>
      </c>
      <c r="Q47" s="36">
        <f t="shared" si="7"/>
        <v>9.6599999999999966</v>
      </c>
      <c r="R47" s="8">
        <f t="shared" si="0"/>
        <v>136.6314787577318</v>
      </c>
      <c r="S47" s="8">
        <f t="shared" si="1"/>
        <v>90.503887872455806</v>
      </c>
      <c r="T47" s="8">
        <f t="shared" si="2"/>
        <v>-121.79207807931979</v>
      </c>
      <c r="U47" s="8">
        <f t="shared" si="8"/>
        <v>105.53761195482952</v>
      </c>
      <c r="V47" s="8">
        <f t="shared" si="4"/>
        <v>309.29260959543274</v>
      </c>
      <c r="W47" s="8">
        <f t="shared" si="9"/>
        <v>130.82547196137875</v>
      </c>
    </row>
    <row r="48" spans="3:42">
      <c r="G48" s="9"/>
      <c r="H48" s="9"/>
      <c r="I48" s="9"/>
      <c r="J48" s="9"/>
      <c r="K48" s="9"/>
      <c r="L48" s="9"/>
      <c r="N48" s="8"/>
      <c r="O48" s="8"/>
      <c r="P48" s="27"/>
      <c r="Q48" s="8"/>
      <c r="R48" s="9"/>
      <c r="S48" s="8"/>
      <c r="T48" s="9"/>
      <c r="U48" s="8">
        <f t="shared" si="8"/>
        <v>0</v>
      </c>
      <c r="V48" s="9"/>
      <c r="W48" s="8">
        <f t="shared" si="9"/>
        <v>0</v>
      </c>
    </row>
    <row r="49" spans="4:23">
      <c r="D49" s="11" t="s">
        <v>281</v>
      </c>
      <c r="E49" s="41">
        <v>0.3</v>
      </c>
      <c r="F49" s="41">
        <v>-9.6599999999999966</v>
      </c>
      <c r="G49" s="13">
        <v>438.33117589797689</v>
      </c>
      <c r="H49" s="13">
        <v>93.030742328359338</v>
      </c>
      <c r="I49" s="13">
        <v>-1375.5999621832825</v>
      </c>
      <c r="J49" s="13">
        <v>233.64234877898389</v>
      </c>
      <c r="K49" s="13">
        <v>1290.5801789655502</v>
      </c>
      <c r="L49" s="13">
        <v>307.2332665308154</v>
      </c>
      <c r="M49" s="11"/>
      <c r="N49" s="13">
        <f t="shared" ref="N49:O77" si="10">SUM(G49,I49,K49)</f>
        <v>353.31139268024458</v>
      </c>
      <c r="O49" s="13">
        <f t="shared" si="10"/>
        <v>633.90635763815862</v>
      </c>
      <c r="P49" s="28">
        <f>E49</f>
        <v>0.3</v>
      </c>
      <c r="Q49" s="38">
        <f>F49</f>
        <v>-9.6599999999999966</v>
      </c>
      <c r="R49" s="13">
        <f t="shared" ref="R49:R58" si="11">E/1000/(1+nu)*(G49+(nu/(1-2*nu))*N49)</f>
        <v>113.61237791208741</v>
      </c>
      <c r="S49" s="13">
        <f t="shared" ref="S49:S58" si="12">E/1000/(1+nu)*(G49+H49+(nu/(1-2*nu))*(N49+O49))-R49</f>
        <v>91.828236320742676</v>
      </c>
      <c r="T49" s="13">
        <f t="shared" ref="T49:T58" si="13">E/1000/(1+nu)*(I49+(nu/(1-2*nu))*N49)</f>
        <v>-179.40726747026983</v>
      </c>
      <c r="U49" s="13">
        <f t="shared" si="8"/>
        <v>114.54241890122813</v>
      </c>
      <c r="V49" s="13">
        <f t="shared" ref="V49:V58" si="14">E/1000/(1+nu)*(K49+(nu/(1-2*nu))*N49)</f>
        <v>251.28337071531081</v>
      </c>
      <c r="W49" s="13">
        <f t="shared" si="9"/>
        <v>126.43018253806241</v>
      </c>
    </row>
    <row r="50" spans="4:23">
      <c r="D50" s="11" t="s">
        <v>281</v>
      </c>
      <c r="E50" s="41">
        <v>0.3</v>
      </c>
      <c r="F50" s="41">
        <v>-9.3299999999999983</v>
      </c>
      <c r="G50" s="13">
        <v>187.3048196521232</v>
      </c>
      <c r="H50" s="13">
        <v>107.62394637864324</v>
      </c>
      <c r="I50" s="13">
        <v>-1167.4759884068299</v>
      </c>
      <c r="J50" s="13">
        <v>184.29534466657412</v>
      </c>
      <c r="K50" s="13">
        <v>1030.816757302322</v>
      </c>
      <c r="L50" s="13">
        <v>304.92671293802505</v>
      </c>
      <c r="M50" s="11"/>
      <c r="N50" s="13">
        <f t="shared" si="10"/>
        <v>50.645588547615375</v>
      </c>
      <c r="O50" s="13">
        <f t="shared" si="10"/>
        <v>596.84600398324244</v>
      </c>
      <c r="P50" s="28">
        <f t="shared" ref="P50:Q58" si="15">E50</f>
        <v>0.3</v>
      </c>
      <c r="Q50" s="38">
        <f t="shared" si="15"/>
        <v>-9.3299999999999983</v>
      </c>
      <c r="R50" s="13">
        <f t="shared" si="11"/>
        <v>36.392840248611762</v>
      </c>
      <c r="S50" s="13">
        <f t="shared" si="12"/>
        <v>89.695595666827487</v>
      </c>
      <c r="T50" s="13">
        <f t="shared" si="13"/>
        <v>-182.45636720706526</v>
      </c>
      <c r="U50" s="13">
        <f t="shared" si="8"/>
        <v>102.08097539026249</v>
      </c>
      <c r="V50" s="13">
        <f t="shared" si="14"/>
        <v>172.65246094595153</v>
      </c>
      <c r="W50" s="13">
        <f t="shared" si="9"/>
        <v>121.56758103411227</v>
      </c>
    </row>
    <row r="51" spans="4:23">
      <c r="D51" s="11" t="s">
        <v>281</v>
      </c>
      <c r="E51" s="41">
        <v>0.3</v>
      </c>
      <c r="F51" s="41">
        <v>-9</v>
      </c>
      <c r="G51" s="13">
        <v>109.84772246547259</v>
      </c>
      <c r="H51" s="13">
        <v>85.562849881259936</v>
      </c>
      <c r="I51" s="13">
        <v>-1466.5290385272867</v>
      </c>
      <c r="J51" s="13">
        <v>235.06253215210836</v>
      </c>
      <c r="K51" s="13">
        <v>1209.0506252093735</v>
      </c>
      <c r="L51" s="13">
        <v>280.06312293604742</v>
      </c>
      <c r="M51" s="11"/>
      <c r="N51" s="13">
        <f t="shared" si="10"/>
        <v>-147.63069085244069</v>
      </c>
      <c r="O51" s="13">
        <f t="shared" si="10"/>
        <v>600.6885049694157</v>
      </c>
      <c r="P51" s="28">
        <f t="shared" si="15"/>
        <v>0.3</v>
      </c>
      <c r="Q51" s="38">
        <f t="shared" si="15"/>
        <v>-9</v>
      </c>
      <c r="R51" s="13">
        <f t="shared" si="11"/>
        <v>-0.14139391654627939</v>
      </c>
      <c r="S51" s="13">
        <f t="shared" si="12"/>
        <v>86.59741385211349</v>
      </c>
      <c r="T51" s="13">
        <f t="shared" si="13"/>
        <v>-254.78687069229966</v>
      </c>
      <c r="U51" s="13">
        <f t="shared" si="8"/>
        <v>110.74736252663516</v>
      </c>
      <c r="V51" s="13">
        <f t="shared" si="14"/>
        <v>177.42215191131464</v>
      </c>
      <c r="W51" s="13">
        <f t="shared" si="9"/>
        <v>118.01668873019452</v>
      </c>
    </row>
    <row r="52" spans="4:23">
      <c r="D52" s="11" t="s">
        <v>281</v>
      </c>
      <c r="E52" s="41">
        <v>0.3</v>
      </c>
      <c r="F52" s="41">
        <v>-8.6700000000000017</v>
      </c>
      <c r="G52" s="13">
        <v>949.0357555637097</v>
      </c>
      <c r="H52" s="13">
        <v>124.91193889863075</v>
      </c>
      <c r="I52" s="13">
        <v>-1535.2876345282596</v>
      </c>
      <c r="J52" s="13">
        <v>245.59042827165808</v>
      </c>
      <c r="K52" s="13">
        <v>716.62888788903706</v>
      </c>
      <c r="L52" s="13">
        <v>313.48495581351449</v>
      </c>
      <c r="M52" s="11"/>
      <c r="N52" s="13">
        <f t="shared" si="10"/>
        <v>130.3770089244872</v>
      </c>
      <c r="O52" s="13">
        <f t="shared" si="10"/>
        <v>683.98732298380332</v>
      </c>
      <c r="P52" s="28">
        <f t="shared" si="15"/>
        <v>0.3</v>
      </c>
      <c r="Q52" s="38">
        <f t="shared" si="15"/>
        <v>-8.6700000000000017</v>
      </c>
      <c r="R52" s="13">
        <f t="shared" si="11"/>
        <v>169.10145197998904</v>
      </c>
      <c r="S52" s="13">
        <f t="shared" si="12"/>
        <v>103.04577733743187</v>
      </c>
      <c r="T52" s="13">
        <f t="shared" si="13"/>
        <v>-232.21232641948288</v>
      </c>
      <c r="U52" s="13">
        <f t="shared" si="8"/>
        <v>122.53999485153631</v>
      </c>
      <c r="V52" s="13">
        <f t="shared" si="14"/>
        <v>131.55880412484962</v>
      </c>
      <c r="W52" s="13">
        <f t="shared" si="9"/>
        <v>133.50757237752848</v>
      </c>
    </row>
    <row r="53" spans="4:23">
      <c r="D53" s="11" t="s">
        <v>281</v>
      </c>
      <c r="E53" s="41">
        <v>0.3</v>
      </c>
      <c r="F53" s="41">
        <v>-8.3400000000000034</v>
      </c>
      <c r="G53" s="13">
        <v>2077.2686259953321</v>
      </c>
      <c r="H53" s="13">
        <v>116.46117475883057</v>
      </c>
      <c r="I53" s="13">
        <v>466.61003263825938</v>
      </c>
      <c r="J53" s="13">
        <v>306.25594903788141</v>
      </c>
      <c r="K53" s="13">
        <v>884.90930425266788</v>
      </c>
      <c r="L53" s="13">
        <v>318.23846641820819</v>
      </c>
      <c r="M53" s="11"/>
      <c r="N53" s="13">
        <f t="shared" si="10"/>
        <v>3428.7879628862593</v>
      </c>
      <c r="O53" s="13">
        <f t="shared" si="10"/>
        <v>740.95559021492022</v>
      </c>
      <c r="P53" s="28">
        <f t="shared" si="15"/>
        <v>0.3</v>
      </c>
      <c r="Q53" s="38">
        <f t="shared" si="15"/>
        <v>-8.3400000000000034</v>
      </c>
      <c r="R53" s="13">
        <f t="shared" si="11"/>
        <v>750.96962739508115</v>
      </c>
      <c r="S53" s="13">
        <f t="shared" si="12"/>
        <v>108.58257858323407</v>
      </c>
      <c r="T53" s="13">
        <f t="shared" si="13"/>
        <v>490.78631616047704</v>
      </c>
      <c r="U53" s="13">
        <f t="shared" si="8"/>
        <v>139.24173442831153</v>
      </c>
      <c r="V53" s="13">
        <f t="shared" si="14"/>
        <v>558.35773695972762</v>
      </c>
      <c r="W53" s="13">
        <f t="shared" si="9"/>
        <v>141.17737185128749</v>
      </c>
    </row>
    <row r="54" spans="4:23">
      <c r="D54" s="11" t="s">
        <v>281</v>
      </c>
      <c r="E54" s="41">
        <v>0.3</v>
      </c>
      <c r="F54" s="41">
        <v>8.3400000000000034</v>
      </c>
      <c r="G54" s="13">
        <v>2508.1590038962263</v>
      </c>
      <c r="H54" s="13">
        <v>119.25526962919275</v>
      </c>
      <c r="I54" s="13">
        <v>1314.7091650222985</v>
      </c>
      <c r="J54" s="13">
        <v>342.77029172713469</v>
      </c>
      <c r="K54" s="13">
        <v>1042.1878052562229</v>
      </c>
      <c r="L54" s="13">
        <v>253.9651355399908</v>
      </c>
      <c r="M54" s="11"/>
      <c r="N54" s="13">
        <f t="shared" si="10"/>
        <v>4865.0559741747475</v>
      </c>
      <c r="O54" s="13">
        <f t="shared" si="10"/>
        <v>715.99069689631824</v>
      </c>
      <c r="P54" s="28">
        <f t="shared" si="15"/>
        <v>0.3</v>
      </c>
      <c r="Q54" s="38">
        <f t="shared" si="15"/>
        <v>8.3400000000000034</v>
      </c>
      <c r="R54" s="13">
        <f t="shared" si="11"/>
        <v>994.58438980825372</v>
      </c>
      <c r="S54" s="13">
        <f t="shared" si="12"/>
        <v>106.00933952561604</v>
      </c>
      <c r="T54" s="13">
        <f t="shared" si="13"/>
        <v>801.79633891323476</v>
      </c>
      <c r="U54" s="13">
        <f t="shared" si="8"/>
        <v>142.11561232605277</v>
      </c>
      <c r="V54" s="13">
        <f t="shared" si="14"/>
        <v>757.77365772025325</v>
      </c>
      <c r="W54" s="13">
        <f t="shared" si="9"/>
        <v>127.77016401889864</v>
      </c>
    </row>
    <row r="55" spans="4:23">
      <c r="D55" s="11" t="s">
        <v>281</v>
      </c>
      <c r="E55" s="41">
        <v>0.3</v>
      </c>
      <c r="F55" s="41">
        <v>8.6700000000000017</v>
      </c>
      <c r="G55" s="13">
        <v>2428.0648860415254</v>
      </c>
      <c r="H55" s="13">
        <v>132.43811417140705</v>
      </c>
      <c r="I55" s="13">
        <v>398.75125224675401</v>
      </c>
      <c r="J55" s="13">
        <v>289.85144462412291</v>
      </c>
      <c r="K55" s="13">
        <v>953.3291903554009</v>
      </c>
      <c r="L55" s="13">
        <v>207.31569652610028</v>
      </c>
      <c r="M55" s="11"/>
      <c r="N55" s="13">
        <f t="shared" si="10"/>
        <v>3780.1453286436804</v>
      </c>
      <c r="O55" s="13">
        <f t="shared" si="10"/>
        <v>629.60525532163024</v>
      </c>
      <c r="P55" s="28">
        <f t="shared" si="15"/>
        <v>0.3</v>
      </c>
      <c r="Q55" s="38">
        <f t="shared" si="15"/>
        <v>8.6700000000000017</v>
      </c>
      <c r="R55" s="13">
        <f t="shared" si="11"/>
        <v>850.20501179238431</v>
      </c>
      <c r="S55" s="13">
        <f t="shared" si="12"/>
        <v>97.67294745319407</v>
      </c>
      <c r="T55" s="13">
        <f t="shared" si="13"/>
        <v>522.39280941015215</v>
      </c>
      <c r="U55" s="13">
        <f t="shared" si="8"/>
        <v>123.10125468017122</v>
      </c>
      <c r="V55" s="13">
        <f t="shared" si="14"/>
        <v>611.97847633539516</v>
      </c>
      <c r="W55" s="13">
        <f t="shared" si="9"/>
        <v>109.76855691049059</v>
      </c>
    </row>
    <row r="56" spans="4:23">
      <c r="D56" s="11" t="s">
        <v>281</v>
      </c>
      <c r="E56" s="41">
        <v>0.3</v>
      </c>
      <c r="F56" s="41">
        <v>9</v>
      </c>
      <c r="G56" s="13">
        <v>1334.5200032457428</v>
      </c>
      <c r="H56" s="13">
        <v>99.018964927921388</v>
      </c>
      <c r="I56" s="13">
        <v>-898.68287743199994</v>
      </c>
      <c r="J56" s="13">
        <v>321.4727215864466</v>
      </c>
      <c r="K56" s="13">
        <v>1942.3634748860775</v>
      </c>
      <c r="L56" s="13">
        <v>241.47591337175822</v>
      </c>
      <c r="M56" s="11"/>
      <c r="N56" s="13">
        <f t="shared" si="10"/>
        <v>2378.2006006998204</v>
      </c>
      <c r="O56" s="13">
        <f t="shared" si="10"/>
        <v>661.96759988612621</v>
      </c>
      <c r="P56" s="28">
        <f t="shared" si="15"/>
        <v>0.3</v>
      </c>
      <c r="Q56" s="38">
        <f t="shared" si="15"/>
        <v>9</v>
      </c>
      <c r="R56" s="13">
        <f t="shared" si="11"/>
        <v>503.70445791679043</v>
      </c>
      <c r="S56" s="13">
        <f t="shared" si="12"/>
        <v>96.195292013021856</v>
      </c>
      <c r="T56" s="13">
        <f t="shared" si="13"/>
        <v>142.9563002688474</v>
      </c>
      <c r="U56" s="13">
        <f t="shared" si="8"/>
        <v>132.13012962709129</v>
      </c>
      <c r="V56" s="13">
        <f t="shared" si="14"/>
        <v>601.8945571817676</v>
      </c>
      <c r="W56" s="13">
        <f t="shared" si="9"/>
        <v>119.20756830010316</v>
      </c>
    </row>
    <row r="57" spans="4:23">
      <c r="D57" s="11" t="s">
        <v>281</v>
      </c>
      <c r="E57" s="41">
        <v>0.3</v>
      </c>
      <c r="F57" s="41">
        <v>9.3299999999999983</v>
      </c>
      <c r="G57" s="13">
        <v>133.66330419617435</v>
      </c>
      <c r="H57" s="13">
        <v>95.627371202944289</v>
      </c>
      <c r="I57" s="13">
        <v>-1627.1877549671742</v>
      </c>
      <c r="J57" s="13">
        <v>247.52759552493217</v>
      </c>
      <c r="K57" s="13">
        <v>2217.5635806103155</v>
      </c>
      <c r="L57" s="13">
        <v>178.78823336281448</v>
      </c>
      <c r="M57" s="11"/>
      <c r="N57" s="13">
        <f t="shared" si="10"/>
        <v>724.03912983931559</v>
      </c>
      <c r="O57" s="13">
        <f t="shared" si="10"/>
        <v>521.94320009069088</v>
      </c>
      <c r="P57" s="28">
        <f t="shared" si="15"/>
        <v>0.3</v>
      </c>
      <c r="Q57" s="38">
        <f t="shared" si="15"/>
        <v>9.3299999999999983</v>
      </c>
      <c r="R57" s="13">
        <f t="shared" si="11"/>
        <v>109.31188986991444</v>
      </c>
      <c r="S57" s="13">
        <f t="shared" si="12"/>
        <v>78.682924589924681</v>
      </c>
      <c r="T57" s="13">
        <f t="shared" si="13"/>
        <v>-175.13328122570337</v>
      </c>
      <c r="U57" s="13">
        <f t="shared" si="8"/>
        <v>103.22065313424581</v>
      </c>
      <c r="V57" s="13">
        <f t="shared" si="14"/>
        <v>445.94193452142946</v>
      </c>
      <c r="W57" s="13">
        <f t="shared" si="9"/>
        <v>92.116602323442237</v>
      </c>
    </row>
    <row r="58" spans="4:23">
      <c r="D58" s="11" t="s">
        <v>281</v>
      </c>
      <c r="E58" s="41">
        <v>0.3</v>
      </c>
      <c r="F58" s="41">
        <v>9.6599999999999966</v>
      </c>
      <c r="G58" s="13">
        <v>372.17289983471068</v>
      </c>
      <c r="H58" s="13">
        <v>81.255207167396691</v>
      </c>
      <c r="I58" s="13">
        <v>-1778.9586963375959</v>
      </c>
      <c r="J58" s="13">
        <v>223.0018005529023</v>
      </c>
      <c r="K58" s="13">
        <v>1672.9336054244204</v>
      </c>
      <c r="L58" s="13">
        <v>265.38544437282326</v>
      </c>
      <c r="M58" s="11"/>
      <c r="N58" s="13">
        <f t="shared" si="10"/>
        <v>266.14780892153522</v>
      </c>
      <c r="O58" s="13">
        <f t="shared" si="10"/>
        <v>569.6424520931223</v>
      </c>
      <c r="P58" s="28">
        <f t="shared" si="15"/>
        <v>0.3</v>
      </c>
      <c r="Q58" s="38">
        <f t="shared" si="15"/>
        <v>9.6599999999999966</v>
      </c>
      <c r="R58" s="13">
        <f t="shared" si="11"/>
        <v>92.365068361870016</v>
      </c>
      <c r="S58" s="13">
        <f t="shared" si="12"/>
        <v>82.140215161400022</v>
      </c>
      <c r="T58" s="13">
        <f t="shared" si="13"/>
        <v>-255.12542025057948</v>
      </c>
      <c r="U58" s="13">
        <f t="shared" si="8"/>
        <v>105.03774178521249</v>
      </c>
      <c r="V58" s="13">
        <f t="shared" si="14"/>
        <v>302.48795157251544</v>
      </c>
      <c r="W58" s="13">
        <f t="shared" si="9"/>
        <v>111.88433040227659</v>
      </c>
    </row>
    <row r="59" spans="4:23">
      <c r="E59" s="9"/>
      <c r="G59" s="9"/>
      <c r="H59" s="9"/>
      <c r="I59" s="8"/>
      <c r="J59" s="8"/>
      <c r="K59" s="9"/>
      <c r="L59" s="9"/>
      <c r="N59" s="8"/>
      <c r="O59" s="8"/>
      <c r="P59" s="27"/>
      <c r="Q59" s="36"/>
      <c r="R59" s="9"/>
      <c r="S59" s="8"/>
      <c r="T59" s="9"/>
      <c r="U59" s="8">
        <f t="shared" si="8"/>
        <v>0</v>
      </c>
      <c r="V59" s="9"/>
      <c r="W59" s="8">
        <f t="shared" si="9"/>
        <v>0</v>
      </c>
    </row>
    <row r="60" spans="4:23">
      <c r="D60" s="15" t="s">
        <v>279</v>
      </c>
      <c r="E60" s="24">
        <v>0.15</v>
      </c>
      <c r="F60" s="24">
        <v>0</v>
      </c>
      <c r="G60" s="17">
        <v>-1589.6771413862475</v>
      </c>
      <c r="H60" s="17">
        <v>167.54055712919762</v>
      </c>
      <c r="I60" s="17">
        <v>2625.6801287545263</v>
      </c>
      <c r="J60" s="17">
        <v>418.26996430205372</v>
      </c>
      <c r="K60" s="17">
        <v>-1120.759717287978</v>
      </c>
      <c r="L60" s="17">
        <v>557.1528621056699</v>
      </c>
      <c r="M60" s="15"/>
      <c r="N60" s="17">
        <f t="shared" si="10"/>
        <v>-84.756729919699183</v>
      </c>
      <c r="O60" s="17">
        <f t="shared" si="10"/>
        <v>1142.9633835369214</v>
      </c>
      <c r="P60" s="29">
        <f>E60</f>
        <v>0.15</v>
      </c>
      <c r="Q60" s="17">
        <f>F60</f>
        <v>0</v>
      </c>
      <c r="R60" s="17">
        <f t="shared" ref="R60:R67" si="16">E/1000/(1+nu)*(G60+(nu/(1-2*nu))*N60)</f>
        <v>-267.06260357958814</v>
      </c>
      <c r="S60" s="17">
        <f t="shared" ref="S60:S67" si="17">E/1000/(1+nu)*(G60+H60+(nu/(1-2*nu))*(N60+O60))-R60</f>
        <v>165.5386537724589</v>
      </c>
      <c r="T60" s="17">
        <f t="shared" ref="T60:T67" si="18">E/1000/(1+nu)*(I60+(nu/(1-2*nu))*N60)</f>
        <v>413.87972467392143</v>
      </c>
      <c r="U60" s="17">
        <f t="shared" si="8"/>
        <v>206.04109646961257</v>
      </c>
      <c r="V60" s="17">
        <f t="shared" ref="V60:V67" si="19">E/1000/(1+nu)*(K60+(nu/(1-2*nu))*N60)</f>
        <v>-191.31440430217538</v>
      </c>
      <c r="W60" s="17">
        <f t="shared" si="9"/>
        <v>228.4760261148121</v>
      </c>
    </row>
    <row r="61" spans="4:23">
      <c r="D61" s="15" t="s">
        <v>279</v>
      </c>
      <c r="E61" s="24">
        <v>0.45</v>
      </c>
      <c r="F61" s="24">
        <v>0</v>
      </c>
      <c r="G61" s="17">
        <v>-21.898296227673697</v>
      </c>
      <c r="H61" s="17">
        <v>111.02600248058536</v>
      </c>
      <c r="I61" s="17">
        <v>1673.2082525987569</v>
      </c>
      <c r="J61" s="17">
        <v>352.2305560723637</v>
      </c>
      <c r="K61" s="17">
        <v>-1218.7707168457296</v>
      </c>
      <c r="L61" s="17">
        <v>680.86529675726035</v>
      </c>
      <c r="M61" s="15"/>
      <c r="N61" s="17">
        <f t="shared" si="10"/>
        <v>432.53923952535365</v>
      </c>
      <c r="O61" s="17">
        <f t="shared" si="10"/>
        <v>1144.1218553102094</v>
      </c>
      <c r="P61" s="29">
        <f t="shared" ref="P61:Q67" si="20">E61</f>
        <v>0.45</v>
      </c>
      <c r="Q61" s="17">
        <f t="shared" si="20"/>
        <v>0</v>
      </c>
      <c r="R61" s="17">
        <f t="shared" si="16"/>
        <v>48.866375398024388</v>
      </c>
      <c r="S61" s="17">
        <f t="shared" si="17"/>
        <v>156.54973287098525</v>
      </c>
      <c r="T61" s="17">
        <f t="shared" si="18"/>
        <v>322.691279439217</v>
      </c>
      <c r="U61" s="17">
        <f t="shared" si="8"/>
        <v>195.5135453742725</v>
      </c>
      <c r="V61" s="17">
        <f t="shared" si="19"/>
        <v>-144.47455408643077</v>
      </c>
      <c r="W61" s="17">
        <f t="shared" si="9"/>
        <v>248.60069579260198</v>
      </c>
    </row>
    <row r="62" spans="4:23">
      <c r="D62" s="15" t="s">
        <v>279</v>
      </c>
      <c r="E62" s="24">
        <v>0.75</v>
      </c>
      <c r="F62" s="24">
        <v>0</v>
      </c>
      <c r="G62" s="17">
        <v>172.76738566818216</v>
      </c>
      <c r="H62" s="17">
        <v>130.06225667822059</v>
      </c>
      <c r="I62" s="17">
        <v>2397.9648483389847</v>
      </c>
      <c r="J62" s="17">
        <v>353.36587913792346</v>
      </c>
      <c r="K62" s="17">
        <v>-1756.294766315114</v>
      </c>
      <c r="L62" s="17">
        <v>288.56593569281927</v>
      </c>
      <c r="M62" s="15"/>
      <c r="N62" s="17">
        <f t="shared" si="10"/>
        <v>814.43746769205291</v>
      </c>
      <c r="O62" s="17">
        <f t="shared" si="10"/>
        <v>771.99407150896332</v>
      </c>
      <c r="P62" s="29">
        <f t="shared" si="20"/>
        <v>0.75</v>
      </c>
      <c r="Q62" s="17">
        <f t="shared" si="20"/>
        <v>0</v>
      </c>
      <c r="R62" s="17">
        <f t="shared" si="16"/>
        <v>126.5808093475512</v>
      </c>
      <c r="S62" s="17">
        <f t="shared" si="17"/>
        <v>114.5401078192985</v>
      </c>
      <c r="T62" s="17">
        <f t="shared" si="18"/>
        <v>486.03578408668074</v>
      </c>
      <c r="U62" s="17">
        <f t="shared" si="8"/>
        <v>150.61223144740433</v>
      </c>
      <c r="V62" s="17">
        <f t="shared" si="19"/>
        <v>-185.0369228959043</v>
      </c>
      <c r="W62" s="17">
        <f t="shared" si="9"/>
        <v>140.14454827550287</v>
      </c>
    </row>
    <row r="63" spans="4:23">
      <c r="D63" s="15" t="s">
        <v>279</v>
      </c>
      <c r="E63" s="24">
        <v>1.05</v>
      </c>
      <c r="F63" s="24">
        <v>0</v>
      </c>
      <c r="G63" s="17">
        <v>253.91786346262711</v>
      </c>
      <c r="H63" s="17">
        <v>139.07898304910128</v>
      </c>
      <c r="I63" s="17">
        <v>1556.1503700693979</v>
      </c>
      <c r="J63" s="17">
        <v>440.59893896442054</v>
      </c>
      <c r="K63" s="17">
        <v>-1336.5243428259398</v>
      </c>
      <c r="L63" s="17">
        <v>431.87972120006793</v>
      </c>
      <c r="M63" s="15"/>
      <c r="N63" s="17">
        <f t="shared" si="10"/>
        <v>473.54389070608522</v>
      </c>
      <c r="O63" s="17">
        <f t="shared" si="10"/>
        <v>1011.5576432135897</v>
      </c>
      <c r="P63" s="29">
        <f t="shared" si="20"/>
        <v>1.05</v>
      </c>
      <c r="Q63" s="17">
        <f t="shared" si="20"/>
        <v>0</v>
      </c>
      <c r="R63" s="17">
        <f t="shared" si="16"/>
        <v>98.389164702584694</v>
      </c>
      <c r="S63" s="17">
        <f t="shared" si="17"/>
        <v>145.02070403573197</v>
      </c>
      <c r="T63" s="17">
        <f t="shared" si="18"/>
        <v>308.74980038521687</v>
      </c>
      <c r="U63" s="17">
        <f t="shared" si="8"/>
        <v>193.72777383743738</v>
      </c>
      <c r="V63" s="17">
        <f t="shared" si="19"/>
        <v>-158.52842246710685</v>
      </c>
      <c r="W63" s="17">
        <f t="shared" si="9"/>
        <v>192.31928481396506</v>
      </c>
    </row>
    <row r="64" spans="4:23">
      <c r="D64" s="15" t="s">
        <v>279</v>
      </c>
      <c r="E64" s="24">
        <v>1.35</v>
      </c>
      <c r="F64" s="24">
        <v>0</v>
      </c>
      <c r="G64" s="17">
        <v>87.82076423363705</v>
      </c>
      <c r="H64" s="17">
        <v>148.17796397315064</v>
      </c>
      <c r="I64" s="17">
        <v>1526.3425450642299</v>
      </c>
      <c r="J64" s="17">
        <v>367.27779550416176</v>
      </c>
      <c r="K64" s="17">
        <v>-1392.124330005684</v>
      </c>
      <c r="L64" s="17">
        <v>316.57734464229929</v>
      </c>
      <c r="M64" s="15"/>
      <c r="N64" s="17">
        <f t="shared" si="10"/>
        <v>222.03897929218283</v>
      </c>
      <c r="O64" s="17">
        <f t="shared" si="10"/>
        <v>832.03310411961172</v>
      </c>
      <c r="P64" s="29">
        <f t="shared" si="20"/>
        <v>1.35</v>
      </c>
      <c r="Q64" s="17">
        <f t="shared" si="20"/>
        <v>0</v>
      </c>
      <c r="R64" s="17">
        <f t="shared" si="16"/>
        <v>41.087307482755818</v>
      </c>
      <c r="S64" s="17">
        <f t="shared" si="17"/>
        <v>124.74045102553882</v>
      </c>
      <c r="T64" s="17">
        <f t="shared" si="18"/>
        <v>273.46390284769768</v>
      </c>
      <c r="U64" s="17">
        <f t="shared" si="8"/>
        <v>160.13350073439449</v>
      </c>
      <c r="V64" s="17">
        <f t="shared" si="19"/>
        <v>-197.98074620205756</v>
      </c>
      <c r="W64" s="17">
        <f t="shared" si="9"/>
        <v>151.94342790286282</v>
      </c>
    </row>
    <row r="65" spans="4:23">
      <c r="D65" s="15" t="s">
        <v>279</v>
      </c>
      <c r="E65" s="24">
        <v>1.65</v>
      </c>
      <c r="F65" s="24">
        <v>0</v>
      </c>
      <c r="G65" s="17">
        <v>122.24854167519617</v>
      </c>
      <c r="H65" s="17">
        <v>188.24586334398316</v>
      </c>
      <c r="I65" s="17">
        <v>956.3994448811286</v>
      </c>
      <c r="J65" s="17">
        <v>406.14002698857735</v>
      </c>
      <c r="K65" s="17">
        <v>-1216.835321037446</v>
      </c>
      <c r="L65" s="17">
        <v>347.25152546721802</v>
      </c>
      <c r="M65" s="15"/>
      <c r="N65" s="17">
        <f t="shared" si="10"/>
        <v>-138.1873344811213</v>
      </c>
      <c r="O65" s="17">
        <f t="shared" si="10"/>
        <v>941.63741579977852</v>
      </c>
      <c r="P65" s="29">
        <f t="shared" si="20"/>
        <v>1.65</v>
      </c>
      <c r="Q65" s="17">
        <f t="shared" si="20"/>
        <v>0</v>
      </c>
      <c r="R65" s="17">
        <f t="shared" si="16"/>
        <v>3.0059142853958405</v>
      </c>
      <c r="S65" s="17">
        <f t="shared" si="17"/>
        <v>144.49194176207808</v>
      </c>
      <c r="T65" s="17">
        <f t="shared" si="18"/>
        <v>137.7533678802003</v>
      </c>
      <c r="U65" s="17">
        <f t="shared" si="8"/>
        <v>179.69022973543565</v>
      </c>
      <c r="V65" s="17">
        <f t="shared" si="19"/>
        <v>-213.30763276818479</v>
      </c>
      <c r="W65" s="17">
        <f t="shared" si="9"/>
        <v>170.17747179736989</v>
      </c>
    </row>
    <row r="66" spans="4:23">
      <c r="D66" s="15" t="s">
        <v>279</v>
      </c>
      <c r="E66" s="24">
        <v>1.95</v>
      </c>
      <c r="F66" s="24">
        <v>0</v>
      </c>
      <c r="G66" s="17">
        <v>206.39549950818292</v>
      </c>
      <c r="H66" s="17">
        <v>137.49719885325362</v>
      </c>
      <c r="I66" s="17">
        <v>352.15799061227847</v>
      </c>
      <c r="J66" s="17">
        <v>424.05410860824054</v>
      </c>
      <c r="K66" s="17">
        <v>-1262.151634810471</v>
      </c>
      <c r="L66" s="17">
        <v>287.61930357290566</v>
      </c>
      <c r="M66" s="15"/>
      <c r="N66" s="17">
        <f t="shared" si="10"/>
        <v>-703.59814469000958</v>
      </c>
      <c r="O66" s="17">
        <f t="shared" si="10"/>
        <v>849.17061103439983</v>
      </c>
      <c r="P66" s="29">
        <f t="shared" si="20"/>
        <v>1.95</v>
      </c>
      <c r="Q66" s="17">
        <f t="shared" si="20"/>
        <v>0</v>
      </c>
      <c r="R66" s="17">
        <f t="shared" si="16"/>
        <v>-51.902809916890817</v>
      </c>
      <c r="S66" s="17">
        <f t="shared" si="17"/>
        <v>125.09137153623169</v>
      </c>
      <c r="T66" s="17">
        <f t="shared" si="18"/>
        <v>-28.356561353921538</v>
      </c>
      <c r="U66" s="17">
        <f t="shared" si="8"/>
        <v>171.38133388126803</v>
      </c>
      <c r="V66" s="17">
        <f t="shared" si="19"/>
        <v>-289.12965469144262</v>
      </c>
      <c r="W66" s="17">
        <f t="shared" si="9"/>
        <v>149.34186537556013</v>
      </c>
    </row>
    <row r="67" spans="4:23">
      <c r="D67" s="15" t="s">
        <v>279</v>
      </c>
      <c r="E67" s="24">
        <v>2.5</v>
      </c>
      <c r="F67" s="24">
        <v>0</v>
      </c>
      <c r="G67" s="17">
        <v>147.49857673446166</v>
      </c>
      <c r="H67" s="17">
        <v>206.75810479309217</v>
      </c>
      <c r="I67" s="17">
        <v>983.6227177304479</v>
      </c>
      <c r="J67" s="17">
        <v>354.71393809927145</v>
      </c>
      <c r="K67" s="17">
        <v>-691.97356002181914</v>
      </c>
      <c r="L67" s="17">
        <v>337.1867662973483</v>
      </c>
      <c r="M67" s="15"/>
      <c r="N67" s="17">
        <f t="shared" si="10"/>
        <v>439.14773444309049</v>
      </c>
      <c r="O67" s="17">
        <f t="shared" si="10"/>
        <v>898.65880918971186</v>
      </c>
      <c r="P67" s="29">
        <f t="shared" si="20"/>
        <v>2.5</v>
      </c>
      <c r="Q67" s="17">
        <f t="shared" si="20"/>
        <v>0</v>
      </c>
      <c r="R67" s="17">
        <f t="shared" si="16"/>
        <v>77.031130222325899</v>
      </c>
      <c r="S67" s="17">
        <f t="shared" si="17"/>
        <v>142.27535727225307</v>
      </c>
      <c r="T67" s="17">
        <f t="shared" si="18"/>
        <v>212.09733761398522</v>
      </c>
      <c r="U67" s="17">
        <f t="shared" si="8"/>
        <v>166.17591496017425</v>
      </c>
      <c r="V67" s="17">
        <f t="shared" si="19"/>
        <v>-58.575907253688669</v>
      </c>
      <c r="W67" s="17">
        <f t="shared" si="9"/>
        <v>163.34460259217133</v>
      </c>
    </row>
    <row r="68" spans="4:23">
      <c r="E68" s="9"/>
      <c r="G68" s="9"/>
      <c r="H68" s="9"/>
      <c r="I68" s="8"/>
      <c r="J68" s="8"/>
      <c r="K68" s="8"/>
      <c r="L68" s="8"/>
      <c r="N68" s="8"/>
      <c r="O68" s="8"/>
      <c r="P68" s="27"/>
      <c r="Q68" s="8"/>
      <c r="R68" s="9"/>
      <c r="S68" s="8"/>
      <c r="T68" s="9"/>
      <c r="U68" s="8">
        <f t="shared" si="8"/>
        <v>0</v>
      </c>
      <c r="V68" s="9"/>
      <c r="W68" s="8">
        <f t="shared" si="9"/>
        <v>0</v>
      </c>
    </row>
    <row r="69" spans="4:23">
      <c r="D69" s="19" t="s">
        <v>281</v>
      </c>
      <c r="E69" s="25">
        <v>2.5</v>
      </c>
      <c r="F69" s="25">
        <v>-16</v>
      </c>
      <c r="G69" s="21">
        <v>-74.489267512634072</v>
      </c>
      <c r="H69" s="21">
        <v>112.08137078155822</v>
      </c>
      <c r="I69" s="21">
        <v>318.60930058513759</v>
      </c>
      <c r="J69" s="21">
        <v>175.07720352694099</v>
      </c>
      <c r="K69" s="21">
        <v>567.67144610470052</v>
      </c>
      <c r="L69" s="21">
        <v>245.1806856300642</v>
      </c>
      <c r="M69" s="19"/>
      <c r="N69" s="21">
        <f t="shared" si="10"/>
        <v>811.79147917720411</v>
      </c>
      <c r="O69" s="21">
        <f t="shared" si="10"/>
        <v>532.33925993856337</v>
      </c>
      <c r="P69" s="30">
        <f>E69</f>
        <v>2.5</v>
      </c>
      <c r="Q69" s="21">
        <f>F69</f>
        <v>-16</v>
      </c>
      <c r="R69" s="21">
        <f t="shared" ref="R69:R77" si="21">E/1000/(1+nu)*(G69+(nu/(1-2*nu))*N69)</f>
        <v>86.31877830212035</v>
      </c>
      <c r="S69" s="21">
        <f t="shared" ref="S69:S77" si="22">E/1000/(1+nu)*(G69+H69+(nu/(1-2*nu))*(N69+O69))-R69</f>
        <v>82.600401003423812</v>
      </c>
      <c r="T69" s="21">
        <f t="shared" ref="T69:T77" si="23">E/1000/(1+nu)*(I69+(nu/(1-2*nu))*N69)</f>
        <v>149.81931622560654</v>
      </c>
      <c r="U69" s="21">
        <f t="shared" si="8"/>
        <v>92.776650908447181</v>
      </c>
      <c r="V69" s="21">
        <f t="shared" ref="V69:V77" si="24">E/1000/(1+nu)*(K69+(nu/(1-2*nu))*N69)</f>
        <v>190.05243204030518</v>
      </c>
      <c r="W69" s="21">
        <f t="shared" si="9"/>
        <v>104.10105955587477</v>
      </c>
    </row>
    <row r="70" spans="4:23">
      <c r="D70" s="19" t="s">
        <v>281</v>
      </c>
      <c r="E70" s="25">
        <v>2.5</v>
      </c>
      <c r="F70" s="25">
        <v>-12</v>
      </c>
      <c r="G70" s="21">
        <v>-875.46845512165294</v>
      </c>
      <c r="H70" s="21">
        <v>99.948066722754788</v>
      </c>
      <c r="I70" s="21">
        <v>82.012393884500767</v>
      </c>
      <c r="J70" s="21">
        <v>208.53285216948515</v>
      </c>
      <c r="K70" s="21">
        <v>1889.987190585085</v>
      </c>
      <c r="L70" s="21">
        <v>255.06364256799861</v>
      </c>
      <c r="M70" s="19"/>
      <c r="N70" s="21">
        <f t="shared" si="10"/>
        <v>1096.5311293479328</v>
      </c>
      <c r="O70" s="21">
        <f t="shared" si="10"/>
        <v>563.54456146023858</v>
      </c>
      <c r="P70" s="30">
        <f t="shared" ref="P70:Q77" si="25">E70</f>
        <v>2.5</v>
      </c>
      <c r="Q70" s="21">
        <f t="shared" si="25"/>
        <v>-12</v>
      </c>
      <c r="R70" s="21">
        <f t="shared" si="21"/>
        <v>-8.5728636178828683</v>
      </c>
      <c r="S70" s="21">
        <f t="shared" si="22"/>
        <v>84.421048032127757</v>
      </c>
      <c r="T70" s="21">
        <f t="shared" si="23"/>
        <v>146.09711968311117</v>
      </c>
      <c r="U70" s="21">
        <f t="shared" si="8"/>
        <v>101.96166721967649</v>
      </c>
      <c r="V70" s="21">
        <f t="shared" si="24"/>
        <v>438.15458684243634</v>
      </c>
      <c r="W70" s="21">
        <f t="shared" si="9"/>
        <v>109.47817951482097</v>
      </c>
    </row>
    <row r="71" spans="4:23">
      <c r="D71" s="19" t="s">
        <v>281</v>
      </c>
      <c r="E71" s="25">
        <v>2.5</v>
      </c>
      <c r="F71" s="25">
        <v>-8</v>
      </c>
      <c r="G71" s="21">
        <v>497.80068921467802</v>
      </c>
      <c r="H71" s="21">
        <v>101.50241274864419</v>
      </c>
      <c r="I71" s="21">
        <v>-284.01582025461278</v>
      </c>
      <c r="J71" s="21">
        <v>220.89190680141255</v>
      </c>
      <c r="K71" s="21">
        <v>1155.7267967183816</v>
      </c>
      <c r="L71" s="21">
        <v>276.82924101379831</v>
      </c>
      <c r="M71" s="19"/>
      <c r="N71" s="21">
        <f t="shared" si="10"/>
        <v>1369.5116656784469</v>
      </c>
      <c r="O71" s="21">
        <f t="shared" si="10"/>
        <v>599.22356056385502</v>
      </c>
      <c r="P71" s="30">
        <f t="shared" si="25"/>
        <v>2.5</v>
      </c>
      <c r="Q71" s="21">
        <f t="shared" si="25"/>
        <v>-8</v>
      </c>
      <c r="R71" s="21">
        <f t="shared" si="21"/>
        <v>246.33556313802899</v>
      </c>
      <c r="S71" s="21">
        <f t="shared" si="22"/>
        <v>88.994782666171091</v>
      </c>
      <c r="T71" s="21">
        <f t="shared" si="23"/>
        <v>120.04212699298972</v>
      </c>
      <c r="U71" s="21">
        <f t="shared" ref="U71:U77" si="26">E/1000/(1+nu)*(I71+J71+(nu/(1-2*nu))*(N71+O71))-T71</f>
        <v>108.2807778593106</v>
      </c>
      <c r="V71" s="21">
        <f t="shared" si="24"/>
        <v>352.61593435016573</v>
      </c>
      <c r="W71" s="21">
        <f t="shared" ref="W71:W77" si="27">E/1000/(1+nu)*(K71+L71+(nu/(1-2*nu))*(N71+O71))-V71</f>
        <v>117.31680877054214</v>
      </c>
    </row>
    <row r="72" spans="4:23">
      <c r="D72" s="19" t="s">
        <v>279</v>
      </c>
      <c r="E72" s="25">
        <v>2.5</v>
      </c>
      <c r="F72" s="25">
        <v>-4</v>
      </c>
      <c r="G72" s="21">
        <v>434.82722083609815</v>
      </c>
      <c r="H72" s="21">
        <v>108.49426571790661</v>
      </c>
      <c r="I72" s="21">
        <v>664.56378179746696</v>
      </c>
      <c r="J72" s="21">
        <v>287.44762377863617</v>
      </c>
      <c r="K72" s="21">
        <v>-2316.2607792708291</v>
      </c>
      <c r="L72" s="21">
        <v>459.28865184352594</v>
      </c>
      <c r="M72" s="19"/>
      <c r="N72" s="21">
        <f t="shared" si="10"/>
        <v>-1216.8697766372638</v>
      </c>
      <c r="O72" s="21">
        <f t="shared" si="10"/>
        <v>855.23054134006873</v>
      </c>
      <c r="P72" s="30">
        <f t="shared" si="25"/>
        <v>2.5</v>
      </c>
      <c r="Q72" s="21">
        <f t="shared" si="25"/>
        <v>-4</v>
      </c>
      <c r="R72" s="21">
        <f t="shared" si="21"/>
        <v>-77.187133419068005</v>
      </c>
      <c r="S72" s="21">
        <f t="shared" si="22"/>
        <v>121.1404662014009</v>
      </c>
      <c r="T72" s="21">
        <f t="shared" si="23"/>
        <v>-40.075842802231513</v>
      </c>
      <c r="U72" s="21">
        <f t="shared" si="26"/>
        <v>150.0483163496726</v>
      </c>
      <c r="V72" s="21">
        <f t="shared" si="24"/>
        <v>-521.59365651326391</v>
      </c>
      <c r="W72" s="21">
        <f t="shared" si="27"/>
        <v>177.80725165246247</v>
      </c>
    </row>
    <row r="73" spans="4:23">
      <c r="D73" s="19" t="s">
        <v>279</v>
      </c>
      <c r="E73" s="25">
        <v>2.5</v>
      </c>
      <c r="F73" s="25">
        <v>0</v>
      </c>
      <c r="G73" s="21">
        <v>147.49857673446166</v>
      </c>
      <c r="H73" s="21">
        <v>206.75810479309217</v>
      </c>
      <c r="I73" s="21">
        <v>983.6227177304479</v>
      </c>
      <c r="J73" s="21">
        <v>354.71393809927145</v>
      </c>
      <c r="K73" s="21">
        <v>-691.97356002181914</v>
      </c>
      <c r="L73" s="21">
        <v>337.1867662973483</v>
      </c>
      <c r="M73" s="19"/>
      <c r="N73" s="21">
        <f t="shared" si="10"/>
        <v>439.14773444309049</v>
      </c>
      <c r="O73" s="21">
        <f t="shared" si="10"/>
        <v>898.65880918971186</v>
      </c>
      <c r="P73" s="30">
        <f t="shared" si="25"/>
        <v>2.5</v>
      </c>
      <c r="Q73" s="21">
        <f t="shared" si="25"/>
        <v>0</v>
      </c>
      <c r="R73" s="21">
        <f t="shared" si="21"/>
        <v>77.031130222325899</v>
      </c>
      <c r="S73" s="21">
        <f t="shared" si="22"/>
        <v>142.27535727225307</v>
      </c>
      <c r="T73" s="21">
        <f t="shared" si="23"/>
        <v>212.09733761398522</v>
      </c>
      <c r="U73" s="21">
        <f t="shared" si="26"/>
        <v>166.17591496017425</v>
      </c>
      <c r="V73" s="21">
        <f t="shared" si="24"/>
        <v>-58.575907253688669</v>
      </c>
      <c r="W73" s="21">
        <f t="shared" si="27"/>
        <v>163.34460259217133</v>
      </c>
    </row>
    <row r="74" spans="4:23">
      <c r="D74" s="19" t="s">
        <v>279</v>
      </c>
      <c r="E74" s="25">
        <v>2.5</v>
      </c>
      <c r="F74" s="25">
        <v>4</v>
      </c>
      <c r="G74" s="21">
        <v>400.40242375760647</v>
      </c>
      <c r="H74" s="21">
        <v>115.36354650809596</v>
      </c>
      <c r="I74" s="21">
        <v>-314.66057640450185</v>
      </c>
      <c r="J74" s="21">
        <v>312.91989203796612</v>
      </c>
      <c r="K74" s="21">
        <v>-1443.7818311142657</v>
      </c>
      <c r="L74" s="21">
        <v>257.74318790028337</v>
      </c>
      <c r="M74" s="19"/>
      <c r="N74" s="21">
        <f t="shared" si="10"/>
        <v>-1358.0399837611612</v>
      </c>
      <c r="O74" s="21">
        <f t="shared" si="10"/>
        <v>686.02662644634552</v>
      </c>
      <c r="P74" s="30">
        <f t="shared" si="25"/>
        <v>2.5</v>
      </c>
      <c r="Q74" s="21">
        <f t="shared" si="25"/>
        <v>4</v>
      </c>
      <c r="R74" s="21">
        <f t="shared" si="21"/>
        <v>-99.851375733296535</v>
      </c>
      <c r="S74" s="21">
        <f t="shared" si="22"/>
        <v>101.75041417846118</v>
      </c>
      <c r="T74" s="21">
        <f t="shared" si="23"/>
        <v>-215.36155268256019</v>
      </c>
      <c r="U74" s="21">
        <f t="shared" si="26"/>
        <v>133.66336230251716</v>
      </c>
      <c r="V74" s="21">
        <f t="shared" si="24"/>
        <v>-397.75806305875278</v>
      </c>
      <c r="W74" s="21">
        <f t="shared" si="27"/>
        <v>124.750202403353</v>
      </c>
    </row>
    <row r="75" spans="4:23">
      <c r="D75" s="19" t="s">
        <v>281</v>
      </c>
      <c r="E75" s="25">
        <v>2.5</v>
      </c>
      <c r="F75" s="25">
        <v>8</v>
      </c>
      <c r="G75" s="21">
        <v>-1077.1479893466608</v>
      </c>
      <c r="H75" s="21">
        <v>111.92574279694793</v>
      </c>
      <c r="I75" s="21">
        <v>-480.73287294125856</v>
      </c>
      <c r="J75" s="21">
        <v>188.87446150606115</v>
      </c>
      <c r="K75" s="21">
        <v>1963.6717298578965</v>
      </c>
      <c r="L75" s="21">
        <v>328.89664801150093</v>
      </c>
      <c r="M75" s="19"/>
      <c r="N75" s="21">
        <f t="shared" si="10"/>
        <v>405.79086756997708</v>
      </c>
      <c r="O75" s="21">
        <f t="shared" si="10"/>
        <v>629.69685231451001</v>
      </c>
      <c r="P75" s="30">
        <f t="shared" si="25"/>
        <v>2.5</v>
      </c>
      <c r="Q75" s="21">
        <f t="shared" si="25"/>
        <v>8</v>
      </c>
      <c r="R75" s="21">
        <f t="shared" si="21"/>
        <v>-124.83770470809797</v>
      </c>
      <c r="S75" s="21">
        <f t="shared" si="22"/>
        <v>94.370507866841805</v>
      </c>
      <c r="T75" s="21">
        <f t="shared" si="23"/>
        <v>-28.493724365686859</v>
      </c>
      <c r="U75" s="21">
        <f t="shared" si="26"/>
        <v>106.80068550446779</v>
      </c>
      <c r="V75" s="21">
        <f t="shared" si="24"/>
        <v>366.37163454802277</v>
      </c>
      <c r="W75" s="21">
        <f t="shared" si="27"/>
        <v>129.41965409380805</v>
      </c>
    </row>
    <row r="76" spans="4:23">
      <c r="D76" s="19" t="s">
        <v>281</v>
      </c>
      <c r="E76" s="25">
        <v>2.5</v>
      </c>
      <c r="F76" s="25">
        <v>12.000000000000014</v>
      </c>
      <c r="G76" s="21">
        <v>-783.51319280978157</v>
      </c>
      <c r="H76" s="21">
        <v>94.028549547542298</v>
      </c>
      <c r="I76" s="21">
        <v>-88.603002937004405</v>
      </c>
      <c r="J76" s="21">
        <v>202.63770249595581</v>
      </c>
      <c r="K76" s="21">
        <v>935.02399011602404</v>
      </c>
      <c r="L76" s="21">
        <v>165.19843519513518</v>
      </c>
      <c r="M76" s="19"/>
      <c r="N76" s="21">
        <f t="shared" si="10"/>
        <v>62.907794369238104</v>
      </c>
      <c r="O76" s="21">
        <f t="shared" si="10"/>
        <v>461.86468723863328</v>
      </c>
      <c r="P76" s="30">
        <f t="shared" si="25"/>
        <v>2.5</v>
      </c>
      <c r="Q76" s="21">
        <f t="shared" si="25"/>
        <v>12.000000000000014</v>
      </c>
      <c r="R76" s="21">
        <f t="shared" si="21"/>
        <v>-118.94599452069163</v>
      </c>
      <c r="S76" s="21">
        <f t="shared" si="22"/>
        <v>71.145910496206625</v>
      </c>
      <c r="T76" s="21">
        <f t="shared" si="23"/>
        <v>-6.6912715412430188</v>
      </c>
      <c r="U76" s="21">
        <f t="shared" si="26"/>
        <v>88.690465972488795</v>
      </c>
      <c r="V76" s="21">
        <f t="shared" si="24"/>
        <v>158.66385810578464</v>
      </c>
      <c r="W76" s="21">
        <f t="shared" si="27"/>
        <v>82.642584331587017</v>
      </c>
    </row>
    <row r="77" spans="4:23">
      <c r="D77" s="19" t="s">
        <v>281</v>
      </c>
      <c r="E77" s="25">
        <v>2.5</v>
      </c>
      <c r="F77" s="25">
        <v>16.000000000000014</v>
      </c>
      <c r="G77" s="21">
        <v>79.304326626949972</v>
      </c>
      <c r="H77" s="21">
        <v>93.840753119467394</v>
      </c>
      <c r="I77" s="21">
        <v>121.29810948158237</v>
      </c>
      <c r="J77" s="21">
        <v>235.02001994124558</v>
      </c>
      <c r="K77" s="21">
        <v>789.46218523845425</v>
      </c>
      <c r="L77" s="21">
        <v>236.69356004574195</v>
      </c>
      <c r="M77" s="19"/>
      <c r="N77" s="21">
        <f t="shared" si="10"/>
        <v>990.06462134698654</v>
      </c>
      <c r="O77" s="21">
        <f t="shared" si="10"/>
        <v>565.55433310645492</v>
      </c>
      <c r="P77" s="30">
        <f t="shared" si="25"/>
        <v>2.5</v>
      </c>
      <c r="Q77" s="21">
        <f t="shared" si="25"/>
        <v>16.000000000000014</v>
      </c>
      <c r="R77" s="21">
        <f t="shared" si="21"/>
        <v>132.76083573369988</v>
      </c>
      <c r="S77" s="21">
        <f t="shared" si="22"/>
        <v>83.67797355334983</v>
      </c>
      <c r="T77" s="21">
        <f t="shared" si="23"/>
        <v>139.54444681021744</v>
      </c>
      <c r="U77" s="21">
        <f t="shared" si="26"/>
        <v>106.4838551168678</v>
      </c>
      <c r="V77" s="21">
        <f t="shared" si="24"/>
        <v>247.47864366325055</v>
      </c>
      <c r="W77" s="21">
        <f t="shared" si="27"/>
        <v>106.75419621067115</v>
      </c>
    </row>
    <row r="80" spans="4:23">
      <c r="S80" t="s">
        <v>344</v>
      </c>
    </row>
    <row r="81" spans="17:22">
      <c r="Q81" t="s">
        <v>343</v>
      </c>
      <c r="R81" t="s">
        <v>341</v>
      </c>
      <c r="S81" t="s">
        <v>312</v>
      </c>
      <c r="T81" t="s">
        <v>342</v>
      </c>
      <c r="U81" t="s">
        <v>314</v>
      </c>
      <c r="V81" t="s">
        <v>342</v>
      </c>
    </row>
    <row r="82" spans="17:22">
      <c r="R82">
        <v>-25</v>
      </c>
      <c r="S82">
        <v>-256</v>
      </c>
      <c r="T82">
        <v>10</v>
      </c>
      <c r="U82">
        <v>-78</v>
      </c>
      <c r="V82">
        <v>15</v>
      </c>
    </row>
    <row r="83" spans="17:22">
      <c r="R83">
        <v>-12</v>
      </c>
      <c r="S83">
        <v>-272</v>
      </c>
      <c r="T83">
        <v>5</v>
      </c>
      <c r="U83">
        <v>66</v>
      </c>
      <c r="V83">
        <v>20</v>
      </c>
    </row>
    <row r="84" spans="17:22">
      <c r="R84">
        <v>-8</v>
      </c>
      <c r="S84">
        <v>-205</v>
      </c>
      <c r="T84">
        <v>46</v>
      </c>
      <c r="U84">
        <v>-273</v>
      </c>
      <c r="V84">
        <v>11</v>
      </c>
    </row>
    <row r="85" spans="17:22">
      <c r="R85">
        <v>-5</v>
      </c>
      <c r="S85">
        <v>13</v>
      </c>
      <c r="T85">
        <v>13</v>
      </c>
      <c r="U85">
        <v>-94</v>
      </c>
      <c r="V85">
        <v>9</v>
      </c>
    </row>
    <row r="86" spans="17:22">
      <c r="R86">
        <v>0</v>
      </c>
      <c r="S86">
        <v>140</v>
      </c>
      <c r="T86">
        <v>20</v>
      </c>
      <c r="U86">
        <v>-91</v>
      </c>
      <c r="V86">
        <v>17</v>
      </c>
    </row>
    <row r="87" spans="17:22">
      <c r="R87">
        <v>5</v>
      </c>
      <c r="U87">
        <v>-118</v>
      </c>
      <c r="V87">
        <v>44</v>
      </c>
    </row>
    <row r="88" spans="17:22">
      <c r="R88">
        <v>8</v>
      </c>
      <c r="S88">
        <v>-236</v>
      </c>
      <c r="T88">
        <v>16</v>
      </c>
      <c r="U88">
        <v>-244</v>
      </c>
      <c r="V88">
        <v>9</v>
      </c>
    </row>
    <row r="89" spans="17:22">
      <c r="R89">
        <v>12</v>
      </c>
      <c r="S89">
        <v>-260</v>
      </c>
      <c r="T89">
        <v>18</v>
      </c>
      <c r="U89">
        <v>57</v>
      </c>
      <c r="V89">
        <v>12</v>
      </c>
    </row>
    <row r="90" spans="17:22">
      <c r="R90">
        <v>25</v>
      </c>
      <c r="S90">
        <v>-220</v>
      </c>
      <c r="T90">
        <v>6</v>
      </c>
      <c r="U90">
        <v>-60</v>
      </c>
      <c r="V90">
        <v>10</v>
      </c>
    </row>
  </sheetData>
  <mergeCells count="9">
    <mergeCell ref="C4:D4"/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5"/>
  <sheetViews>
    <sheetView topLeftCell="J13" workbookViewId="0">
      <selection activeCell="A70" sqref="A70:XFD70"/>
    </sheetView>
  </sheetViews>
  <sheetFormatPr baseColWidth="10" defaultColWidth="8.83203125" defaultRowHeight="14" x14ac:dyDescent="0"/>
  <sheetData>
    <row r="1" spans="1:30" s="1" customFormat="1" ht="15">
      <c r="A1" s="1" t="s">
        <v>155</v>
      </c>
      <c r="B1" s="1" t="s">
        <v>166</v>
      </c>
      <c r="C1" s="1" t="s">
        <v>167</v>
      </c>
      <c r="D1" s="1" t="s">
        <v>168</v>
      </c>
      <c r="E1" s="1" t="s">
        <v>169</v>
      </c>
      <c r="F1" s="1" t="s">
        <v>170</v>
      </c>
      <c r="G1" s="1" t="s">
        <v>171</v>
      </c>
      <c r="H1" s="1" t="s">
        <v>160</v>
      </c>
      <c r="I1" s="1" t="s">
        <v>172</v>
      </c>
      <c r="J1" s="1" t="s">
        <v>173</v>
      </c>
      <c r="K1" s="1" t="s">
        <v>174</v>
      </c>
      <c r="L1" s="1" t="s">
        <v>175</v>
      </c>
      <c r="M1" s="1" t="s">
        <v>176</v>
      </c>
      <c r="N1" s="1" t="s">
        <v>177</v>
      </c>
      <c r="O1" s="1" t="s">
        <v>182</v>
      </c>
      <c r="P1" s="1" t="s">
        <v>183</v>
      </c>
      <c r="Q1" s="1" t="s">
        <v>184</v>
      </c>
      <c r="R1" s="1" t="s">
        <v>185</v>
      </c>
      <c r="S1" s="1" t="s">
        <v>186</v>
      </c>
      <c r="T1" s="1" t="s">
        <v>201</v>
      </c>
      <c r="U1" s="4" t="s">
        <v>208</v>
      </c>
      <c r="V1" s="4" t="s">
        <v>202</v>
      </c>
      <c r="W1" s="4" t="s">
        <v>203</v>
      </c>
      <c r="X1" s="1" t="s">
        <v>204</v>
      </c>
      <c r="Y1" s="4" t="s">
        <v>209</v>
      </c>
      <c r="Z1" s="1" t="s">
        <v>206</v>
      </c>
      <c r="AA1" s="4" t="s">
        <v>210</v>
      </c>
      <c r="AB1" s="1" t="s">
        <v>207</v>
      </c>
      <c r="AC1" s="4" t="s">
        <v>211</v>
      </c>
      <c r="AD1" s="4" t="s">
        <v>212</v>
      </c>
    </row>
    <row r="2" spans="1:30">
      <c r="A2">
        <v>1</v>
      </c>
      <c r="B2">
        <v>1</v>
      </c>
      <c r="C2">
        <v>980011</v>
      </c>
      <c r="D2" s="2">
        <v>41540.736878009258</v>
      </c>
      <c r="E2">
        <v>71.87</v>
      </c>
      <c r="F2">
        <v>35.935000000000002</v>
      </c>
      <c r="G2">
        <v>-45.1</v>
      </c>
      <c r="H2">
        <v>-90.2</v>
      </c>
      <c r="I2">
        <f t="shared" ref="I2:I33" si="0" xml:space="preserve">   5.5</f>
        <v>5.5</v>
      </c>
      <c r="J2">
        <v>100.8</v>
      </c>
      <c r="K2">
        <v>-12.348000000000001</v>
      </c>
      <c r="L2">
        <v>80</v>
      </c>
      <c r="M2">
        <f t="shared" ref="M2:M33" si="1" xml:space="preserve">   0</f>
        <v>0</v>
      </c>
      <c r="N2" t="s">
        <v>178</v>
      </c>
      <c r="O2">
        <v>32</v>
      </c>
      <c r="P2">
        <v>175000</v>
      </c>
      <c r="Q2">
        <v>653</v>
      </c>
      <c r="R2">
        <v>261</v>
      </c>
      <c r="S2">
        <v>66</v>
      </c>
      <c r="T2" s="5">
        <v>6.6159401798003934</v>
      </c>
      <c r="U2" s="5">
        <v>0.46144837763137181</v>
      </c>
      <c r="V2" s="5">
        <v>-90.368142893868836</v>
      </c>
      <c r="W2" s="5">
        <v>2.2646919309189377E-2</v>
      </c>
      <c r="X2" s="5">
        <v>0.73865889409575614</v>
      </c>
      <c r="Y2" s="5">
        <v>5.749257735620561E-2</v>
      </c>
      <c r="Z2" s="5">
        <v>4.8031113226104445</v>
      </c>
      <c r="AA2" s="5">
        <v>0.28527530146318253</v>
      </c>
      <c r="AB2" s="5">
        <v>1.70363558276551E-2</v>
      </c>
      <c r="AC2" s="5">
        <v>0.12466416216944455</v>
      </c>
      <c r="AD2" s="5">
        <v>1.190649727344369</v>
      </c>
    </row>
    <row r="3" spans="1:30">
      <c r="A3">
        <v>2</v>
      </c>
      <c r="B3">
        <v>2</v>
      </c>
      <c r="C3">
        <v>980011</v>
      </c>
      <c r="D3" s="2">
        <v>41540.744870486109</v>
      </c>
      <c r="E3">
        <v>71.87</v>
      </c>
      <c r="F3">
        <v>35.935000000000002</v>
      </c>
      <c r="G3">
        <v>-45.1</v>
      </c>
      <c r="H3">
        <v>-90.2</v>
      </c>
      <c r="I3">
        <f t="shared" si="0"/>
        <v>5.5</v>
      </c>
      <c r="J3">
        <v>101.8</v>
      </c>
      <c r="K3">
        <v>-12.295999999999999</v>
      </c>
      <c r="L3">
        <v>80</v>
      </c>
      <c r="M3">
        <f t="shared" si="1"/>
        <v>0</v>
      </c>
      <c r="N3" t="s">
        <v>178</v>
      </c>
      <c r="O3">
        <v>32</v>
      </c>
      <c r="P3">
        <v>175000</v>
      </c>
      <c r="Q3">
        <v>653</v>
      </c>
      <c r="R3">
        <v>263</v>
      </c>
      <c r="S3">
        <v>91</v>
      </c>
      <c r="T3" s="5">
        <v>8.2106053723087751</v>
      </c>
      <c r="U3" s="5">
        <v>0.46114367831159042</v>
      </c>
      <c r="V3" s="5">
        <v>-90.392689982631694</v>
      </c>
      <c r="W3" s="5">
        <v>2.10423010272098E-2</v>
      </c>
      <c r="X3" s="5">
        <v>0.84127520818119139</v>
      </c>
      <c r="Y3" s="5">
        <v>5.5410773331094544E-2</v>
      </c>
      <c r="Z3" s="5">
        <v>5.0752550714216742</v>
      </c>
      <c r="AA3" s="5">
        <v>0.32902106115166713</v>
      </c>
      <c r="AB3" s="5">
        <v>0.3213277276481511</v>
      </c>
      <c r="AC3" s="5">
        <v>0.13834357223615393</v>
      </c>
      <c r="AD3" s="5">
        <v>1.0834126102732118</v>
      </c>
    </row>
    <row r="4" spans="1:30">
      <c r="A4">
        <v>3</v>
      </c>
      <c r="B4">
        <v>3</v>
      </c>
      <c r="C4">
        <v>980011</v>
      </c>
      <c r="D4" s="2">
        <v>41540.752604050926</v>
      </c>
      <c r="E4">
        <v>71.87</v>
      </c>
      <c r="F4">
        <v>35.935000000000002</v>
      </c>
      <c r="G4">
        <v>-45.1</v>
      </c>
      <c r="H4">
        <v>-90.2</v>
      </c>
      <c r="I4">
        <f t="shared" si="0"/>
        <v>5.5</v>
      </c>
      <c r="J4">
        <v>102.8</v>
      </c>
      <c r="K4">
        <v>-12.246</v>
      </c>
      <c r="L4">
        <v>80</v>
      </c>
      <c r="M4">
        <f t="shared" si="1"/>
        <v>0</v>
      </c>
      <c r="N4" t="s">
        <v>178</v>
      </c>
      <c r="O4">
        <v>32</v>
      </c>
      <c r="P4">
        <v>175000</v>
      </c>
      <c r="Q4">
        <v>648</v>
      </c>
      <c r="R4">
        <v>276</v>
      </c>
      <c r="S4">
        <v>62</v>
      </c>
      <c r="T4" s="5">
        <v>7.7729492846874955</v>
      </c>
      <c r="U4" s="5">
        <v>0.32829914629314394</v>
      </c>
      <c r="V4" s="5">
        <v>-90.352952360872891</v>
      </c>
      <c r="W4" s="5">
        <v>1.5499675324730429E-2</v>
      </c>
      <c r="X4" s="5">
        <v>0.82905362951995132</v>
      </c>
      <c r="Y4" s="5">
        <v>4.0669972369312857E-2</v>
      </c>
      <c r="Z4" s="5">
        <v>5.5657016647979169</v>
      </c>
      <c r="AA4" s="5">
        <v>0.22757746429435788</v>
      </c>
      <c r="AB4" s="5">
        <v>1.5071218557944592E-2</v>
      </c>
      <c r="AC4" s="5">
        <v>9.5712392294114199E-2</v>
      </c>
      <c r="AD4" s="5">
        <v>0.77732810938109731</v>
      </c>
    </row>
    <row r="5" spans="1:30">
      <c r="A5">
        <v>4</v>
      </c>
      <c r="B5">
        <v>4</v>
      </c>
      <c r="C5">
        <v>980011</v>
      </c>
      <c r="D5" s="2">
        <v>41540.760208680556</v>
      </c>
      <c r="E5">
        <v>71.87</v>
      </c>
      <c r="F5">
        <v>35.935000000000002</v>
      </c>
      <c r="G5">
        <v>-45.1</v>
      </c>
      <c r="H5">
        <v>-90.2</v>
      </c>
      <c r="I5">
        <f t="shared" si="0"/>
        <v>5.5</v>
      </c>
      <c r="J5">
        <v>103.8</v>
      </c>
      <c r="K5">
        <v>-12.23</v>
      </c>
      <c r="L5">
        <v>80</v>
      </c>
      <c r="M5">
        <f t="shared" si="1"/>
        <v>0</v>
      </c>
      <c r="N5" t="s">
        <v>178</v>
      </c>
      <c r="O5">
        <v>32</v>
      </c>
      <c r="P5">
        <v>175000</v>
      </c>
      <c r="Q5">
        <v>652</v>
      </c>
      <c r="R5">
        <v>307</v>
      </c>
      <c r="S5">
        <v>77</v>
      </c>
      <c r="T5" s="5">
        <v>8.139010312108292</v>
      </c>
      <c r="U5" s="5">
        <v>0.44340962900892283</v>
      </c>
      <c r="V5" s="5">
        <v>-90.364132667119577</v>
      </c>
      <c r="W5" s="5">
        <v>1.8992065474880533E-2</v>
      </c>
      <c r="X5" s="5">
        <v>0.81127190294389706</v>
      </c>
      <c r="Y5" s="5">
        <v>4.9547683262961197E-2</v>
      </c>
      <c r="Z5" s="5">
        <v>5.0318265668003157</v>
      </c>
      <c r="AA5" s="5">
        <v>0.28440702620253799</v>
      </c>
      <c r="AB5" s="5">
        <v>0.11170544470009115</v>
      </c>
      <c r="AC5" s="5">
        <v>0.12105562465111455</v>
      </c>
      <c r="AD5" s="5">
        <v>1.0512932310445069</v>
      </c>
    </row>
    <row r="6" spans="1:30">
      <c r="A6">
        <v>5</v>
      </c>
      <c r="B6">
        <v>5</v>
      </c>
      <c r="C6">
        <v>980011</v>
      </c>
      <c r="D6" s="2">
        <v>41540.767842013891</v>
      </c>
      <c r="E6">
        <v>71.87</v>
      </c>
      <c r="F6">
        <v>35.935000000000002</v>
      </c>
      <c r="G6">
        <v>-45.1</v>
      </c>
      <c r="H6">
        <v>-90.2</v>
      </c>
      <c r="I6">
        <f t="shared" si="0"/>
        <v>5.5</v>
      </c>
      <c r="J6">
        <v>104.8</v>
      </c>
      <c r="K6">
        <v>-12.193</v>
      </c>
      <c r="L6">
        <v>80</v>
      </c>
      <c r="M6">
        <f t="shared" si="1"/>
        <v>0</v>
      </c>
      <c r="N6" t="s">
        <v>178</v>
      </c>
      <c r="O6">
        <v>32</v>
      </c>
      <c r="P6">
        <v>175000</v>
      </c>
      <c r="Q6">
        <v>651</v>
      </c>
      <c r="R6">
        <v>272</v>
      </c>
      <c r="S6">
        <v>75</v>
      </c>
      <c r="T6" s="5">
        <v>8.8557398570100752</v>
      </c>
      <c r="U6" s="5">
        <v>0.51024463254638563</v>
      </c>
      <c r="V6" s="5">
        <v>-90.375534354016793</v>
      </c>
      <c r="W6" s="5">
        <v>2.4712528927139696E-2</v>
      </c>
      <c r="X6" s="5">
        <v>0.9567229040571501</v>
      </c>
      <c r="Y6" s="5">
        <v>6.8067801059852287E-2</v>
      </c>
      <c r="Z6" s="5">
        <v>5.700316469760299</v>
      </c>
      <c r="AA6" s="5">
        <v>0.43496798208074716</v>
      </c>
      <c r="AB6" s="5">
        <v>0.21388787653846394</v>
      </c>
      <c r="AC6" s="5">
        <v>0.17121093890433298</v>
      </c>
      <c r="AD6" s="5">
        <v>1.1231174745270764</v>
      </c>
    </row>
    <row r="7" spans="1:30">
      <c r="A7">
        <v>6</v>
      </c>
      <c r="B7">
        <v>6</v>
      </c>
      <c r="C7">
        <v>980011</v>
      </c>
      <c r="D7" s="2">
        <v>41540.775462962964</v>
      </c>
      <c r="E7">
        <v>71.87</v>
      </c>
      <c r="F7">
        <v>35.935000000000002</v>
      </c>
      <c r="G7">
        <v>-45.1</v>
      </c>
      <c r="H7">
        <v>-90.2</v>
      </c>
      <c r="I7">
        <f t="shared" si="0"/>
        <v>5.5</v>
      </c>
      <c r="J7">
        <v>105.8</v>
      </c>
      <c r="K7">
        <v>-12.138999999999999</v>
      </c>
      <c r="L7">
        <v>80</v>
      </c>
      <c r="M7">
        <f t="shared" si="1"/>
        <v>0</v>
      </c>
      <c r="N7" t="s">
        <v>178</v>
      </c>
      <c r="O7">
        <v>32</v>
      </c>
      <c r="P7">
        <v>175000</v>
      </c>
      <c r="Q7">
        <v>653</v>
      </c>
      <c r="R7">
        <v>278</v>
      </c>
      <c r="S7">
        <v>83</v>
      </c>
      <c r="T7" s="5">
        <v>8.0497790472592907</v>
      </c>
      <c r="U7" s="5">
        <v>0.38668659837468972</v>
      </c>
      <c r="V7" s="5">
        <v>-90.425425972188094</v>
      </c>
      <c r="W7" s="5">
        <v>1.5534788237842219E-2</v>
      </c>
      <c r="X7" s="5">
        <v>0.74105351097019723</v>
      </c>
      <c r="Y7" s="5">
        <v>3.9438392679093826E-2</v>
      </c>
      <c r="Z7" s="5">
        <v>4.3585618910737018</v>
      </c>
      <c r="AA7" s="5">
        <v>0.23201798521884606</v>
      </c>
      <c r="AB7" s="5">
        <v>0.29003592009517876</v>
      </c>
      <c r="AC7" s="5">
        <v>0.10132379063892162</v>
      </c>
      <c r="AD7" s="5">
        <v>0.95631861750069069</v>
      </c>
    </row>
    <row r="8" spans="1:30">
      <c r="A8">
        <v>7</v>
      </c>
      <c r="B8">
        <v>7</v>
      </c>
      <c r="C8">
        <v>980011</v>
      </c>
      <c r="D8" s="2">
        <v>41540.783107060182</v>
      </c>
      <c r="E8">
        <v>71.87</v>
      </c>
      <c r="F8">
        <v>35.935000000000002</v>
      </c>
      <c r="G8">
        <v>-45.1</v>
      </c>
      <c r="H8">
        <v>-90.2</v>
      </c>
      <c r="I8">
        <f t="shared" si="0"/>
        <v>5.5</v>
      </c>
      <c r="J8">
        <v>106.8</v>
      </c>
      <c r="K8">
        <v>-12.128</v>
      </c>
      <c r="L8">
        <v>80</v>
      </c>
      <c r="M8">
        <f t="shared" si="1"/>
        <v>0</v>
      </c>
      <c r="N8" t="s">
        <v>178</v>
      </c>
      <c r="O8">
        <v>32</v>
      </c>
      <c r="P8">
        <v>175000</v>
      </c>
      <c r="Q8">
        <v>653</v>
      </c>
      <c r="R8">
        <v>274</v>
      </c>
      <c r="S8">
        <v>58</v>
      </c>
      <c r="T8" s="5">
        <v>7.3104329295233414</v>
      </c>
      <c r="U8" s="5">
        <v>0.50350865976538384</v>
      </c>
      <c r="V8" s="5">
        <v>-90.413137391921879</v>
      </c>
      <c r="W8" s="5">
        <v>2.3937945539666189E-2</v>
      </c>
      <c r="X8" s="5">
        <v>0.79486687941440215</v>
      </c>
      <c r="Y8" s="5">
        <v>6.2716114182042024E-2</v>
      </c>
      <c r="Z8" s="5">
        <v>4.7821552307053352</v>
      </c>
      <c r="AA8" s="5">
        <v>0.33809739826978358</v>
      </c>
      <c r="AB8" s="5">
        <v>0.16514035791764173</v>
      </c>
      <c r="AC8" s="5">
        <v>0.14361105325042842</v>
      </c>
      <c r="AD8" s="5">
        <v>1.2449728849729746</v>
      </c>
    </row>
    <row r="9" spans="1:30">
      <c r="A9">
        <v>8</v>
      </c>
      <c r="B9">
        <v>8</v>
      </c>
      <c r="C9">
        <v>980011</v>
      </c>
      <c r="D9" s="2">
        <v>41540.79075821759</v>
      </c>
      <c r="E9">
        <v>71.87</v>
      </c>
      <c r="F9">
        <v>35.935000000000002</v>
      </c>
      <c r="G9">
        <v>-45.1</v>
      </c>
      <c r="H9">
        <v>-90.2</v>
      </c>
      <c r="I9">
        <f t="shared" si="0"/>
        <v>5.5</v>
      </c>
      <c r="J9">
        <v>107.8</v>
      </c>
      <c r="K9">
        <v>-12.047000000000001</v>
      </c>
      <c r="L9">
        <v>80</v>
      </c>
      <c r="M9">
        <f t="shared" si="1"/>
        <v>0</v>
      </c>
      <c r="N9" t="s">
        <v>178</v>
      </c>
      <c r="O9">
        <v>32</v>
      </c>
      <c r="P9">
        <v>175000</v>
      </c>
      <c r="Q9">
        <v>651</v>
      </c>
      <c r="R9">
        <v>259</v>
      </c>
      <c r="S9">
        <v>72</v>
      </c>
      <c r="T9" s="5">
        <v>7.2421300370257891</v>
      </c>
      <c r="U9" s="5">
        <v>0.37839244465465738</v>
      </c>
      <c r="V9" s="5">
        <v>-90.473594542945762</v>
      </c>
      <c r="W9" s="5">
        <v>2.0145772541397992E-2</v>
      </c>
      <c r="X9" s="5">
        <v>0.85747517937537143</v>
      </c>
      <c r="Y9" s="5">
        <v>5.5291659432594453E-2</v>
      </c>
      <c r="Z9" s="5">
        <v>5.6890105215595561</v>
      </c>
      <c r="AA9" s="5">
        <v>0.32011706636988319</v>
      </c>
      <c r="AB9" s="5">
        <v>0.16729316105685094</v>
      </c>
      <c r="AC9" s="5">
        <v>0.12942712223977024</v>
      </c>
      <c r="AD9" s="5">
        <v>0.88367167318330564</v>
      </c>
    </row>
    <row r="10" spans="1:30">
      <c r="A10">
        <v>9</v>
      </c>
      <c r="B10">
        <v>9</v>
      </c>
      <c r="C10">
        <v>980011</v>
      </c>
      <c r="D10" s="2">
        <v>41540.798389583331</v>
      </c>
      <c r="E10">
        <v>71.87</v>
      </c>
      <c r="F10">
        <v>35.935000000000002</v>
      </c>
      <c r="G10">
        <v>-45.1</v>
      </c>
      <c r="H10">
        <v>-90.2</v>
      </c>
      <c r="I10">
        <f t="shared" si="0"/>
        <v>5.5</v>
      </c>
      <c r="J10">
        <v>108.8</v>
      </c>
      <c r="K10">
        <v>-12.250999999999999</v>
      </c>
      <c r="L10">
        <v>80</v>
      </c>
      <c r="M10">
        <f t="shared" si="1"/>
        <v>0</v>
      </c>
      <c r="N10" t="s">
        <v>178</v>
      </c>
      <c r="O10">
        <v>32</v>
      </c>
      <c r="P10">
        <v>235000</v>
      </c>
      <c r="Q10">
        <v>875</v>
      </c>
      <c r="R10">
        <v>270</v>
      </c>
      <c r="S10">
        <v>93</v>
      </c>
      <c r="T10" s="5">
        <v>6.080911001772213</v>
      </c>
      <c r="U10" s="5">
        <v>0.4133435724064688</v>
      </c>
      <c r="V10" s="5">
        <v>-90.093023576598782</v>
      </c>
      <c r="W10" s="5">
        <v>3.635538176654593E-2</v>
      </c>
      <c r="X10" s="5">
        <v>1.1264441853052454</v>
      </c>
      <c r="Y10" s="5">
        <v>0.1009914339585299</v>
      </c>
      <c r="Z10" s="5">
        <v>6.8931141018585551</v>
      </c>
      <c r="AA10" s="5">
        <v>0.366265928440902</v>
      </c>
      <c r="AB10" s="5">
        <v>0.20183702957028085</v>
      </c>
      <c r="AC10" s="5">
        <v>0.15218681440568893</v>
      </c>
      <c r="AD10" s="5">
        <v>1.067138610073183</v>
      </c>
    </row>
    <row r="11" spans="1:30">
      <c r="A11">
        <v>10</v>
      </c>
      <c r="B11">
        <v>10</v>
      </c>
      <c r="C11">
        <v>980011</v>
      </c>
      <c r="D11" s="2">
        <v>41540.808693402774</v>
      </c>
      <c r="E11">
        <v>71.87</v>
      </c>
      <c r="F11">
        <v>35.935000000000002</v>
      </c>
      <c r="G11">
        <v>-45.1</v>
      </c>
      <c r="H11">
        <v>-90.2</v>
      </c>
      <c r="I11">
        <f t="shared" si="0"/>
        <v>5.5</v>
      </c>
      <c r="J11">
        <v>109.8</v>
      </c>
      <c r="K11">
        <v>-12.503</v>
      </c>
      <c r="L11">
        <v>80</v>
      </c>
      <c r="M11">
        <f t="shared" si="1"/>
        <v>0</v>
      </c>
      <c r="N11" t="s">
        <v>178</v>
      </c>
      <c r="O11">
        <v>32</v>
      </c>
      <c r="P11">
        <v>235000</v>
      </c>
      <c r="Q11">
        <v>878</v>
      </c>
      <c r="R11">
        <v>268</v>
      </c>
      <c r="S11">
        <v>91</v>
      </c>
      <c r="T11" s="5">
        <v>7.5234990835289581</v>
      </c>
      <c r="U11" s="5">
        <v>0.47272210200183623</v>
      </c>
      <c r="V11" s="5">
        <v>-90.050337927917568</v>
      </c>
      <c r="W11" s="5">
        <v>3.8436894365869403E-2</v>
      </c>
      <c r="X11" s="5">
        <v>1.2905213207910833</v>
      </c>
      <c r="Y11" s="5">
        <v>0.11426051237145167</v>
      </c>
      <c r="Z11" s="5">
        <v>6.6296552776147655</v>
      </c>
      <c r="AA11" s="5">
        <v>0.44349462050527116</v>
      </c>
      <c r="AB11" s="5">
        <v>0.67398258893861229</v>
      </c>
      <c r="AC11" s="5">
        <v>0.1849620694249855</v>
      </c>
      <c r="AD11" s="5">
        <v>1.0724569987195294</v>
      </c>
    </row>
    <row r="12" spans="1:30">
      <c r="A12">
        <v>11</v>
      </c>
      <c r="B12">
        <v>11</v>
      </c>
      <c r="C12">
        <v>980011</v>
      </c>
      <c r="D12" s="2">
        <v>41540.818952662034</v>
      </c>
      <c r="E12">
        <v>71.87</v>
      </c>
      <c r="F12">
        <v>35.935000000000002</v>
      </c>
      <c r="G12">
        <v>-45.1</v>
      </c>
      <c r="H12">
        <v>-90.2</v>
      </c>
      <c r="I12">
        <f t="shared" si="0"/>
        <v>5.5</v>
      </c>
      <c r="J12">
        <v>110.8</v>
      </c>
      <c r="K12">
        <v>-12.65</v>
      </c>
      <c r="L12">
        <v>80</v>
      </c>
      <c r="M12">
        <f t="shared" si="1"/>
        <v>0</v>
      </c>
      <c r="N12" t="s">
        <v>178</v>
      </c>
      <c r="O12">
        <v>32</v>
      </c>
      <c r="P12">
        <v>235000</v>
      </c>
      <c r="Q12">
        <v>874</v>
      </c>
      <c r="R12">
        <v>280</v>
      </c>
      <c r="S12">
        <v>103</v>
      </c>
      <c r="T12" s="5">
        <v>5.8694876827673399</v>
      </c>
      <c r="U12" s="5">
        <v>0.3686467855395138</v>
      </c>
      <c r="V12" s="5">
        <v>-89.920263627185832</v>
      </c>
      <c r="W12" s="5">
        <v>3.2867160169524602E-2</v>
      </c>
      <c r="X12" s="5">
        <v>1.102441492391806</v>
      </c>
      <c r="Y12" s="5">
        <v>9.0722239861783543E-2</v>
      </c>
      <c r="Z12" s="5">
        <v>6.8972728384563133</v>
      </c>
      <c r="AA12" s="5">
        <v>0.27391402424692118</v>
      </c>
      <c r="AB12" s="5">
        <v>0.13295077054459087</v>
      </c>
      <c r="AC12" s="5">
        <v>0.13665492340802735</v>
      </c>
      <c r="AD12" s="5">
        <v>0.96291933502089078</v>
      </c>
    </row>
    <row r="13" spans="1:30">
      <c r="A13">
        <v>12</v>
      </c>
      <c r="B13">
        <v>12</v>
      </c>
      <c r="C13">
        <v>980011</v>
      </c>
      <c r="D13" s="2">
        <v>41540.829291087961</v>
      </c>
      <c r="E13">
        <v>71.87</v>
      </c>
      <c r="F13">
        <v>35.935000000000002</v>
      </c>
      <c r="G13">
        <v>-45.1</v>
      </c>
      <c r="H13">
        <v>-90.2</v>
      </c>
      <c r="I13">
        <f t="shared" si="0"/>
        <v>5.5</v>
      </c>
      <c r="J13">
        <v>111.8</v>
      </c>
      <c r="K13">
        <v>-12.782</v>
      </c>
      <c r="L13">
        <v>80</v>
      </c>
      <c r="M13">
        <f t="shared" si="1"/>
        <v>0</v>
      </c>
      <c r="N13" t="s">
        <v>178</v>
      </c>
      <c r="O13">
        <v>32</v>
      </c>
      <c r="P13">
        <v>235000</v>
      </c>
      <c r="Q13">
        <v>874</v>
      </c>
      <c r="R13">
        <v>272</v>
      </c>
      <c r="S13">
        <v>93</v>
      </c>
      <c r="T13" s="5">
        <v>5.5363732265686618</v>
      </c>
      <c r="U13" s="5">
        <v>0.34940193560813659</v>
      </c>
      <c r="V13" s="5">
        <v>-89.931311797390876</v>
      </c>
      <c r="W13" s="5">
        <v>3.1299097264019839E-2</v>
      </c>
      <c r="X13" s="5">
        <v>1.0514668887520358</v>
      </c>
      <c r="Y13" s="5">
        <v>8.4576235369704642E-2</v>
      </c>
      <c r="Z13" s="5">
        <v>6.0866709129393284</v>
      </c>
      <c r="AA13" s="5">
        <v>0.24146393199151778</v>
      </c>
      <c r="AB13" s="5">
        <v>0.47686165404088487</v>
      </c>
      <c r="AC13" s="5">
        <v>0.12503607658981927</v>
      </c>
      <c r="AD13" s="5">
        <v>0.94523330118856985</v>
      </c>
    </row>
    <row r="14" spans="1:30">
      <c r="A14">
        <v>13</v>
      </c>
      <c r="B14">
        <v>13</v>
      </c>
      <c r="C14">
        <v>980011</v>
      </c>
      <c r="D14" s="2">
        <v>41540.839484374999</v>
      </c>
      <c r="E14">
        <v>71.87</v>
      </c>
      <c r="F14">
        <v>35.935000000000002</v>
      </c>
      <c r="G14">
        <v>-45.1</v>
      </c>
      <c r="H14">
        <v>-90.2</v>
      </c>
      <c r="I14">
        <f t="shared" si="0"/>
        <v>5.5</v>
      </c>
      <c r="J14">
        <v>112.8</v>
      </c>
      <c r="K14">
        <v>-12.827</v>
      </c>
      <c r="L14">
        <v>80</v>
      </c>
      <c r="M14">
        <f t="shared" si="1"/>
        <v>0</v>
      </c>
      <c r="N14" t="s">
        <v>178</v>
      </c>
      <c r="O14">
        <v>32</v>
      </c>
      <c r="P14">
        <v>235000</v>
      </c>
      <c r="Q14">
        <v>875</v>
      </c>
      <c r="R14">
        <v>296</v>
      </c>
      <c r="S14">
        <v>83</v>
      </c>
      <c r="T14" s="5">
        <v>7.9032497611658012</v>
      </c>
      <c r="U14" s="5">
        <v>0.56956295803641921</v>
      </c>
      <c r="V14" s="5">
        <v>-89.907051680929555</v>
      </c>
      <c r="W14" s="5">
        <v>4.5035093363483124E-2</v>
      </c>
      <c r="X14" s="5">
        <v>1.3359767547362762</v>
      </c>
      <c r="Y14" s="5">
        <v>0.13835566560173293</v>
      </c>
      <c r="Z14" s="5">
        <v>7.4559870545192846</v>
      </c>
      <c r="AA14" s="5">
        <v>0.48001304728028071</v>
      </c>
      <c r="AB14" s="5">
        <v>0.36455352650650441</v>
      </c>
      <c r="AC14" s="5">
        <v>0.2365648316532496</v>
      </c>
      <c r="AD14" s="5">
        <v>1.1855813396779642</v>
      </c>
    </row>
    <row r="15" spans="1:30">
      <c r="A15">
        <v>14</v>
      </c>
      <c r="B15">
        <v>14</v>
      </c>
      <c r="C15">
        <v>980011</v>
      </c>
      <c r="D15" s="2">
        <v>41540.849714004631</v>
      </c>
      <c r="E15">
        <v>71.87</v>
      </c>
      <c r="F15">
        <v>35.935000000000002</v>
      </c>
      <c r="G15">
        <v>-45.1</v>
      </c>
      <c r="H15">
        <v>-90.2</v>
      </c>
      <c r="I15">
        <f t="shared" si="0"/>
        <v>5.5</v>
      </c>
      <c r="J15">
        <v>113.8</v>
      </c>
      <c r="K15">
        <v>-12.916</v>
      </c>
      <c r="L15">
        <v>80</v>
      </c>
      <c r="M15">
        <f t="shared" si="1"/>
        <v>0</v>
      </c>
      <c r="N15" t="s">
        <v>178</v>
      </c>
      <c r="O15">
        <v>32</v>
      </c>
      <c r="P15">
        <v>235000</v>
      </c>
      <c r="Q15">
        <v>880</v>
      </c>
      <c r="R15">
        <v>256</v>
      </c>
      <c r="S15">
        <v>92</v>
      </c>
      <c r="T15" s="5">
        <v>6.1754051700691814</v>
      </c>
      <c r="U15" s="5">
        <v>0.37019215198585309</v>
      </c>
      <c r="V15" s="5">
        <v>-89.842494181502815</v>
      </c>
      <c r="W15" s="5">
        <v>3.434506115474905E-2</v>
      </c>
      <c r="X15" s="5">
        <v>1.2159633508446173</v>
      </c>
      <c r="Y15" s="5">
        <v>0.1008259358249525</v>
      </c>
      <c r="Z15" s="5">
        <v>6.9969730771841672</v>
      </c>
      <c r="AA15" s="5">
        <v>0.27352576382569455</v>
      </c>
      <c r="AB15" s="5">
        <v>8.080312648081095E-2</v>
      </c>
      <c r="AC15" s="5">
        <v>0.15291128489359918</v>
      </c>
      <c r="AD15" s="5">
        <v>0.88833168302641463</v>
      </c>
    </row>
    <row r="16" spans="1:30">
      <c r="A16">
        <v>15</v>
      </c>
      <c r="B16">
        <v>15</v>
      </c>
      <c r="C16">
        <v>980011</v>
      </c>
      <c r="D16" s="2">
        <v>41540.860051041665</v>
      </c>
      <c r="E16">
        <v>71.87</v>
      </c>
      <c r="F16">
        <v>35.935000000000002</v>
      </c>
      <c r="G16">
        <v>-45.1</v>
      </c>
      <c r="H16">
        <v>-90.2</v>
      </c>
      <c r="I16">
        <f t="shared" si="0"/>
        <v>5.5</v>
      </c>
      <c r="J16">
        <v>114.8</v>
      </c>
      <c r="K16">
        <v>-13.026999999999999</v>
      </c>
      <c r="L16">
        <v>80</v>
      </c>
      <c r="M16">
        <f t="shared" si="1"/>
        <v>0</v>
      </c>
      <c r="N16" t="s">
        <v>178</v>
      </c>
      <c r="O16">
        <v>32</v>
      </c>
      <c r="P16">
        <v>235000</v>
      </c>
      <c r="Q16">
        <v>877</v>
      </c>
      <c r="R16">
        <v>258</v>
      </c>
      <c r="S16">
        <v>79</v>
      </c>
      <c r="T16" s="5">
        <v>6.1044686320460766</v>
      </c>
      <c r="U16" s="5">
        <v>0.45880501512998062</v>
      </c>
      <c r="V16" s="5">
        <v>-89.862179029085397</v>
      </c>
      <c r="W16" s="5">
        <v>4.6551204527812001E-2</v>
      </c>
      <c r="X16" s="5">
        <v>1.3418930264198272</v>
      </c>
      <c r="Y16" s="5">
        <v>0.14452245249173948</v>
      </c>
      <c r="Z16" s="5">
        <v>7.0844866786045264</v>
      </c>
      <c r="AA16" s="5">
        <v>0.36083015755877546</v>
      </c>
      <c r="AB16" s="5">
        <v>0.39798234029401891</v>
      </c>
      <c r="AC16" s="5">
        <v>0.20091977136255801</v>
      </c>
      <c r="AD16" s="5">
        <v>0.96044328744445606</v>
      </c>
    </row>
    <row r="17" spans="1:30">
      <c r="A17">
        <v>16</v>
      </c>
      <c r="B17">
        <v>16</v>
      </c>
      <c r="C17">
        <v>980011</v>
      </c>
      <c r="D17" s="2">
        <v>41540.870308101854</v>
      </c>
      <c r="E17">
        <v>71.87</v>
      </c>
      <c r="F17">
        <v>35.935000000000002</v>
      </c>
      <c r="G17">
        <v>-45.1</v>
      </c>
      <c r="H17">
        <v>-90.2</v>
      </c>
      <c r="I17">
        <f t="shared" si="0"/>
        <v>5.5</v>
      </c>
      <c r="J17">
        <v>115.8</v>
      </c>
      <c r="K17">
        <v>-13.026999999999999</v>
      </c>
      <c r="L17">
        <v>80</v>
      </c>
      <c r="M17">
        <f t="shared" si="1"/>
        <v>0</v>
      </c>
      <c r="N17" t="s">
        <v>178</v>
      </c>
      <c r="O17">
        <v>32</v>
      </c>
      <c r="P17">
        <v>235000</v>
      </c>
      <c r="Q17">
        <v>877</v>
      </c>
      <c r="R17">
        <v>255</v>
      </c>
      <c r="S17">
        <v>90</v>
      </c>
      <c r="T17" s="5">
        <v>5.5134646427155021</v>
      </c>
      <c r="U17" s="5">
        <v>0.43359585373541509</v>
      </c>
      <c r="V17" s="5">
        <v>-89.810038324079443</v>
      </c>
      <c r="W17" s="5">
        <v>4.5319988501549884E-2</v>
      </c>
      <c r="X17" s="5">
        <v>1.2396877592559981</v>
      </c>
      <c r="Y17" s="5">
        <v>0.13663309619847988</v>
      </c>
      <c r="Z17" s="5">
        <v>7.1861725367589999</v>
      </c>
      <c r="AA17" s="5">
        <v>0.30733751213563271</v>
      </c>
      <c r="AB17" s="5">
        <v>0.39567553186168247</v>
      </c>
      <c r="AC17" s="5">
        <v>0.19033210709974796</v>
      </c>
      <c r="AD17" s="5">
        <v>0.97438934688303036</v>
      </c>
    </row>
    <row r="18" spans="1:30">
      <c r="A18">
        <v>17</v>
      </c>
      <c r="B18">
        <v>17</v>
      </c>
      <c r="C18">
        <v>980011</v>
      </c>
      <c r="D18" s="2">
        <v>41540.88054351852</v>
      </c>
      <c r="E18">
        <v>71.87</v>
      </c>
      <c r="F18">
        <v>35.935000000000002</v>
      </c>
      <c r="G18">
        <v>-45.1</v>
      </c>
      <c r="H18">
        <v>-90.2</v>
      </c>
      <c r="I18">
        <f t="shared" si="0"/>
        <v>5.5</v>
      </c>
      <c r="J18">
        <v>116.8</v>
      </c>
      <c r="K18">
        <v>-13.098000000000001</v>
      </c>
      <c r="L18">
        <v>80</v>
      </c>
      <c r="M18">
        <f t="shared" si="1"/>
        <v>0</v>
      </c>
      <c r="N18" t="s">
        <v>178</v>
      </c>
      <c r="O18">
        <v>32</v>
      </c>
      <c r="P18">
        <v>235000</v>
      </c>
      <c r="Q18">
        <v>878</v>
      </c>
      <c r="R18">
        <v>234</v>
      </c>
      <c r="S18">
        <v>102</v>
      </c>
      <c r="T18" s="5">
        <v>4.7394085146126264</v>
      </c>
      <c r="U18" s="5">
        <v>0.42364567608765291</v>
      </c>
      <c r="V18" s="5">
        <v>-89.923777421151826</v>
      </c>
      <c r="W18" s="5">
        <v>5.0941704883881361E-2</v>
      </c>
      <c r="X18" s="5">
        <v>1.2015226513658501</v>
      </c>
      <c r="Y18" s="5">
        <v>0.14772604055679656</v>
      </c>
      <c r="Z18" s="5">
        <v>6.6640927100608325</v>
      </c>
      <c r="AA18" s="5">
        <v>0.33365091875947755</v>
      </c>
      <c r="AB18" s="5">
        <v>0.64355748729300544</v>
      </c>
      <c r="AC18" s="5">
        <v>0.17262541857216229</v>
      </c>
      <c r="AD18" s="5">
        <v>1.0509617051217468</v>
      </c>
    </row>
    <row r="19" spans="1:30">
      <c r="A19">
        <v>18</v>
      </c>
      <c r="B19">
        <v>18</v>
      </c>
      <c r="C19">
        <v>980011</v>
      </c>
      <c r="D19" s="2">
        <v>41540.890992245368</v>
      </c>
      <c r="E19">
        <v>71.87</v>
      </c>
      <c r="F19">
        <v>35.935000000000002</v>
      </c>
      <c r="G19">
        <v>-45.1</v>
      </c>
      <c r="H19">
        <v>-89.8</v>
      </c>
      <c r="I19">
        <f t="shared" si="0"/>
        <v>5.5</v>
      </c>
      <c r="J19">
        <v>117.8</v>
      </c>
      <c r="K19">
        <v>-13.083</v>
      </c>
      <c r="L19">
        <v>80</v>
      </c>
      <c r="M19">
        <f t="shared" si="1"/>
        <v>0</v>
      </c>
      <c r="N19" t="s">
        <v>178</v>
      </c>
      <c r="O19">
        <v>32</v>
      </c>
      <c r="P19">
        <v>235000</v>
      </c>
      <c r="Q19">
        <v>876</v>
      </c>
      <c r="R19">
        <v>248</v>
      </c>
      <c r="S19">
        <v>106</v>
      </c>
      <c r="T19" s="5">
        <v>6.309824838464821</v>
      </c>
      <c r="U19" s="5">
        <v>0.6166829117771816</v>
      </c>
      <c r="V19" s="5">
        <v>-89.859036011885024</v>
      </c>
      <c r="W19" s="5">
        <v>6.0769356896984136E-2</v>
      </c>
      <c r="X19" s="5">
        <v>1.494806009042037</v>
      </c>
      <c r="Y19" s="5">
        <v>0.2043666902556705</v>
      </c>
      <c r="Z19" s="5">
        <v>7.7544823377507051</v>
      </c>
      <c r="AA19" s="5">
        <v>0.91897227866951015</v>
      </c>
      <c r="AB19" s="5">
        <v>0.55207927519425881</v>
      </c>
      <c r="AC19" s="5">
        <v>0.27431017449920064</v>
      </c>
      <c r="AD19" s="5">
        <v>0.9689081660069182</v>
      </c>
    </row>
    <row r="20" spans="1:30">
      <c r="A20">
        <v>19</v>
      </c>
      <c r="B20">
        <v>19</v>
      </c>
      <c r="C20">
        <v>980011</v>
      </c>
      <c r="D20" s="2">
        <v>41540.901262384257</v>
      </c>
      <c r="E20">
        <v>71.87</v>
      </c>
      <c r="F20">
        <v>35.935000000000002</v>
      </c>
      <c r="G20">
        <v>-45.1</v>
      </c>
      <c r="H20">
        <v>-89.8</v>
      </c>
      <c r="I20">
        <f t="shared" si="0"/>
        <v>5.5</v>
      </c>
      <c r="J20">
        <v>118.8</v>
      </c>
      <c r="K20">
        <v>-13.084</v>
      </c>
      <c r="L20">
        <v>80</v>
      </c>
      <c r="M20">
        <f t="shared" si="1"/>
        <v>0</v>
      </c>
      <c r="N20" t="s">
        <v>178</v>
      </c>
      <c r="O20">
        <v>32</v>
      </c>
      <c r="P20">
        <v>235000</v>
      </c>
      <c r="Q20">
        <v>876</v>
      </c>
      <c r="R20">
        <v>253</v>
      </c>
      <c r="S20">
        <v>120</v>
      </c>
      <c r="T20" s="5">
        <v>4.9132990792293301</v>
      </c>
      <c r="U20" s="5">
        <v>0.38910750120408544</v>
      </c>
      <c r="V20" s="5">
        <v>-89.842818097373666</v>
      </c>
      <c r="W20" s="5">
        <v>4.2968583828077715E-2</v>
      </c>
      <c r="X20" s="5">
        <v>1.1501027751506032</v>
      </c>
      <c r="Y20" s="5">
        <v>0.12742780012688448</v>
      </c>
      <c r="Z20" s="5">
        <v>7.2048017397316704</v>
      </c>
      <c r="AA20" s="5">
        <v>0.43580862423992828</v>
      </c>
      <c r="AB20" s="5">
        <v>9.1388030202451301E-2</v>
      </c>
      <c r="AC20" s="5">
        <v>0.16072932879227236</v>
      </c>
      <c r="AD20" s="5">
        <v>0.98846427574076101</v>
      </c>
    </row>
    <row r="21" spans="1:30">
      <c r="A21">
        <v>20</v>
      </c>
      <c r="B21">
        <v>20</v>
      </c>
      <c r="C21">
        <v>980011</v>
      </c>
      <c r="D21" s="2">
        <v>41540.911515509259</v>
      </c>
      <c r="E21">
        <v>71.87</v>
      </c>
      <c r="F21">
        <v>35.935000000000002</v>
      </c>
      <c r="G21">
        <v>-45.1</v>
      </c>
      <c r="H21">
        <v>-89.8</v>
      </c>
      <c r="I21">
        <f t="shared" si="0"/>
        <v>5.5</v>
      </c>
      <c r="J21">
        <v>119.8</v>
      </c>
      <c r="K21">
        <v>-13.010999999999999</v>
      </c>
      <c r="L21">
        <v>80</v>
      </c>
      <c r="M21">
        <f t="shared" si="1"/>
        <v>0</v>
      </c>
      <c r="N21" t="s">
        <v>178</v>
      </c>
      <c r="O21">
        <v>32</v>
      </c>
      <c r="P21">
        <v>235000</v>
      </c>
      <c r="Q21">
        <v>878</v>
      </c>
      <c r="R21">
        <v>287</v>
      </c>
      <c r="S21">
        <v>92</v>
      </c>
      <c r="T21" s="5">
        <v>4.9412025402830162</v>
      </c>
      <c r="U21" s="5">
        <v>0.36780521662474536</v>
      </c>
      <c r="V21" s="5">
        <v>-89.919061100545505</v>
      </c>
      <c r="W21" s="5">
        <v>3.4777004668363254E-2</v>
      </c>
      <c r="X21" s="5">
        <v>0.99590044617176421</v>
      </c>
      <c r="Y21" s="5">
        <v>9.7545261484386483E-2</v>
      </c>
      <c r="Z21" s="5">
        <v>6.3069658314640797</v>
      </c>
      <c r="AA21" s="5">
        <v>0.35189742574708843</v>
      </c>
      <c r="AB21" s="5">
        <v>0.30250166245298099</v>
      </c>
      <c r="AC21" s="5">
        <v>0.13943576599867769</v>
      </c>
      <c r="AD21" s="5">
        <v>1.0167367442049586</v>
      </c>
    </row>
    <row r="22" spans="1:30">
      <c r="A22">
        <v>21</v>
      </c>
      <c r="B22">
        <v>21</v>
      </c>
      <c r="C22">
        <v>980011</v>
      </c>
      <c r="D22" s="2">
        <v>41540.921771180554</v>
      </c>
      <c r="E22">
        <v>71.87</v>
      </c>
      <c r="F22">
        <v>35.935000000000002</v>
      </c>
      <c r="G22">
        <v>-45.1</v>
      </c>
      <c r="H22">
        <v>-89.8</v>
      </c>
      <c r="I22">
        <f t="shared" si="0"/>
        <v>5.5</v>
      </c>
      <c r="J22">
        <v>120.8</v>
      </c>
      <c r="K22">
        <v>-12.978</v>
      </c>
      <c r="L22">
        <v>80</v>
      </c>
      <c r="M22">
        <f t="shared" si="1"/>
        <v>0</v>
      </c>
      <c r="N22" t="s">
        <v>178</v>
      </c>
      <c r="O22">
        <v>32</v>
      </c>
      <c r="P22">
        <v>235000</v>
      </c>
      <c r="Q22">
        <v>881</v>
      </c>
      <c r="R22">
        <v>263</v>
      </c>
      <c r="S22">
        <v>121</v>
      </c>
      <c r="T22" s="5">
        <v>5.2326162274545673</v>
      </c>
      <c r="U22" s="5">
        <v>0.40219741412718968</v>
      </c>
      <c r="V22" s="5">
        <v>-89.874191927525032</v>
      </c>
      <c r="W22" s="5">
        <v>3.9990538372073822E-2</v>
      </c>
      <c r="X22" s="5">
        <v>1.0961125108054703</v>
      </c>
      <c r="Y22" s="5">
        <v>0.11486104108026048</v>
      </c>
      <c r="Z22" s="5">
        <v>6.3210747761696586</v>
      </c>
      <c r="AA22" s="5">
        <v>0.4164430560699362</v>
      </c>
      <c r="AB22" s="5">
        <v>0.5199451759074547</v>
      </c>
      <c r="AC22" s="5">
        <v>0.1599095881976281</v>
      </c>
      <c r="AD22" s="5">
        <v>1.0571739278346692</v>
      </c>
    </row>
    <row r="23" spans="1:30">
      <c r="A23">
        <v>22</v>
      </c>
      <c r="B23">
        <v>22</v>
      </c>
      <c r="C23">
        <v>980011</v>
      </c>
      <c r="D23" s="2">
        <v>41540.932052430559</v>
      </c>
      <c r="E23">
        <v>71.87</v>
      </c>
      <c r="F23">
        <v>35.935000000000002</v>
      </c>
      <c r="G23">
        <v>-45.1</v>
      </c>
      <c r="H23">
        <v>-89.8</v>
      </c>
      <c r="I23">
        <f t="shared" si="0"/>
        <v>5.5</v>
      </c>
      <c r="J23">
        <v>121.8</v>
      </c>
      <c r="K23">
        <v>-12.789</v>
      </c>
      <c r="L23">
        <v>80</v>
      </c>
      <c r="M23">
        <f t="shared" si="1"/>
        <v>0</v>
      </c>
      <c r="N23" t="s">
        <v>178</v>
      </c>
      <c r="O23">
        <v>32</v>
      </c>
      <c r="P23">
        <v>235000</v>
      </c>
      <c r="Q23">
        <v>879</v>
      </c>
      <c r="R23">
        <v>265</v>
      </c>
      <c r="S23">
        <v>89</v>
      </c>
      <c r="T23" s="5">
        <v>6.1485478675235061</v>
      </c>
      <c r="U23" s="5">
        <v>0.38666492311587114</v>
      </c>
      <c r="V23" s="5">
        <v>-89.888114547971909</v>
      </c>
      <c r="W23" s="5">
        <v>3.5437089071177257E-2</v>
      </c>
      <c r="X23" s="5">
        <v>1.2030383236610123</v>
      </c>
      <c r="Y23" s="5">
        <v>0.10690454032704605</v>
      </c>
      <c r="Z23" s="5">
        <v>7.4131580912845774</v>
      </c>
      <c r="AA23" s="5">
        <v>0.4757238091994247</v>
      </c>
      <c r="AB23" s="5">
        <v>0.11270776071994357</v>
      </c>
      <c r="AC23" s="5">
        <v>0.16719920126305571</v>
      </c>
      <c r="AD23" s="5">
        <v>0.89381361606066134</v>
      </c>
    </row>
    <row r="24" spans="1:30">
      <c r="A24">
        <v>23</v>
      </c>
      <c r="B24">
        <v>23</v>
      </c>
      <c r="C24">
        <v>980011</v>
      </c>
      <c r="D24" s="2">
        <v>41540.942318634261</v>
      </c>
      <c r="E24">
        <v>71.87</v>
      </c>
      <c r="F24">
        <v>35.935000000000002</v>
      </c>
      <c r="G24">
        <v>-45.1</v>
      </c>
      <c r="H24">
        <v>-89.8</v>
      </c>
      <c r="I24">
        <f t="shared" si="0"/>
        <v>5.5</v>
      </c>
      <c r="J24">
        <v>122.8</v>
      </c>
      <c r="K24">
        <v>-12.712</v>
      </c>
      <c r="L24">
        <v>80</v>
      </c>
      <c r="M24">
        <f t="shared" si="1"/>
        <v>0</v>
      </c>
      <c r="N24" t="s">
        <v>178</v>
      </c>
      <c r="O24">
        <v>32</v>
      </c>
      <c r="P24">
        <v>235000</v>
      </c>
      <c r="Q24">
        <v>881</v>
      </c>
      <c r="R24">
        <v>257</v>
      </c>
      <c r="S24">
        <v>92</v>
      </c>
      <c r="T24" s="5">
        <v>5.3468990433571921</v>
      </c>
      <c r="U24" s="5">
        <v>0.53532674957942727</v>
      </c>
      <c r="V24" s="5">
        <v>-89.968246466541345</v>
      </c>
      <c r="W24" s="5">
        <v>5.5079460436398192E-2</v>
      </c>
      <c r="X24" s="5">
        <v>1.1931213895381427</v>
      </c>
      <c r="Y24" s="5">
        <v>0.17031030839960862</v>
      </c>
      <c r="Z24" s="5">
        <v>7.2713498108460275</v>
      </c>
      <c r="AA24" s="5">
        <v>0.72217470431928432</v>
      </c>
      <c r="AB24" s="5">
        <v>0.25395659917898705</v>
      </c>
      <c r="AC24" s="5">
        <v>0.25018018316483509</v>
      </c>
      <c r="AD24" s="5">
        <v>1.1934599931283503</v>
      </c>
    </row>
    <row r="25" spans="1:30">
      <c r="A25">
        <v>24</v>
      </c>
      <c r="B25">
        <v>24</v>
      </c>
      <c r="C25">
        <v>980011</v>
      </c>
      <c r="D25" s="2">
        <v>41540.952610185188</v>
      </c>
      <c r="E25">
        <v>71.87</v>
      </c>
      <c r="F25">
        <v>35.935000000000002</v>
      </c>
      <c r="G25">
        <v>-45.1</v>
      </c>
      <c r="H25">
        <v>-90</v>
      </c>
      <c r="I25">
        <f t="shared" si="0"/>
        <v>5.5</v>
      </c>
      <c r="J25">
        <v>123.8</v>
      </c>
      <c r="K25">
        <v>-12.532999999999999</v>
      </c>
      <c r="L25">
        <v>80</v>
      </c>
      <c r="M25">
        <f t="shared" si="1"/>
        <v>0</v>
      </c>
      <c r="N25" t="s">
        <v>178</v>
      </c>
      <c r="O25">
        <v>32</v>
      </c>
      <c r="P25">
        <v>235000</v>
      </c>
      <c r="Q25">
        <v>878</v>
      </c>
      <c r="R25">
        <v>277</v>
      </c>
      <c r="S25">
        <v>99</v>
      </c>
      <c r="T25" s="5">
        <v>7.4023064999346433</v>
      </c>
      <c r="U25" s="5">
        <v>0.64198990444463999</v>
      </c>
      <c r="V25" s="5">
        <v>-90.126478653416399</v>
      </c>
      <c r="W25" s="5">
        <v>5.2477385883995843E-2</v>
      </c>
      <c r="X25" s="5">
        <v>1.4035350119359651</v>
      </c>
      <c r="Y25" s="5">
        <v>0.17345375490527951</v>
      </c>
      <c r="Z25" s="5">
        <v>7.2549282839700027</v>
      </c>
      <c r="AA25" s="5">
        <v>0.95766022554470598</v>
      </c>
      <c r="AB25" s="5">
        <v>0.6025117282264888</v>
      </c>
      <c r="AC25" s="5">
        <v>0.29915486659796131</v>
      </c>
      <c r="AD25" s="5">
        <v>1.0976138710926413</v>
      </c>
    </row>
    <row r="26" spans="1:30">
      <c r="A26">
        <v>25</v>
      </c>
      <c r="B26">
        <v>25</v>
      </c>
      <c r="C26">
        <v>980011</v>
      </c>
      <c r="D26" s="2">
        <v>41540.962919791666</v>
      </c>
      <c r="E26">
        <v>71.87</v>
      </c>
      <c r="F26">
        <v>35.935000000000002</v>
      </c>
      <c r="G26">
        <v>-45.1</v>
      </c>
      <c r="H26">
        <v>-90</v>
      </c>
      <c r="I26">
        <f t="shared" si="0"/>
        <v>5.5</v>
      </c>
      <c r="J26">
        <v>124.8</v>
      </c>
      <c r="K26">
        <v>-12.401</v>
      </c>
      <c r="L26">
        <v>80</v>
      </c>
      <c r="M26">
        <f t="shared" si="1"/>
        <v>0</v>
      </c>
      <c r="N26" t="s">
        <v>178</v>
      </c>
      <c r="O26">
        <v>32</v>
      </c>
      <c r="P26">
        <v>235000</v>
      </c>
      <c r="Q26">
        <v>880</v>
      </c>
      <c r="R26">
        <v>264</v>
      </c>
      <c r="S26">
        <v>107</v>
      </c>
      <c r="T26" s="5">
        <v>5.8491487420437114</v>
      </c>
      <c r="U26" s="5">
        <v>0.36935063107789695</v>
      </c>
      <c r="V26" s="5">
        <v>-90.118470308470606</v>
      </c>
      <c r="W26" s="5">
        <v>3.2280033241483534E-2</v>
      </c>
      <c r="X26" s="5">
        <v>1.0953031359998637</v>
      </c>
      <c r="Y26" s="5">
        <v>9.4391809925652354E-2</v>
      </c>
      <c r="Z26" s="5">
        <v>6.8612095646179556</v>
      </c>
      <c r="AA26" s="5">
        <v>0.40186054196323417</v>
      </c>
      <c r="AB26" s="5">
        <v>0.2235776101109479</v>
      </c>
      <c r="AC26" s="5">
        <v>0.14989179033298478</v>
      </c>
      <c r="AD26" s="5">
        <v>0.93076926652291614</v>
      </c>
    </row>
    <row r="27" spans="1:30">
      <c r="A27">
        <v>26</v>
      </c>
      <c r="B27">
        <v>26</v>
      </c>
      <c r="C27">
        <v>980011</v>
      </c>
      <c r="D27" s="2">
        <v>41540.973213541663</v>
      </c>
      <c r="E27">
        <v>71.87</v>
      </c>
      <c r="F27">
        <v>35.935000000000002</v>
      </c>
      <c r="G27">
        <v>-45.1</v>
      </c>
      <c r="H27">
        <v>-90.2</v>
      </c>
      <c r="I27">
        <f t="shared" si="0"/>
        <v>5.5</v>
      </c>
      <c r="J27">
        <v>125.8</v>
      </c>
      <c r="K27">
        <v>-12.259</v>
      </c>
      <c r="L27">
        <v>80</v>
      </c>
      <c r="M27">
        <f t="shared" si="1"/>
        <v>0</v>
      </c>
      <c r="N27" t="s">
        <v>178</v>
      </c>
      <c r="O27">
        <v>32</v>
      </c>
      <c r="P27">
        <v>175000</v>
      </c>
      <c r="Q27">
        <v>652</v>
      </c>
      <c r="R27">
        <v>238</v>
      </c>
      <c r="S27">
        <v>82</v>
      </c>
      <c r="T27" s="5">
        <v>9.022478829330046</v>
      </c>
      <c r="U27" s="5">
        <v>0.8523244991124389</v>
      </c>
      <c r="V27" s="5">
        <v>-90.438898324171717</v>
      </c>
      <c r="W27" s="5">
        <v>5.1776785309018365E-2</v>
      </c>
      <c r="X27" s="5">
        <v>1.2889224274810496</v>
      </c>
      <c r="Y27" s="5">
        <v>0.16700836157241281</v>
      </c>
      <c r="Z27" s="5">
        <v>6.5978336773319812</v>
      </c>
      <c r="AA27" s="5">
        <v>1.2791652838203922</v>
      </c>
      <c r="AB27" s="5">
        <v>0.52364840294511239</v>
      </c>
      <c r="AC27" s="5">
        <v>0.42297834899730397</v>
      </c>
      <c r="AD27" s="5">
        <v>1.2498401882296588</v>
      </c>
    </row>
    <row r="28" spans="1:30">
      <c r="A28">
        <v>27</v>
      </c>
      <c r="B28">
        <v>27</v>
      </c>
      <c r="C28">
        <v>980011</v>
      </c>
      <c r="D28" s="2">
        <v>41540.980870949075</v>
      </c>
      <c r="E28">
        <v>71.87</v>
      </c>
      <c r="F28">
        <v>35.935000000000002</v>
      </c>
      <c r="G28">
        <v>-45.1</v>
      </c>
      <c r="H28">
        <v>-90.2</v>
      </c>
      <c r="I28">
        <f t="shared" si="0"/>
        <v>5.5</v>
      </c>
      <c r="J28">
        <v>126.8</v>
      </c>
      <c r="K28">
        <v>-12.263999999999999</v>
      </c>
      <c r="L28">
        <v>80</v>
      </c>
      <c r="M28">
        <f t="shared" si="1"/>
        <v>0</v>
      </c>
      <c r="N28" t="s">
        <v>178</v>
      </c>
      <c r="O28">
        <v>32</v>
      </c>
      <c r="P28">
        <v>175000</v>
      </c>
      <c r="Q28">
        <v>656</v>
      </c>
      <c r="R28">
        <v>271</v>
      </c>
      <c r="S28">
        <v>82</v>
      </c>
      <c r="T28" s="5">
        <v>7.7342845907158937</v>
      </c>
      <c r="U28" s="5">
        <v>0.44974613445048167</v>
      </c>
      <c r="V28" s="5">
        <v>-90.472212181873147</v>
      </c>
      <c r="W28" s="5">
        <v>2.1257042066425168E-2</v>
      </c>
      <c r="X28" s="5">
        <v>0.83323591215561144</v>
      </c>
      <c r="Y28" s="5">
        <v>5.8005464173832108E-2</v>
      </c>
      <c r="Z28" s="5">
        <v>4.624403975791024</v>
      </c>
      <c r="AA28" s="5">
        <v>0.33362133893546714</v>
      </c>
      <c r="AB28" s="5">
        <v>0.39768376088260804</v>
      </c>
      <c r="AC28" s="5">
        <v>0.1388277856483828</v>
      </c>
      <c r="AD28" s="5">
        <v>1.0810508223396338</v>
      </c>
    </row>
    <row r="29" spans="1:30">
      <c r="A29">
        <v>28</v>
      </c>
      <c r="B29">
        <v>28</v>
      </c>
      <c r="C29">
        <v>980011</v>
      </c>
      <c r="D29" s="2">
        <v>41540.988561921295</v>
      </c>
      <c r="E29">
        <v>71.87</v>
      </c>
      <c r="F29">
        <v>35.935000000000002</v>
      </c>
      <c r="G29">
        <v>-45.1</v>
      </c>
      <c r="H29">
        <v>-90.2</v>
      </c>
      <c r="I29">
        <f t="shared" si="0"/>
        <v>5.5</v>
      </c>
      <c r="J29">
        <v>127.8</v>
      </c>
      <c r="K29">
        <v>-12.346</v>
      </c>
      <c r="L29">
        <v>80</v>
      </c>
      <c r="M29">
        <f t="shared" si="1"/>
        <v>0</v>
      </c>
      <c r="N29" t="s">
        <v>178</v>
      </c>
      <c r="O29">
        <v>32</v>
      </c>
      <c r="P29">
        <v>175000</v>
      </c>
      <c r="Q29">
        <v>653</v>
      </c>
      <c r="R29">
        <v>244</v>
      </c>
      <c r="S29">
        <v>63</v>
      </c>
      <c r="T29" s="5">
        <v>6.1923763056496499</v>
      </c>
      <c r="U29" s="5">
        <v>0.41191522352777904</v>
      </c>
      <c r="V29" s="5">
        <v>-90.44682934742184</v>
      </c>
      <c r="W29" s="5">
        <v>2.3614314778946002E-2</v>
      </c>
      <c r="X29" s="5">
        <v>0.79650559201555082</v>
      </c>
      <c r="Y29" s="5">
        <v>6.2784133455218966E-2</v>
      </c>
      <c r="Z29" s="5">
        <v>4.8535285584020098</v>
      </c>
      <c r="AA29" s="5">
        <v>0.30108971398025342</v>
      </c>
      <c r="AB29" s="5">
        <v>7.1188759241137989E-2</v>
      </c>
      <c r="AC29" s="5">
        <v>0.12578363798643954</v>
      </c>
      <c r="AD29" s="5">
        <v>1.0622032880373109</v>
      </c>
    </row>
    <row r="30" spans="1:30">
      <c r="A30">
        <v>29</v>
      </c>
      <c r="B30">
        <v>29</v>
      </c>
      <c r="C30">
        <v>980011</v>
      </c>
      <c r="D30" s="2">
        <v>41540.996210532408</v>
      </c>
      <c r="E30">
        <v>71.87</v>
      </c>
      <c r="F30">
        <v>35.935000000000002</v>
      </c>
      <c r="G30">
        <v>-45.1</v>
      </c>
      <c r="H30">
        <v>-90.2</v>
      </c>
      <c r="I30">
        <f t="shared" si="0"/>
        <v>5.5</v>
      </c>
      <c r="J30">
        <v>128.80000000000001</v>
      </c>
      <c r="K30">
        <v>-12.343999999999999</v>
      </c>
      <c r="L30">
        <v>80</v>
      </c>
      <c r="M30">
        <f t="shared" si="1"/>
        <v>0</v>
      </c>
      <c r="N30" t="s">
        <v>178</v>
      </c>
      <c r="O30">
        <v>32</v>
      </c>
      <c r="P30">
        <v>175000</v>
      </c>
      <c r="Q30">
        <v>655</v>
      </c>
      <c r="R30">
        <v>272</v>
      </c>
      <c r="S30">
        <v>68</v>
      </c>
      <c r="T30" s="5">
        <v>6.5640841780330117</v>
      </c>
      <c r="U30" s="5">
        <v>0.4174241566653481</v>
      </c>
      <c r="V30" s="5">
        <v>-90.373515031714291</v>
      </c>
      <c r="W30" s="5">
        <v>2.0479604957051391E-2</v>
      </c>
      <c r="X30" s="5">
        <v>0.73971398661042975</v>
      </c>
      <c r="Y30" s="5">
        <v>5.2261196837373881E-2</v>
      </c>
      <c r="Z30" s="5">
        <v>4.6936861273051269</v>
      </c>
      <c r="AA30" s="5">
        <v>0.25189097529113119</v>
      </c>
      <c r="AB30" s="5">
        <v>0.14005449271539244</v>
      </c>
      <c r="AC30" s="5">
        <v>0.11068465715875606</v>
      </c>
      <c r="AD30" s="5">
        <v>1.0721894060586812</v>
      </c>
    </row>
    <row r="31" spans="1:30">
      <c r="A31">
        <v>30</v>
      </c>
      <c r="B31">
        <v>30</v>
      </c>
      <c r="C31">
        <v>980011</v>
      </c>
      <c r="D31" s="2">
        <v>41541.003882060184</v>
      </c>
      <c r="E31">
        <v>71.87</v>
      </c>
      <c r="F31">
        <v>35.935000000000002</v>
      </c>
      <c r="G31">
        <v>-45.1</v>
      </c>
      <c r="H31">
        <v>-90.2</v>
      </c>
      <c r="I31">
        <f t="shared" si="0"/>
        <v>5.5</v>
      </c>
      <c r="J31">
        <v>129.80000000000001</v>
      </c>
      <c r="K31">
        <v>-12.448</v>
      </c>
      <c r="L31">
        <v>80</v>
      </c>
      <c r="M31">
        <f t="shared" si="1"/>
        <v>0</v>
      </c>
      <c r="N31" t="s">
        <v>178</v>
      </c>
      <c r="O31">
        <v>32</v>
      </c>
      <c r="P31">
        <v>175000</v>
      </c>
      <c r="Q31">
        <v>660</v>
      </c>
      <c r="R31">
        <v>239</v>
      </c>
      <c r="S31">
        <v>85</v>
      </c>
      <c r="T31" s="5">
        <v>6.155921320090127</v>
      </c>
      <c r="U31" s="5">
        <v>0.4106642492190094</v>
      </c>
      <c r="V31" s="5">
        <v>-90.345405836889782</v>
      </c>
      <c r="W31" s="5">
        <v>2.3553461450505048E-2</v>
      </c>
      <c r="X31" s="5">
        <v>0.79069724200319891</v>
      </c>
      <c r="Y31" s="5">
        <v>6.0215098688625943E-2</v>
      </c>
      <c r="Z31" s="5">
        <v>4.7392780073219027</v>
      </c>
      <c r="AA31" s="5">
        <v>0.26690962269608126</v>
      </c>
      <c r="AB31" s="5">
        <v>0.28709332889971251</v>
      </c>
      <c r="AC31" s="5">
        <v>0.11712293635566008</v>
      </c>
      <c r="AD31" s="5">
        <v>1.0608421796718777</v>
      </c>
    </row>
    <row r="32" spans="1:30">
      <c r="A32">
        <v>31</v>
      </c>
      <c r="B32">
        <v>31</v>
      </c>
      <c r="C32">
        <v>980011</v>
      </c>
      <c r="D32" s="2">
        <v>41541.011616203701</v>
      </c>
      <c r="E32">
        <v>71.87</v>
      </c>
      <c r="F32">
        <v>35.935000000000002</v>
      </c>
      <c r="G32">
        <v>-45.1</v>
      </c>
      <c r="H32">
        <v>-90.2</v>
      </c>
      <c r="I32">
        <f t="shared" si="0"/>
        <v>5.5</v>
      </c>
      <c r="J32">
        <v>130.80000000000001</v>
      </c>
      <c r="K32">
        <v>-12.462999999999999</v>
      </c>
      <c r="L32">
        <v>80</v>
      </c>
      <c r="M32">
        <f t="shared" si="1"/>
        <v>0</v>
      </c>
      <c r="N32" t="s">
        <v>178</v>
      </c>
      <c r="O32">
        <v>32</v>
      </c>
      <c r="P32">
        <v>175000</v>
      </c>
      <c r="Q32">
        <v>658</v>
      </c>
      <c r="R32">
        <v>246</v>
      </c>
      <c r="S32">
        <v>48</v>
      </c>
      <c r="T32" s="5">
        <v>7.6378738605666729</v>
      </c>
      <c r="U32" s="5">
        <v>0.33283316956952175</v>
      </c>
      <c r="V32" s="5">
        <v>-90.361435542833675</v>
      </c>
      <c r="W32" s="5">
        <v>1.7291008518210454E-2</v>
      </c>
      <c r="X32" s="5">
        <v>0.89347698128412667</v>
      </c>
      <c r="Y32" s="5">
        <v>4.6557792534728318E-2</v>
      </c>
      <c r="Z32" s="5">
        <v>4.9247291715105082</v>
      </c>
      <c r="AA32" s="5">
        <v>0.2472194193342761</v>
      </c>
      <c r="AB32" s="5">
        <v>0.37202864339866298</v>
      </c>
      <c r="AC32" s="5">
        <v>0.10257147500455349</v>
      </c>
      <c r="AD32" s="5">
        <v>0.79125549882303592</v>
      </c>
    </row>
    <row r="33" spans="1:30">
      <c r="A33">
        <v>32</v>
      </c>
      <c r="B33">
        <v>32</v>
      </c>
      <c r="C33">
        <v>980011</v>
      </c>
      <c r="D33" s="2">
        <v>41541.019335185185</v>
      </c>
      <c r="E33">
        <v>71.87</v>
      </c>
      <c r="F33">
        <v>35.935000000000002</v>
      </c>
      <c r="G33">
        <v>-45.1</v>
      </c>
      <c r="H33">
        <v>-90.2</v>
      </c>
      <c r="I33">
        <f t="shared" si="0"/>
        <v>5.5</v>
      </c>
      <c r="J33">
        <v>131.80000000000001</v>
      </c>
      <c r="K33">
        <v>-12.486000000000001</v>
      </c>
      <c r="L33">
        <v>80</v>
      </c>
      <c r="M33">
        <f t="shared" si="1"/>
        <v>0</v>
      </c>
      <c r="N33" t="s">
        <v>178</v>
      </c>
      <c r="O33">
        <v>32</v>
      </c>
      <c r="P33">
        <v>175000</v>
      </c>
      <c r="Q33">
        <v>656</v>
      </c>
      <c r="R33">
        <v>257</v>
      </c>
      <c r="S33">
        <v>79</v>
      </c>
      <c r="T33" s="5">
        <v>6.0347042320818023</v>
      </c>
      <c r="U33" s="5">
        <v>0.34973901542569258</v>
      </c>
      <c r="V33" s="5">
        <v>-90.33875175718731</v>
      </c>
      <c r="W33" s="5">
        <v>1.7859739362977699E-2</v>
      </c>
      <c r="X33" s="5">
        <v>0.71516711559648194</v>
      </c>
      <c r="Y33" s="5">
        <v>4.5366739509288607E-2</v>
      </c>
      <c r="Z33" s="5">
        <v>4.6645939490135238</v>
      </c>
      <c r="AA33" s="5">
        <v>0.20134302178549054</v>
      </c>
      <c r="AB33" s="5">
        <v>0.11060250262448695</v>
      </c>
      <c r="AC33" s="5">
        <v>9.0606460301086669E-2</v>
      </c>
      <c r="AD33" s="5">
        <v>0.916393635214933</v>
      </c>
    </row>
    <row r="34" spans="1:30">
      <c r="A34">
        <v>33</v>
      </c>
      <c r="B34">
        <v>33</v>
      </c>
      <c r="C34">
        <v>980011</v>
      </c>
      <c r="D34" s="2">
        <v>41541.027024768518</v>
      </c>
      <c r="E34">
        <v>71.87</v>
      </c>
      <c r="F34">
        <v>35.935000000000002</v>
      </c>
      <c r="G34">
        <v>-45.1</v>
      </c>
      <c r="H34">
        <v>-90.2</v>
      </c>
      <c r="I34">
        <f t="shared" ref="I34:I52" si="2" xml:space="preserve">   5.5</f>
        <v>5.5</v>
      </c>
      <c r="J34">
        <v>132.80000000000001</v>
      </c>
      <c r="K34">
        <v>-12.5</v>
      </c>
      <c r="L34">
        <v>80</v>
      </c>
      <c r="M34">
        <f t="shared" ref="M34:M65" si="3" xml:space="preserve">   0</f>
        <v>0</v>
      </c>
      <c r="N34" t="s">
        <v>178</v>
      </c>
      <c r="O34">
        <v>32</v>
      </c>
      <c r="P34">
        <v>175000</v>
      </c>
      <c r="Q34">
        <v>656</v>
      </c>
      <c r="R34">
        <v>241</v>
      </c>
      <c r="S34">
        <v>67</v>
      </c>
      <c r="T34" s="5">
        <v>8.2833235082812191</v>
      </c>
      <c r="U34" s="5">
        <v>0.53624829197586765</v>
      </c>
      <c r="V34" s="5">
        <v>-90.366260497465007</v>
      </c>
      <c r="W34" s="5">
        <v>3.0680520591832149E-2</v>
      </c>
      <c r="X34" s="5">
        <v>1.035042469017118</v>
      </c>
      <c r="Y34" s="5">
        <v>8.8592440368083364E-2</v>
      </c>
      <c r="Z34" s="5">
        <v>5.0835546250037345</v>
      </c>
      <c r="AA34" s="5">
        <v>0.50963917992068564</v>
      </c>
      <c r="AB34" s="5">
        <v>0.7478985238484519</v>
      </c>
      <c r="AC34" s="5">
        <v>0.19639329064717484</v>
      </c>
      <c r="AD34" s="5">
        <v>1.1777714059422457</v>
      </c>
    </row>
    <row r="35" spans="1:30">
      <c r="A35">
        <v>34</v>
      </c>
      <c r="B35">
        <v>34</v>
      </c>
      <c r="C35">
        <v>980011</v>
      </c>
      <c r="D35" s="2">
        <v>41541.034706481485</v>
      </c>
      <c r="E35">
        <v>71.87</v>
      </c>
      <c r="F35">
        <v>35.935000000000002</v>
      </c>
      <c r="G35">
        <v>-45.1</v>
      </c>
      <c r="H35">
        <v>-90.2</v>
      </c>
      <c r="I35">
        <f t="shared" si="2"/>
        <v>5.5</v>
      </c>
      <c r="J35">
        <v>107.14</v>
      </c>
      <c r="K35">
        <v>-12.101000000000001</v>
      </c>
      <c r="L35">
        <v>80</v>
      </c>
      <c r="M35">
        <f t="shared" si="3"/>
        <v>0</v>
      </c>
      <c r="N35" t="s">
        <v>178</v>
      </c>
      <c r="O35">
        <v>32</v>
      </c>
      <c r="P35">
        <v>175000</v>
      </c>
      <c r="Q35">
        <v>657</v>
      </c>
      <c r="R35">
        <v>295</v>
      </c>
      <c r="S35">
        <v>74</v>
      </c>
      <c r="T35" s="5">
        <v>6.8217272648918525</v>
      </c>
      <c r="U35" s="5">
        <v>0.34268483771155323</v>
      </c>
      <c r="V35" s="5">
        <v>-90.436256185828412</v>
      </c>
      <c r="W35" s="5">
        <v>1.5416210987940736E-2</v>
      </c>
      <c r="X35" s="5">
        <v>0.71090328323723706</v>
      </c>
      <c r="Y35" s="5">
        <v>3.9404257697357316E-2</v>
      </c>
      <c r="Z35" s="5">
        <v>4.5007566508906347</v>
      </c>
      <c r="AA35" s="5">
        <v>0.20445880225881582</v>
      </c>
      <c r="AB35" s="5">
        <v>0.1646777737237361</v>
      </c>
      <c r="AC35" s="5">
        <v>9.0120420249259411E-2</v>
      </c>
      <c r="AD35" s="5">
        <v>0.87928935890254567</v>
      </c>
    </row>
    <row r="36" spans="1:30">
      <c r="A36">
        <v>35</v>
      </c>
      <c r="B36">
        <v>35</v>
      </c>
      <c r="C36">
        <v>980011</v>
      </c>
      <c r="D36" s="2">
        <v>41541.042457986114</v>
      </c>
      <c r="E36">
        <v>71.87</v>
      </c>
      <c r="F36">
        <v>35.935000000000002</v>
      </c>
      <c r="G36">
        <v>-45.1</v>
      </c>
      <c r="H36">
        <v>-90.2</v>
      </c>
      <c r="I36">
        <f t="shared" si="2"/>
        <v>5.5</v>
      </c>
      <c r="J36">
        <v>107.47</v>
      </c>
      <c r="K36">
        <v>-12.074</v>
      </c>
      <c r="L36">
        <v>80</v>
      </c>
      <c r="M36">
        <f t="shared" si="3"/>
        <v>0</v>
      </c>
      <c r="N36" t="s">
        <v>178</v>
      </c>
      <c r="O36">
        <v>32</v>
      </c>
      <c r="P36">
        <v>175000</v>
      </c>
      <c r="Q36">
        <v>659</v>
      </c>
      <c r="R36">
        <v>277</v>
      </c>
      <c r="S36">
        <v>73</v>
      </c>
      <c r="T36" s="5">
        <v>6.6896100037533834</v>
      </c>
      <c r="U36" s="5">
        <v>0.38822741519163539</v>
      </c>
      <c r="V36" s="5">
        <v>-90.424975676084173</v>
      </c>
      <c r="W36" s="5">
        <v>1.8389618562753649E-2</v>
      </c>
      <c r="X36" s="5">
        <v>0.72610675484577003</v>
      </c>
      <c r="Y36" s="5">
        <v>4.6976839882523234E-2</v>
      </c>
      <c r="Z36" s="5">
        <v>5.0038236988412867</v>
      </c>
      <c r="AA36" s="5">
        <v>0.24417089625382815</v>
      </c>
      <c r="AB36" s="5">
        <v>6.0678430529975041E-2</v>
      </c>
      <c r="AC36" s="5">
        <v>0.10546620192940602</v>
      </c>
      <c r="AD36" s="5">
        <v>0.98950697662455156</v>
      </c>
    </row>
    <row r="37" spans="1:30">
      <c r="A37">
        <v>36</v>
      </c>
      <c r="B37">
        <v>36</v>
      </c>
      <c r="C37">
        <v>980011</v>
      </c>
      <c r="D37" s="2">
        <v>41541.050179282407</v>
      </c>
      <c r="E37">
        <v>71.87</v>
      </c>
      <c r="F37">
        <v>35.935000000000002</v>
      </c>
      <c r="G37">
        <v>-45.1</v>
      </c>
      <c r="H37">
        <v>-90.2</v>
      </c>
      <c r="I37">
        <f t="shared" si="2"/>
        <v>5.5</v>
      </c>
      <c r="J37">
        <v>108.13</v>
      </c>
      <c r="K37">
        <v>-12.115</v>
      </c>
      <c r="L37">
        <v>80</v>
      </c>
      <c r="M37">
        <f t="shared" si="3"/>
        <v>0</v>
      </c>
      <c r="N37" t="s">
        <v>178</v>
      </c>
      <c r="O37">
        <v>32</v>
      </c>
      <c r="P37">
        <v>235000</v>
      </c>
      <c r="Q37">
        <v>879</v>
      </c>
      <c r="R37">
        <v>306</v>
      </c>
      <c r="S37">
        <v>105</v>
      </c>
      <c r="T37" s="5">
        <v>6.1410866582168371</v>
      </c>
      <c r="U37" s="5">
        <v>0.33318918728141989</v>
      </c>
      <c r="V37" s="5">
        <v>-90.404384157541827</v>
      </c>
      <c r="W37" s="5">
        <v>2.1935299029220201E-2</v>
      </c>
      <c r="X37" s="5">
        <v>0.89748090990349172</v>
      </c>
      <c r="Y37" s="5">
        <v>6.0647954212191137E-2</v>
      </c>
      <c r="Z37" s="5">
        <v>5.3453609466344352</v>
      </c>
      <c r="AA37" s="5">
        <v>0.27984947674444949</v>
      </c>
      <c r="AB37" s="5">
        <v>0.20510863173505592</v>
      </c>
      <c r="AC37" s="5">
        <v>0.11286928103107459</v>
      </c>
      <c r="AD37" s="5">
        <v>0.94704096608967847</v>
      </c>
    </row>
    <row r="38" spans="1:30">
      <c r="A38">
        <v>37</v>
      </c>
      <c r="B38">
        <v>37</v>
      </c>
      <c r="C38">
        <v>980011</v>
      </c>
      <c r="D38" s="2">
        <v>41541.060448263888</v>
      </c>
      <c r="E38">
        <v>71.87</v>
      </c>
      <c r="F38">
        <v>35.935000000000002</v>
      </c>
      <c r="G38">
        <v>-45.1</v>
      </c>
      <c r="H38">
        <v>-90.2</v>
      </c>
      <c r="I38">
        <f t="shared" si="2"/>
        <v>5.5</v>
      </c>
      <c r="J38">
        <v>108.46</v>
      </c>
      <c r="K38">
        <v>-12.183</v>
      </c>
      <c r="L38">
        <v>80</v>
      </c>
      <c r="M38">
        <f t="shared" si="3"/>
        <v>0</v>
      </c>
      <c r="N38" t="s">
        <v>178</v>
      </c>
      <c r="O38">
        <v>32</v>
      </c>
      <c r="P38">
        <v>235000</v>
      </c>
      <c r="Q38">
        <v>883</v>
      </c>
      <c r="R38">
        <v>262</v>
      </c>
      <c r="S38">
        <v>102</v>
      </c>
      <c r="T38" s="5">
        <v>5.5521748534518158</v>
      </c>
      <c r="U38" s="5">
        <v>0.33393618659876617</v>
      </c>
      <c r="V38" s="5">
        <v>-90.242885131230807</v>
      </c>
      <c r="W38" s="5">
        <v>3.0183166222640192E-2</v>
      </c>
      <c r="X38" s="5">
        <v>1.0653181628749526</v>
      </c>
      <c r="Y38" s="5">
        <v>8.481640481542066E-2</v>
      </c>
      <c r="Z38" s="5">
        <v>6.0094911929936936</v>
      </c>
      <c r="AA38" s="5">
        <v>0.3187973663980046</v>
      </c>
      <c r="AB38" s="5">
        <v>0.32938709125271504</v>
      </c>
      <c r="AC38" s="5">
        <v>0.12503917730396291</v>
      </c>
      <c r="AD38" s="5">
        <v>0.90930466282925382</v>
      </c>
    </row>
    <row r="39" spans="1:30">
      <c r="A39">
        <v>38</v>
      </c>
      <c r="B39">
        <v>38</v>
      </c>
      <c r="C39">
        <v>980011</v>
      </c>
      <c r="D39" s="2">
        <v>41541.070781249997</v>
      </c>
      <c r="E39">
        <v>71.87</v>
      </c>
      <c r="F39">
        <v>35.935000000000002</v>
      </c>
      <c r="G39">
        <v>-45.1</v>
      </c>
      <c r="H39">
        <v>-90.2</v>
      </c>
      <c r="I39">
        <f t="shared" si="2"/>
        <v>5.5</v>
      </c>
      <c r="J39">
        <v>107.14</v>
      </c>
      <c r="K39">
        <v>-11.951000000000001</v>
      </c>
      <c r="L39">
        <v>80</v>
      </c>
      <c r="M39">
        <f t="shared" si="3"/>
        <v>0</v>
      </c>
      <c r="N39" t="s">
        <v>178</v>
      </c>
      <c r="O39">
        <v>32</v>
      </c>
      <c r="P39">
        <v>175000</v>
      </c>
      <c r="Q39">
        <v>655</v>
      </c>
      <c r="R39">
        <v>291</v>
      </c>
      <c r="S39">
        <v>65</v>
      </c>
      <c r="T39" s="5">
        <v>8.7537533077190481</v>
      </c>
      <c r="U39" s="5">
        <v>0.54039608754852708</v>
      </c>
      <c r="V39" s="5">
        <v>-90.437896051226502</v>
      </c>
      <c r="W39" s="5">
        <v>2.4096527766554236E-2</v>
      </c>
      <c r="X39" s="5">
        <v>0.8881346725140834</v>
      </c>
      <c r="Y39" s="5">
        <v>6.6234212470898987E-2</v>
      </c>
      <c r="Z39" s="5">
        <v>4.9479502224450043</v>
      </c>
      <c r="AA39" s="5">
        <v>0.42237740479611141</v>
      </c>
      <c r="AB39" s="5">
        <v>0.30517545750487873</v>
      </c>
      <c r="AC39" s="5">
        <v>0.17077794116897893</v>
      </c>
      <c r="AD39" s="5">
        <v>1.2370917253081639</v>
      </c>
    </row>
    <row r="40" spans="1:30">
      <c r="A40">
        <v>39</v>
      </c>
      <c r="B40">
        <v>39</v>
      </c>
      <c r="C40">
        <v>980011</v>
      </c>
      <c r="D40" s="2">
        <v>41541.078554050924</v>
      </c>
      <c r="E40">
        <v>71.87</v>
      </c>
      <c r="F40">
        <v>35.935000000000002</v>
      </c>
      <c r="G40">
        <v>-45.1</v>
      </c>
      <c r="H40">
        <v>-90.2</v>
      </c>
      <c r="I40">
        <f t="shared" si="2"/>
        <v>5.5</v>
      </c>
      <c r="J40">
        <v>107.47</v>
      </c>
      <c r="K40">
        <v>-11.923999999999999</v>
      </c>
      <c r="L40">
        <v>80</v>
      </c>
      <c r="M40">
        <f t="shared" si="3"/>
        <v>0</v>
      </c>
      <c r="N40" t="s">
        <v>178</v>
      </c>
      <c r="O40">
        <v>32</v>
      </c>
      <c r="P40">
        <v>175000</v>
      </c>
      <c r="Q40">
        <v>657</v>
      </c>
      <c r="R40">
        <v>274</v>
      </c>
      <c r="S40">
        <v>79</v>
      </c>
      <c r="T40" s="5">
        <v>7.696266400845067</v>
      </c>
      <c r="U40" s="5">
        <v>0.32702387847227399</v>
      </c>
      <c r="V40" s="5">
        <v>-90.405541643830716</v>
      </c>
      <c r="W40" s="5">
        <v>1.5711876872018832E-2</v>
      </c>
      <c r="X40" s="5">
        <v>0.84042568022197728</v>
      </c>
      <c r="Y40" s="5">
        <v>4.2145865361266903E-2</v>
      </c>
      <c r="Z40" s="5">
        <v>5.3925018121443822</v>
      </c>
      <c r="AA40" s="5">
        <v>0.2401473172731996</v>
      </c>
      <c r="AB40" s="5">
        <v>9.2840647402016141E-2</v>
      </c>
      <c r="AC40" s="5">
        <v>9.9370534016649859E-2</v>
      </c>
      <c r="AD40" s="5">
        <v>0.77264927658264315</v>
      </c>
    </row>
    <row r="41" spans="1:30">
      <c r="A41">
        <v>40</v>
      </c>
      <c r="B41">
        <v>40</v>
      </c>
      <c r="C41">
        <v>980011</v>
      </c>
      <c r="D41" s="2">
        <v>41541.086256828705</v>
      </c>
      <c r="E41">
        <v>71.87</v>
      </c>
      <c r="F41">
        <v>35.935000000000002</v>
      </c>
      <c r="G41">
        <v>-45.1</v>
      </c>
      <c r="H41">
        <v>-90.2</v>
      </c>
      <c r="I41">
        <f t="shared" si="2"/>
        <v>5.5</v>
      </c>
      <c r="J41">
        <v>107.8</v>
      </c>
      <c r="K41">
        <v>-11.897</v>
      </c>
      <c r="L41">
        <v>80</v>
      </c>
      <c r="M41">
        <f t="shared" si="3"/>
        <v>0</v>
      </c>
      <c r="N41" t="s">
        <v>178</v>
      </c>
      <c r="O41">
        <v>32</v>
      </c>
      <c r="P41">
        <v>175000</v>
      </c>
      <c r="Q41">
        <v>658</v>
      </c>
      <c r="R41">
        <v>242</v>
      </c>
      <c r="S41">
        <v>78</v>
      </c>
      <c r="T41" s="5">
        <v>8.2938959293513594</v>
      </c>
      <c r="U41" s="5">
        <v>0.39679002181268408</v>
      </c>
      <c r="V41" s="5">
        <v>-90.460151190181051</v>
      </c>
      <c r="W41" s="5">
        <v>2.272144040109576E-2</v>
      </c>
      <c r="X41" s="5">
        <v>1.0458826574517741</v>
      </c>
      <c r="Y41" s="5">
        <v>6.8477295265887278E-2</v>
      </c>
      <c r="Z41" s="5">
        <v>6.3238346098304126</v>
      </c>
      <c r="AA41" s="5">
        <v>0.45931910658640501</v>
      </c>
      <c r="AB41" s="5">
        <v>0.32479905042404983</v>
      </c>
      <c r="AC41" s="5">
        <v>0.1690477047015525</v>
      </c>
      <c r="AD41" s="5">
        <v>0.79755707850926483</v>
      </c>
    </row>
    <row r="42" spans="1:30">
      <c r="A42">
        <v>41</v>
      </c>
      <c r="B42">
        <v>41</v>
      </c>
      <c r="C42">
        <v>980011</v>
      </c>
      <c r="D42" s="2">
        <v>41541.093955902776</v>
      </c>
      <c r="E42">
        <v>71.87</v>
      </c>
      <c r="F42">
        <v>35.935000000000002</v>
      </c>
      <c r="G42">
        <v>-45.1</v>
      </c>
      <c r="H42">
        <v>-90.2</v>
      </c>
      <c r="I42">
        <f t="shared" si="2"/>
        <v>5.5</v>
      </c>
      <c r="J42">
        <v>108.13</v>
      </c>
      <c r="K42">
        <v>-11.965</v>
      </c>
      <c r="L42">
        <v>80</v>
      </c>
      <c r="M42">
        <f t="shared" si="3"/>
        <v>0</v>
      </c>
      <c r="N42" t="s">
        <v>178</v>
      </c>
      <c r="O42">
        <v>32</v>
      </c>
      <c r="P42">
        <v>175000</v>
      </c>
      <c r="Q42">
        <v>658</v>
      </c>
      <c r="R42">
        <v>254</v>
      </c>
      <c r="S42">
        <v>79</v>
      </c>
      <c r="T42" s="5">
        <v>6.5612051864879986</v>
      </c>
      <c r="U42" s="5">
        <v>0.50822203568922009</v>
      </c>
      <c r="V42" s="5">
        <v>-90.428708693215555</v>
      </c>
      <c r="W42" s="5">
        <v>2.8137518324718218E-2</v>
      </c>
      <c r="X42" s="5">
        <v>0.82628027114505831</v>
      </c>
      <c r="Y42" s="5">
        <v>7.6015035700967709E-2</v>
      </c>
      <c r="Z42" s="5">
        <v>5.8050801567157775</v>
      </c>
      <c r="AA42" s="5">
        <v>0.38648802159506568</v>
      </c>
      <c r="AB42" s="5">
        <v>0.16798116672992458</v>
      </c>
      <c r="AC42" s="5">
        <v>0.15824381989002467</v>
      </c>
      <c r="AD42" s="5">
        <v>1.2338974532449882</v>
      </c>
    </row>
    <row r="43" spans="1:30">
      <c r="A43">
        <v>42</v>
      </c>
      <c r="B43">
        <v>42</v>
      </c>
      <c r="C43">
        <v>980011</v>
      </c>
      <c r="D43" s="2">
        <v>41541.101656365739</v>
      </c>
      <c r="E43">
        <v>71.87</v>
      </c>
      <c r="F43">
        <v>35.935000000000002</v>
      </c>
      <c r="G43">
        <v>-45.1</v>
      </c>
      <c r="H43">
        <v>-90.2</v>
      </c>
      <c r="I43">
        <f t="shared" si="2"/>
        <v>5.5</v>
      </c>
      <c r="J43">
        <v>108.46</v>
      </c>
      <c r="K43">
        <v>-12.032999999999999</v>
      </c>
      <c r="L43">
        <v>80</v>
      </c>
      <c r="M43">
        <f t="shared" si="3"/>
        <v>0</v>
      </c>
      <c r="N43" t="s">
        <v>178</v>
      </c>
      <c r="O43">
        <v>32</v>
      </c>
      <c r="P43">
        <v>235000</v>
      </c>
      <c r="Q43">
        <v>887</v>
      </c>
      <c r="R43">
        <v>298</v>
      </c>
      <c r="S43">
        <v>105</v>
      </c>
      <c r="T43" s="5">
        <v>5.9071679628126743</v>
      </c>
      <c r="U43" s="5">
        <v>0.37346680432050305</v>
      </c>
      <c r="V43" s="5">
        <v>-90.244096423221521</v>
      </c>
      <c r="W43" s="5">
        <v>2.6587651044486328E-2</v>
      </c>
      <c r="X43" s="5">
        <v>0.93642230053563391</v>
      </c>
      <c r="Y43" s="5">
        <v>7.1900762149058578E-2</v>
      </c>
      <c r="Z43" s="5">
        <v>5.8008773334967652</v>
      </c>
      <c r="AA43" s="5">
        <v>0.28471832903268623</v>
      </c>
      <c r="AB43" s="5">
        <v>0.25815163155146004</v>
      </c>
      <c r="AC43" s="5">
        <v>0.12041655944135025</v>
      </c>
      <c r="AD43" s="5">
        <v>1.0434317431657836</v>
      </c>
    </row>
    <row r="44" spans="1:30">
      <c r="A44">
        <v>43</v>
      </c>
      <c r="B44">
        <v>43</v>
      </c>
      <c r="C44">
        <v>980011</v>
      </c>
      <c r="D44" s="2">
        <v>41541.112022453701</v>
      </c>
      <c r="E44">
        <v>71.87</v>
      </c>
      <c r="F44">
        <v>35.935000000000002</v>
      </c>
      <c r="G44">
        <v>-45.1</v>
      </c>
      <c r="H44">
        <v>-90.2</v>
      </c>
      <c r="I44">
        <f t="shared" si="2"/>
        <v>5.5</v>
      </c>
      <c r="J44">
        <v>125.14</v>
      </c>
      <c r="K44">
        <v>-12.353</v>
      </c>
      <c r="L44">
        <v>80</v>
      </c>
      <c r="M44">
        <f t="shared" si="3"/>
        <v>0</v>
      </c>
      <c r="N44" t="s">
        <v>178</v>
      </c>
      <c r="O44">
        <v>32</v>
      </c>
      <c r="P44">
        <v>235000</v>
      </c>
      <c r="Q44">
        <v>882</v>
      </c>
      <c r="R44">
        <v>270</v>
      </c>
      <c r="S44">
        <v>97</v>
      </c>
      <c r="T44" s="5">
        <v>7.8780427761416707</v>
      </c>
      <c r="U44" s="5">
        <v>0.48863364458559055</v>
      </c>
      <c r="V44" s="5">
        <v>-90.246914816164093</v>
      </c>
      <c r="W44" s="5">
        <v>3.8385331342748588E-2</v>
      </c>
      <c r="X44" s="5">
        <v>1.3428376336982437</v>
      </c>
      <c r="Y44" s="5">
        <v>0.12137004804108861</v>
      </c>
      <c r="Z44" s="5">
        <v>6.9644146819745449</v>
      </c>
      <c r="AA44" s="5">
        <v>0.65195551027170129</v>
      </c>
      <c r="AB44" s="5">
        <v>0.66023454488464051</v>
      </c>
      <c r="AC44" s="5">
        <v>0.2137454746812596</v>
      </c>
      <c r="AD44" s="5">
        <v>0.9723478142451506</v>
      </c>
    </row>
    <row r="45" spans="1:30">
      <c r="A45">
        <v>44</v>
      </c>
      <c r="B45">
        <v>44</v>
      </c>
      <c r="C45">
        <v>980011</v>
      </c>
      <c r="D45" s="2">
        <v>41541.1223650463</v>
      </c>
      <c r="E45">
        <v>71.87</v>
      </c>
      <c r="F45">
        <v>35.935000000000002</v>
      </c>
      <c r="G45">
        <v>-45.1</v>
      </c>
      <c r="H45">
        <v>-90.2</v>
      </c>
      <c r="I45">
        <f t="shared" si="2"/>
        <v>5.5</v>
      </c>
      <c r="J45">
        <v>125.47</v>
      </c>
      <c r="K45">
        <v>-12.305999999999999</v>
      </c>
      <c r="L45">
        <v>80</v>
      </c>
      <c r="M45">
        <f t="shared" si="3"/>
        <v>0</v>
      </c>
      <c r="N45" t="s">
        <v>178</v>
      </c>
      <c r="O45">
        <v>32</v>
      </c>
      <c r="P45">
        <v>235000</v>
      </c>
      <c r="Q45">
        <v>884</v>
      </c>
      <c r="R45">
        <v>270</v>
      </c>
      <c r="S45">
        <v>96</v>
      </c>
      <c r="T45" s="5">
        <v>5.4895212794653849</v>
      </c>
      <c r="U45" s="5">
        <v>0.43690310155905443</v>
      </c>
      <c r="V45" s="5">
        <v>-90.220625988010667</v>
      </c>
      <c r="W45" s="5">
        <v>3.7884784875743621E-2</v>
      </c>
      <c r="X45" s="5">
        <v>1.0198047999448543</v>
      </c>
      <c r="Y45" s="5">
        <v>0.10479845134781085</v>
      </c>
      <c r="Z45" s="5">
        <v>6.2461988172152489</v>
      </c>
      <c r="AA45" s="5">
        <v>0.38040840397744863</v>
      </c>
      <c r="AB45" s="5">
        <v>0.26495796829499713</v>
      </c>
      <c r="AC45" s="5">
        <v>0.15527829917827571</v>
      </c>
      <c r="AD45" s="5">
        <v>1.2011352706925851</v>
      </c>
    </row>
    <row r="46" spans="1:30">
      <c r="A46">
        <v>45</v>
      </c>
      <c r="B46">
        <v>45</v>
      </c>
      <c r="C46">
        <v>980011</v>
      </c>
      <c r="D46" s="2">
        <v>41541.132729745368</v>
      </c>
      <c r="E46">
        <v>71.87</v>
      </c>
      <c r="F46">
        <v>35.935000000000002</v>
      </c>
      <c r="G46">
        <v>-45.1</v>
      </c>
      <c r="H46">
        <v>-90.2</v>
      </c>
      <c r="I46">
        <f t="shared" si="2"/>
        <v>5.5</v>
      </c>
      <c r="J46">
        <v>126.13</v>
      </c>
      <c r="K46">
        <v>-12.26</v>
      </c>
      <c r="L46">
        <v>80</v>
      </c>
      <c r="M46">
        <f t="shared" si="3"/>
        <v>0</v>
      </c>
      <c r="N46" t="s">
        <v>178</v>
      </c>
      <c r="O46">
        <v>32</v>
      </c>
      <c r="P46">
        <v>175000</v>
      </c>
      <c r="Q46">
        <v>656</v>
      </c>
      <c r="R46">
        <v>237</v>
      </c>
      <c r="S46">
        <v>58</v>
      </c>
      <c r="T46" s="5">
        <v>5.7097640367909541</v>
      </c>
      <c r="U46" s="5">
        <v>0.41451130818394355</v>
      </c>
      <c r="V46" s="5">
        <v>-90.53052210511197</v>
      </c>
      <c r="W46" s="5">
        <v>2.4771194325576298E-2</v>
      </c>
      <c r="X46" s="5">
        <v>0.7572073913799342</v>
      </c>
      <c r="Y46" s="5">
        <v>6.6180989733448686E-2</v>
      </c>
      <c r="Z46" s="5">
        <v>4.9448381413274554</v>
      </c>
      <c r="AA46" s="5">
        <v>0.31544147218092927</v>
      </c>
      <c r="AB46" s="5">
        <v>9.5583625673992728E-2</v>
      </c>
      <c r="AC46" s="5">
        <v>0.13244460460565374</v>
      </c>
      <c r="AD46" s="5">
        <v>1.0851266083559994</v>
      </c>
    </row>
    <row r="47" spans="1:30">
      <c r="A47">
        <v>46</v>
      </c>
      <c r="B47">
        <v>46</v>
      </c>
      <c r="C47">
        <v>980011</v>
      </c>
      <c r="D47" s="2">
        <v>41541.140419791664</v>
      </c>
      <c r="E47">
        <v>71.87</v>
      </c>
      <c r="F47">
        <v>35.935000000000002</v>
      </c>
      <c r="G47">
        <v>-45.1</v>
      </c>
      <c r="H47">
        <v>-90.2</v>
      </c>
      <c r="I47">
        <f t="shared" si="2"/>
        <v>5.5</v>
      </c>
      <c r="J47">
        <v>126.46</v>
      </c>
      <c r="K47">
        <v>-12.262</v>
      </c>
      <c r="L47">
        <v>80</v>
      </c>
      <c r="M47">
        <f t="shared" si="3"/>
        <v>0</v>
      </c>
      <c r="N47" t="s">
        <v>178</v>
      </c>
      <c r="O47">
        <v>32</v>
      </c>
      <c r="P47">
        <v>175000</v>
      </c>
      <c r="Q47">
        <v>658</v>
      </c>
      <c r="R47">
        <v>245</v>
      </c>
      <c r="S47">
        <v>83</v>
      </c>
      <c r="T47" s="5">
        <v>7.0229308400308623</v>
      </c>
      <c r="U47" s="5">
        <v>0.35996330594614362</v>
      </c>
      <c r="V47" s="5">
        <v>-90.415385693075137</v>
      </c>
      <c r="W47" s="5">
        <v>2.153258689141016E-2</v>
      </c>
      <c r="X47" s="5">
        <v>0.91952710885245537</v>
      </c>
      <c r="Y47" s="5">
        <v>5.9852116340798713E-2</v>
      </c>
      <c r="Z47" s="5">
        <v>5.6492296292064639</v>
      </c>
      <c r="AA47" s="5">
        <v>0.32088247660470853</v>
      </c>
      <c r="AB47" s="5">
        <v>0.20967005199072103</v>
      </c>
      <c r="AC47" s="5">
        <v>0.1272908388048194</v>
      </c>
      <c r="AD47" s="5">
        <v>0.84225620942025636</v>
      </c>
    </row>
    <row r="48" spans="1:30">
      <c r="A48">
        <v>47</v>
      </c>
      <c r="B48">
        <v>47</v>
      </c>
      <c r="C48">
        <v>980011</v>
      </c>
      <c r="D48" s="2">
        <v>41541.148124189815</v>
      </c>
      <c r="E48">
        <v>71.87</v>
      </c>
      <c r="F48">
        <v>35.935000000000002</v>
      </c>
      <c r="G48">
        <v>-45.1</v>
      </c>
      <c r="H48">
        <v>-90.2</v>
      </c>
      <c r="I48">
        <f t="shared" si="2"/>
        <v>5.5</v>
      </c>
      <c r="J48">
        <v>125.14</v>
      </c>
      <c r="K48">
        <v>-12.202999999999999</v>
      </c>
      <c r="L48">
        <v>80</v>
      </c>
      <c r="M48">
        <f t="shared" si="3"/>
        <v>0</v>
      </c>
      <c r="N48" t="s">
        <v>178</v>
      </c>
      <c r="O48">
        <v>32</v>
      </c>
      <c r="P48">
        <v>235000</v>
      </c>
      <c r="Q48">
        <v>884</v>
      </c>
      <c r="R48">
        <v>296</v>
      </c>
      <c r="S48">
        <v>89</v>
      </c>
      <c r="T48" s="5">
        <v>7.0562849367074891</v>
      </c>
      <c r="U48" s="5">
        <v>0.46161171462153788</v>
      </c>
      <c r="V48" s="5">
        <v>-90.188856283496079</v>
      </c>
      <c r="W48" s="5">
        <v>3.6495987848778298E-2</v>
      </c>
      <c r="X48" s="5">
        <v>1.1842737965865533</v>
      </c>
      <c r="Y48" s="5">
        <v>0.10661521990154027</v>
      </c>
      <c r="Z48" s="5">
        <v>7.1909171676901984</v>
      </c>
      <c r="AA48" s="5">
        <v>0.48798424434143595</v>
      </c>
      <c r="AB48" s="5">
        <v>0.20051231527215527</v>
      </c>
      <c r="AC48" s="5">
        <v>0.18032527789843295</v>
      </c>
      <c r="AD48" s="5">
        <v>1.1036379085737851</v>
      </c>
    </row>
    <row r="49" spans="1:30">
      <c r="A49">
        <v>48</v>
      </c>
      <c r="B49">
        <v>48</v>
      </c>
      <c r="C49">
        <v>980011</v>
      </c>
      <c r="D49" s="2">
        <v>41541.158445023146</v>
      </c>
      <c r="E49">
        <v>71.87</v>
      </c>
      <c r="F49">
        <v>35.935000000000002</v>
      </c>
      <c r="G49">
        <v>-45.1</v>
      </c>
      <c r="H49">
        <v>-90.2</v>
      </c>
      <c r="I49">
        <f t="shared" si="2"/>
        <v>5.5</v>
      </c>
      <c r="J49">
        <v>125.47</v>
      </c>
      <c r="K49">
        <v>-12.156000000000001</v>
      </c>
      <c r="L49">
        <v>80</v>
      </c>
      <c r="M49">
        <f t="shared" si="3"/>
        <v>0</v>
      </c>
      <c r="N49" t="s">
        <v>178</v>
      </c>
      <c r="O49">
        <v>32</v>
      </c>
      <c r="P49">
        <v>235000</v>
      </c>
      <c r="Q49">
        <v>883</v>
      </c>
      <c r="R49">
        <v>278</v>
      </c>
      <c r="S49">
        <v>99</v>
      </c>
      <c r="T49" s="5">
        <v>5.8746557949212654</v>
      </c>
      <c r="U49" s="5">
        <v>0.29752878279998263</v>
      </c>
      <c r="V49" s="5">
        <v>-90.243116213673602</v>
      </c>
      <c r="W49" s="5">
        <v>2.3933440173352808E-2</v>
      </c>
      <c r="X49" s="5">
        <v>1.0144433196152498</v>
      </c>
      <c r="Y49" s="5">
        <v>6.5898451988564019E-2</v>
      </c>
      <c r="Z49" s="5">
        <v>6.2886755389401756</v>
      </c>
      <c r="AA49" s="5">
        <v>0.26183452725660278</v>
      </c>
      <c r="AB49" s="5">
        <v>0.21614916194899644</v>
      </c>
      <c r="AC49" s="5">
        <v>0.10546440950897989</v>
      </c>
      <c r="AD49" s="5">
        <v>0.8090197405636409</v>
      </c>
    </row>
    <row r="50" spans="1:30">
      <c r="A50">
        <v>49</v>
      </c>
      <c r="B50">
        <v>49</v>
      </c>
      <c r="C50">
        <v>980011</v>
      </c>
      <c r="D50" s="2">
        <v>41541.168756944448</v>
      </c>
      <c r="E50">
        <v>71.87</v>
      </c>
      <c r="F50">
        <v>35.935000000000002</v>
      </c>
      <c r="G50">
        <v>-45.1</v>
      </c>
      <c r="H50">
        <v>-90.2</v>
      </c>
      <c r="I50">
        <f t="shared" si="2"/>
        <v>5.5</v>
      </c>
      <c r="J50">
        <v>125.8</v>
      </c>
      <c r="K50">
        <v>-12.109</v>
      </c>
      <c r="L50">
        <v>80</v>
      </c>
      <c r="M50">
        <f t="shared" si="3"/>
        <v>0</v>
      </c>
      <c r="N50" t="s">
        <v>178</v>
      </c>
      <c r="O50">
        <v>32</v>
      </c>
      <c r="P50">
        <v>235000</v>
      </c>
      <c r="Q50">
        <v>883</v>
      </c>
      <c r="R50">
        <v>341</v>
      </c>
      <c r="S50">
        <v>106</v>
      </c>
      <c r="T50" s="5">
        <v>6.4969300400762853</v>
      </c>
      <c r="U50" s="5">
        <v>0.47581936031325972</v>
      </c>
      <c r="V50" s="5">
        <v>-90.390176211575252</v>
      </c>
      <c r="W50" s="5">
        <v>3.5202663286768861E-2</v>
      </c>
      <c r="X50" s="5">
        <v>1.0414404553854377</v>
      </c>
      <c r="Y50" s="5">
        <v>0.10381619486658238</v>
      </c>
      <c r="Z50" s="5">
        <v>6.8214433895457001</v>
      </c>
      <c r="AA50" s="5">
        <v>0.51871560391661431</v>
      </c>
      <c r="AB50" s="5">
        <v>0.1903907531675427</v>
      </c>
      <c r="AC50" s="5">
        <v>0.19420998319257765</v>
      </c>
      <c r="AD50" s="5">
        <v>1.1837288464415767</v>
      </c>
    </row>
    <row r="51" spans="1:30">
      <c r="A51">
        <v>50</v>
      </c>
      <c r="B51">
        <v>50</v>
      </c>
      <c r="C51">
        <v>980011</v>
      </c>
      <c r="D51" s="2">
        <v>41541.179065625001</v>
      </c>
      <c r="E51">
        <v>71.87</v>
      </c>
      <c r="F51">
        <v>35.935000000000002</v>
      </c>
      <c r="G51">
        <v>-45.1</v>
      </c>
      <c r="H51">
        <v>-90.2</v>
      </c>
      <c r="I51">
        <f t="shared" si="2"/>
        <v>5.5</v>
      </c>
      <c r="J51">
        <v>126.13</v>
      </c>
      <c r="K51">
        <v>-12.11</v>
      </c>
      <c r="L51">
        <v>80</v>
      </c>
      <c r="M51">
        <f t="shared" si="3"/>
        <v>0</v>
      </c>
      <c r="N51" t="s">
        <v>178</v>
      </c>
      <c r="O51">
        <v>32</v>
      </c>
      <c r="P51">
        <v>175000</v>
      </c>
      <c r="Q51">
        <v>658</v>
      </c>
      <c r="R51">
        <v>273</v>
      </c>
      <c r="S51">
        <v>80</v>
      </c>
      <c r="T51" s="5">
        <v>7.4786127307192354</v>
      </c>
      <c r="U51" s="5">
        <v>0.54966406000741197</v>
      </c>
      <c r="V51" s="5">
        <v>-90.460376673444372</v>
      </c>
      <c r="W51" s="5">
        <v>2.9242721304256848E-2</v>
      </c>
      <c r="X51" s="5">
        <v>0.88803195843554383</v>
      </c>
      <c r="Y51" s="5">
        <v>8.1968454865365623E-2</v>
      </c>
      <c r="Z51" s="5">
        <v>5.5541022284568289</v>
      </c>
      <c r="AA51" s="5">
        <v>0.46884804489161874</v>
      </c>
      <c r="AB51" s="5">
        <v>0.14327526372475169</v>
      </c>
      <c r="AC51" s="5">
        <v>0.18611153897645058</v>
      </c>
      <c r="AD51" s="5">
        <v>1.2777756381816539</v>
      </c>
    </row>
    <row r="52" spans="1:30">
      <c r="A52">
        <v>51</v>
      </c>
      <c r="B52">
        <v>51</v>
      </c>
      <c r="C52">
        <v>980011</v>
      </c>
      <c r="D52" s="2">
        <v>41541.186869907404</v>
      </c>
      <c r="E52">
        <v>71.87</v>
      </c>
      <c r="F52">
        <v>35.935000000000002</v>
      </c>
      <c r="G52">
        <v>-45.1</v>
      </c>
      <c r="H52">
        <v>-90.2</v>
      </c>
      <c r="I52">
        <f t="shared" si="2"/>
        <v>5.5</v>
      </c>
      <c r="J52">
        <v>126.46</v>
      </c>
      <c r="K52">
        <v>-12.112</v>
      </c>
      <c r="L52">
        <v>80</v>
      </c>
      <c r="M52">
        <f t="shared" si="3"/>
        <v>0</v>
      </c>
      <c r="N52" t="s">
        <v>178</v>
      </c>
      <c r="O52">
        <v>32</v>
      </c>
      <c r="P52">
        <v>175000</v>
      </c>
      <c r="Q52">
        <v>662</v>
      </c>
      <c r="R52">
        <v>252</v>
      </c>
      <c r="S52">
        <v>86</v>
      </c>
      <c r="T52" s="5">
        <v>7.7337217607665973</v>
      </c>
      <c r="U52" s="5">
        <v>0.52409368338084972</v>
      </c>
      <c r="V52" s="5">
        <v>-90.47773656883308</v>
      </c>
      <c r="W52" s="5">
        <v>2.7708380487923536E-2</v>
      </c>
      <c r="X52" s="5">
        <v>0.91313412516019166</v>
      </c>
      <c r="Y52" s="5">
        <v>7.760376005420519E-2</v>
      </c>
      <c r="Z52" s="5">
        <v>5.8205854822244651</v>
      </c>
      <c r="AA52" s="5">
        <v>0.4815241987079118</v>
      </c>
      <c r="AB52" s="5">
        <v>0.13859825064394699</v>
      </c>
      <c r="AC52" s="5">
        <v>0.18947565365344948</v>
      </c>
      <c r="AD52" s="5">
        <v>1.1780300837190052</v>
      </c>
    </row>
    <row r="53" spans="1:30">
      <c r="A53">
        <v>52</v>
      </c>
      <c r="B53">
        <v>52</v>
      </c>
      <c r="C53">
        <v>980011</v>
      </c>
      <c r="D53" s="2">
        <v>41541.194628240744</v>
      </c>
      <c r="E53">
        <v>71.87</v>
      </c>
      <c r="F53">
        <v>35.935000000000002</v>
      </c>
      <c r="G53">
        <v>-45.1</v>
      </c>
      <c r="H53">
        <v>-90.2</v>
      </c>
      <c r="I53">
        <f t="shared" ref="I53:I58" si="4" xml:space="preserve">   7</f>
        <v>7</v>
      </c>
      <c r="J53">
        <v>126.46</v>
      </c>
      <c r="K53">
        <v>-13</v>
      </c>
      <c r="L53">
        <v>80</v>
      </c>
      <c r="M53">
        <f t="shared" si="3"/>
        <v>0</v>
      </c>
      <c r="N53" t="s">
        <v>178</v>
      </c>
      <c r="O53">
        <v>32</v>
      </c>
      <c r="P53">
        <v>1000</v>
      </c>
      <c r="Q53">
        <v>4</v>
      </c>
      <c r="R53">
        <v>1</v>
      </c>
      <c r="S53">
        <v>0</v>
      </c>
      <c r="T53" t="s">
        <v>326</v>
      </c>
    </row>
    <row r="54" spans="1:30">
      <c r="A54">
        <v>53</v>
      </c>
      <c r="B54">
        <v>54</v>
      </c>
      <c r="C54">
        <v>980011</v>
      </c>
      <c r="D54" s="2">
        <v>41541.194808101849</v>
      </c>
      <c r="E54">
        <v>71.87</v>
      </c>
      <c r="F54">
        <v>35.935000000000002</v>
      </c>
      <c r="G54">
        <v>-45.1</v>
      </c>
      <c r="H54">
        <v>-89.8</v>
      </c>
      <c r="I54">
        <f t="shared" si="4"/>
        <v>7</v>
      </c>
      <c r="J54">
        <v>116.8</v>
      </c>
      <c r="K54">
        <v>-12.452</v>
      </c>
      <c r="L54">
        <v>80</v>
      </c>
      <c r="M54">
        <f t="shared" si="3"/>
        <v>0</v>
      </c>
      <c r="N54" t="s">
        <v>178</v>
      </c>
      <c r="O54">
        <v>32</v>
      </c>
      <c r="P54">
        <v>230000</v>
      </c>
      <c r="Q54">
        <v>866</v>
      </c>
      <c r="R54">
        <v>267</v>
      </c>
      <c r="S54">
        <v>106</v>
      </c>
      <c r="T54" s="5">
        <v>4.5833747913528962</v>
      </c>
      <c r="U54" s="5">
        <v>0.31702382271917978</v>
      </c>
      <c r="V54" s="5">
        <v>-89.836071975707583</v>
      </c>
      <c r="W54" s="5">
        <v>3.051799808395337E-2</v>
      </c>
      <c r="X54" s="5">
        <v>0.94651941369537884</v>
      </c>
      <c r="Y54" s="5">
        <v>8.2176315044704504E-2</v>
      </c>
      <c r="Z54" s="5">
        <v>6.0408546684520568</v>
      </c>
      <c r="AA54" s="5">
        <v>0.25982724482490993</v>
      </c>
      <c r="AB54" s="5">
        <v>0.21733083835847122</v>
      </c>
      <c r="AC54" s="5">
        <v>0.10929707485155242</v>
      </c>
      <c r="AD54" s="5">
        <v>0.9148741420093518</v>
      </c>
    </row>
    <row r="55" spans="1:30">
      <c r="A55">
        <v>54</v>
      </c>
      <c r="B55">
        <v>55</v>
      </c>
      <c r="C55">
        <v>980011</v>
      </c>
      <c r="D55" s="2">
        <v>41541.204978819442</v>
      </c>
      <c r="E55">
        <v>71.87</v>
      </c>
      <c r="F55">
        <v>35.935000000000002</v>
      </c>
      <c r="G55">
        <v>-45.1</v>
      </c>
      <c r="H55">
        <v>-89.8</v>
      </c>
      <c r="I55">
        <f t="shared" si="4"/>
        <v>7</v>
      </c>
      <c r="J55">
        <v>116.8</v>
      </c>
      <c r="K55">
        <v>-12.151999999999999</v>
      </c>
      <c r="L55">
        <v>80</v>
      </c>
      <c r="M55">
        <f t="shared" si="3"/>
        <v>0</v>
      </c>
      <c r="N55" t="s">
        <v>178</v>
      </c>
      <c r="O55">
        <v>32</v>
      </c>
      <c r="P55">
        <v>230000</v>
      </c>
      <c r="Q55">
        <v>868</v>
      </c>
      <c r="R55">
        <v>256</v>
      </c>
      <c r="S55">
        <v>96</v>
      </c>
      <c r="T55" s="5">
        <v>4.9823068203148164</v>
      </c>
      <c r="U55" s="5">
        <v>0.44696261035399459</v>
      </c>
      <c r="V55" s="5">
        <v>-89.954532381097394</v>
      </c>
      <c r="W55" s="5">
        <v>4.423195064116308E-2</v>
      </c>
      <c r="X55" s="5">
        <v>1.0576956388969652</v>
      </c>
      <c r="Y55" s="5">
        <v>0.12942614766165103</v>
      </c>
      <c r="Z55" s="5">
        <v>6.6427824240205009</v>
      </c>
      <c r="AA55" s="5">
        <v>0.49092656391647627</v>
      </c>
      <c r="AB55" s="5">
        <v>0.30533472847177306</v>
      </c>
      <c r="AC55" s="5">
        <v>0.18508560916415062</v>
      </c>
      <c r="AD55" s="5">
        <v>1.1514354778549412</v>
      </c>
    </row>
    <row r="56" spans="1:30">
      <c r="A56">
        <v>55</v>
      </c>
      <c r="B56">
        <v>56</v>
      </c>
      <c r="C56">
        <v>980011</v>
      </c>
      <c r="D56" s="2">
        <v>41541.215112384256</v>
      </c>
      <c r="E56">
        <v>71.87</v>
      </c>
      <c r="F56">
        <v>35.935000000000002</v>
      </c>
      <c r="G56">
        <v>-45.1</v>
      </c>
      <c r="H56">
        <v>-89.8</v>
      </c>
      <c r="I56">
        <f t="shared" si="4"/>
        <v>7</v>
      </c>
      <c r="J56">
        <v>116.8</v>
      </c>
      <c r="K56">
        <v>-11.852</v>
      </c>
      <c r="L56">
        <v>80</v>
      </c>
      <c r="M56">
        <f t="shared" si="3"/>
        <v>0</v>
      </c>
      <c r="N56" t="s">
        <v>178</v>
      </c>
      <c r="O56">
        <v>32</v>
      </c>
      <c r="P56">
        <v>230000</v>
      </c>
      <c r="Q56">
        <v>865</v>
      </c>
      <c r="R56">
        <v>266</v>
      </c>
      <c r="S56">
        <v>93</v>
      </c>
      <c r="T56" s="5">
        <v>5.676032172413831</v>
      </c>
      <c r="U56" s="5">
        <v>0.40091320356589838</v>
      </c>
      <c r="V56" s="5">
        <v>-89.935173796397038</v>
      </c>
      <c r="W56" s="5">
        <v>3.7281925698480801E-2</v>
      </c>
      <c r="X56" s="5">
        <v>1.1330255100090778</v>
      </c>
      <c r="Y56" s="5">
        <v>0.11219711239920738</v>
      </c>
      <c r="Z56" s="5">
        <v>7.2840566580163042</v>
      </c>
      <c r="AA56" s="5">
        <v>0.47865717001376901</v>
      </c>
      <c r="AB56" s="5">
        <v>9.3208388309471674E-2</v>
      </c>
      <c r="AC56" s="5">
        <v>0.17231789689240451</v>
      </c>
      <c r="AD56" s="5">
        <v>0.95864299112665974</v>
      </c>
    </row>
    <row r="57" spans="1:30">
      <c r="A57">
        <v>56</v>
      </c>
      <c r="B57">
        <v>57</v>
      </c>
      <c r="C57">
        <v>980011</v>
      </c>
      <c r="D57" s="2">
        <v>41541.225208449076</v>
      </c>
      <c r="E57">
        <v>71.87</v>
      </c>
      <c r="F57">
        <v>35.935000000000002</v>
      </c>
      <c r="G57">
        <v>-45.1</v>
      </c>
      <c r="H57">
        <v>-89.8</v>
      </c>
      <c r="I57">
        <f t="shared" si="4"/>
        <v>7</v>
      </c>
      <c r="J57">
        <v>116.8</v>
      </c>
      <c r="K57">
        <v>-11.552</v>
      </c>
      <c r="L57">
        <v>80</v>
      </c>
      <c r="M57">
        <f t="shared" si="3"/>
        <v>0</v>
      </c>
      <c r="N57" t="s">
        <v>178</v>
      </c>
      <c r="O57">
        <v>32</v>
      </c>
      <c r="P57">
        <v>230000</v>
      </c>
      <c r="Q57">
        <v>865</v>
      </c>
      <c r="R57">
        <v>254</v>
      </c>
      <c r="S57">
        <v>109</v>
      </c>
      <c r="T57" s="5">
        <v>5.1701533303047977</v>
      </c>
      <c r="U57" s="5">
        <v>0.5453295310377213</v>
      </c>
      <c r="V57" s="5">
        <v>-89.98612884444519</v>
      </c>
      <c r="W57" s="5">
        <v>5.4544653069519708E-2</v>
      </c>
      <c r="X57" s="5">
        <v>1.1078179993184658</v>
      </c>
      <c r="Y57" s="5">
        <v>0.16213959701114439</v>
      </c>
      <c r="Z57" s="5">
        <v>7.1506593045738569</v>
      </c>
      <c r="AA57" s="5">
        <v>0.66906845411115057</v>
      </c>
      <c r="AB57" s="5">
        <v>8.4354609212738865E-2</v>
      </c>
      <c r="AC57" s="5">
        <v>0.24216881751664351</v>
      </c>
      <c r="AD57" s="5">
        <v>1.3172322716261666</v>
      </c>
    </row>
    <row r="58" spans="1:30">
      <c r="A58">
        <v>57</v>
      </c>
      <c r="B58">
        <v>58</v>
      </c>
      <c r="C58">
        <v>980011</v>
      </c>
      <c r="D58" s="2">
        <v>41541.235348842594</v>
      </c>
      <c r="E58">
        <v>71.87</v>
      </c>
      <c r="F58">
        <v>35.935000000000002</v>
      </c>
      <c r="G58">
        <v>-45.1</v>
      </c>
      <c r="H58">
        <v>-89.8</v>
      </c>
      <c r="I58">
        <f t="shared" si="4"/>
        <v>7</v>
      </c>
      <c r="J58">
        <v>116.8</v>
      </c>
      <c r="K58">
        <v>-11.252000000000001</v>
      </c>
      <c r="L58">
        <v>80</v>
      </c>
      <c r="M58">
        <f t="shared" si="3"/>
        <v>0</v>
      </c>
      <c r="N58" t="s">
        <v>178</v>
      </c>
      <c r="O58">
        <v>32</v>
      </c>
      <c r="P58">
        <v>230000</v>
      </c>
      <c r="Q58">
        <v>866</v>
      </c>
      <c r="R58">
        <v>257</v>
      </c>
      <c r="S58">
        <v>107</v>
      </c>
      <c r="T58" s="5">
        <v>5.3545153244381103</v>
      </c>
      <c r="U58" s="5">
        <v>0.53946217790873874</v>
      </c>
      <c r="V58" s="5">
        <v>-90.082173195827366</v>
      </c>
      <c r="W58" s="5">
        <v>4.9547095378393025E-2</v>
      </c>
      <c r="X58" s="5">
        <v>1.1045327566153791</v>
      </c>
      <c r="Y58" s="5">
        <v>0.1573549099758505</v>
      </c>
      <c r="Z58" s="5">
        <v>6.573560323576034</v>
      </c>
      <c r="AA58" s="5">
        <v>0.73532658548018803</v>
      </c>
      <c r="AB58" s="5">
        <v>0.3300098737905155</v>
      </c>
      <c r="AC58" s="5">
        <v>0.26285715711538665</v>
      </c>
      <c r="AD58" s="5">
        <v>1.2026096641825517</v>
      </c>
    </row>
    <row r="59" spans="1:30">
      <c r="A59">
        <v>58</v>
      </c>
      <c r="B59">
        <v>59</v>
      </c>
      <c r="C59">
        <v>980011</v>
      </c>
      <c r="D59" s="2">
        <v>41541.245467245368</v>
      </c>
      <c r="E59">
        <v>71.87</v>
      </c>
      <c r="F59">
        <v>35.935000000000002</v>
      </c>
      <c r="G59">
        <v>-45.1</v>
      </c>
      <c r="H59">
        <v>-89.8</v>
      </c>
      <c r="I59">
        <f t="shared" ref="I59:I68" si="5" xml:space="preserve">  12</f>
        <v>12</v>
      </c>
      <c r="J59">
        <v>116.8</v>
      </c>
      <c r="K59">
        <v>-13</v>
      </c>
      <c r="L59">
        <v>80</v>
      </c>
      <c r="M59">
        <f t="shared" si="3"/>
        <v>0</v>
      </c>
      <c r="N59" t="s">
        <v>178</v>
      </c>
      <c r="O59">
        <v>32</v>
      </c>
      <c r="P59">
        <v>1000</v>
      </c>
      <c r="Q59">
        <v>4</v>
      </c>
      <c r="R59">
        <v>2</v>
      </c>
      <c r="S59">
        <v>0</v>
      </c>
      <c r="T59" t="s">
        <v>326</v>
      </c>
    </row>
    <row r="60" spans="1:30">
      <c r="A60">
        <v>59</v>
      </c>
      <c r="B60">
        <v>60</v>
      </c>
      <c r="C60">
        <v>980011</v>
      </c>
      <c r="D60" s="2">
        <v>41541.245651620367</v>
      </c>
      <c r="E60">
        <v>71.87</v>
      </c>
      <c r="F60">
        <v>35.935000000000002</v>
      </c>
      <c r="G60">
        <v>-45.1</v>
      </c>
      <c r="H60">
        <v>-90.2</v>
      </c>
      <c r="I60">
        <f t="shared" si="5"/>
        <v>12</v>
      </c>
      <c r="J60">
        <v>100.8</v>
      </c>
      <c r="K60">
        <v>-9.91</v>
      </c>
      <c r="L60">
        <v>80</v>
      </c>
      <c r="M60">
        <f t="shared" si="3"/>
        <v>0</v>
      </c>
      <c r="N60" t="s">
        <v>178</v>
      </c>
      <c r="O60">
        <v>32</v>
      </c>
      <c r="P60">
        <v>175000</v>
      </c>
      <c r="Q60">
        <v>659</v>
      </c>
      <c r="R60">
        <v>277</v>
      </c>
      <c r="S60">
        <v>88</v>
      </c>
      <c r="T60" s="5">
        <v>7.9807243559507013</v>
      </c>
      <c r="U60" s="5">
        <v>0.39711778595231001</v>
      </c>
      <c r="V60" s="5">
        <v>-90.242877415485012</v>
      </c>
      <c r="W60" s="5">
        <v>1.8277301246226649E-2</v>
      </c>
      <c r="X60" s="5">
        <v>0.8422778321825739</v>
      </c>
      <c r="Y60" s="5">
        <v>4.7177358212721274E-2</v>
      </c>
      <c r="Z60" s="5">
        <v>4.9468339841266831</v>
      </c>
      <c r="AA60" s="5">
        <v>0.24301872053345147</v>
      </c>
      <c r="AB60" s="5">
        <v>0.31430931148779961</v>
      </c>
      <c r="AC60" s="5">
        <v>0.10783819230618835</v>
      </c>
      <c r="AD60" s="5">
        <v>0.94252297038298605</v>
      </c>
    </row>
    <row r="61" spans="1:30">
      <c r="A61">
        <v>60</v>
      </c>
      <c r="B61">
        <v>61</v>
      </c>
      <c r="C61">
        <v>980011</v>
      </c>
      <c r="D61" s="2">
        <v>41541.253424768518</v>
      </c>
      <c r="E61">
        <v>71.87</v>
      </c>
      <c r="F61">
        <v>35.935000000000002</v>
      </c>
      <c r="G61">
        <v>-45.1</v>
      </c>
      <c r="H61">
        <v>-90.2</v>
      </c>
      <c r="I61">
        <f t="shared" si="5"/>
        <v>12</v>
      </c>
      <c r="J61">
        <v>104.8</v>
      </c>
      <c r="K61">
        <v>-9.7850000000000001</v>
      </c>
      <c r="L61">
        <v>80</v>
      </c>
      <c r="M61">
        <f t="shared" si="3"/>
        <v>0</v>
      </c>
      <c r="N61" t="s">
        <v>178</v>
      </c>
      <c r="O61">
        <v>32</v>
      </c>
      <c r="P61">
        <v>175000</v>
      </c>
      <c r="Q61">
        <v>662</v>
      </c>
      <c r="R61">
        <v>289</v>
      </c>
      <c r="S61">
        <v>75</v>
      </c>
      <c r="T61" s="5">
        <v>7.4504200342804596</v>
      </c>
      <c r="U61" s="5">
        <v>0.39979386057224842</v>
      </c>
      <c r="V61" s="5">
        <v>-90.269280781256924</v>
      </c>
      <c r="W61" s="5">
        <v>1.7345708814354252E-2</v>
      </c>
      <c r="X61" s="5">
        <v>0.75461926552544645</v>
      </c>
      <c r="Y61" s="5">
        <v>4.3908356816795238E-2</v>
      </c>
      <c r="Z61" s="5">
        <v>4.6574282399100158</v>
      </c>
      <c r="AA61" s="5">
        <v>0.2199985365146471</v>
      </c>
      <c r="AB61" s="5">
        <v>0.2884130542440756</v>
      </c>
      <c r="AC61" s="5">
        <v>0.10061011275572279</v>
      </c>
      <c r="AD61" s="5">
        <v>0.98242228873687132</v>
      </c>
    </row>
    <row r="62" spans="1:30">
      <c r="A62">
        <v>61</v>
      </c>
      <c r="B62">
        <v>62</v>
      </c>
      <c r="C62">
        <v>980011</v>
      </c>
      <c r="D62" s="2">
        <v>41541.26119016204</v>
      </c>
      <c r="E62">
        <v>71.87</v>
      </c>
      <c r="F62">
        <v>35.935000000000002</v>
      </c>
      <c r="G62">
        <v>-45.1</v>
      </c>
      <c r="H62">
        <v>-90.2</v>
      </c>
      <c r="I62">
        <f t="shared" si="5"/>
        <v>12</v>
      </c>
      <c r="J62">
        <v>108.8</v>
      </c>
      <c r="K62">
        <v>-9.843</v>
      </c>
      <c r="L62">
        <v>80</v>
      </c>
      <c r="M62">
        <f t="shared" si="3"/>
        <v>0</v>
      </c>
      <c r="N62" t="s">
        <v>178</v>
      </c>
      <c r="O62">
        <v>32</v>
      </c>
      <c r="P62">
        <v>175000</v>
      </c>
      <c r="Q62">
        <v>660</v>
      </c>
      <c r="R62">
        <v>255</v>
      </c>
      <c r="S62">
        <v>87</v>
      </c>
      <c r="T62" s="5">
        <v>7.0018741635624826</v>
      </c>
      <c r="U62" s="5">
        <v>0.41539660949647123</v>
      </c>
      <c r="V62" s="5">
        <v>-90.287288910133086</v>
      </c>
      <c r="W62" s="5">
        <v>2.4725427650966837E-2</v>
      </c>
      <c r="X62" s="5">
        <v>0.91972630893317964</v>
      </c>
      <c r="Y62" s="5">
        <v>6.6412164786734437E-2</v>
      </c>
      <c r="Z62" s="5">
        <v>6.5266877964868222</v>
      </c>
      <c r="AA62" s="5">
        <v>0.32606727989301137</v>
      </c>
      <c r="AB62" s="5">
        <v>6.0396576671841964E-2</v>
      </c>
      <c r="AC62" s="5">
        <v>0.13414564752628363</v>
      </c>
      <c r="AD62" s="5">
        <v>0.9594441668492607</v>
      </c>
    </row>
    <row r="63" spans="1:30">
      <c r="A63">
        <v>62</v>
      </c>
      <c r="B63">
        <v>63</v>
      </c>
      <c r="C63">
        <v>980011</v>
      </c>
      <c r="D63" s="2">
        <v>41541.268924999997</v>
      </c>
      <c r="E63">
        <v>71.87</v>
      </c>
      <c r="F63">
        <v>35.935000000000002</v>
      </c>
      <c r="G63">
        <v>-45.1</v>
      </c>
      <c r="H63">
        <v>-90.2</v>
      </c>
      <c r="I63">
        <f t="shared" si="5"/>
        <v>12</v>
      </c>
      <c r="J63">
        <v>112.8</v>
      </c>
      <c r="K63">
        <v>-10.419</v>
      </c>
      <c r="L63">
        <v>80</v>
      </c>
      <c r="M63">
        <f t="shared" si="3"/>
        <v>0</v>
      </c>
      <c r="N63" t="s">
        <v>178</v>
      </c>
      <c r="O63">
        <v>32</v>
      </c>
      <c r="P63">
        <v>230000</v>
      </c>
      <c r="Q63">
        <v>871</v>
      </c>
      <c r="R63">
        <v>262</v>
      </c>
      <c r="S63">
        <v>102</v>
      </c>
      <c r="T63" s="5">
        <v>8.6560899024415505</v>
      </c>
      <c r="U63" s="5">
        <v>0.61113806240841195</v>
      </c>
      <c r="V63" s="5">
        <v>-90.066563557416956</v>
      </c>
      <c r="W63" s="5">
        <v>4.6905910131551869E-2</v>
      </c>
      <c r="X63" s="5">
        <v>1.4896720765168909</v>
      </c>
      <c r="Y63" s="5">
        <v>0.15678807060420827</v>
      </c>
      <c r="Z63" s="5">
        <v>8.0364050813678034</v>
      </c>
      <c r="AA63" s="5">
        <v>0.74797826164969716</v>
      </c>
      <c r="AB63" s="5">
        <v>0.35568106634274044</v>
      </c>
      <c r="AC63" s="5">
        <v>0.24801636261333826</v>
      </c>
      <c r="AD63" s="5">
        <v>1.0528845926818549</v>
      </c>
    </row>
    <row r="64" spans="1:30">
      <c r="A64">
        <v>63</v>
      </c>
      <c r="B64">
        <v>64</v>
      </c>
      <c r="C64">
        <v>980011</v>
      </c>
      <c r="D64" s="2">
        <v>41541.279105555557</v>
      </c>
      <c r="E64">
        <v>71.87</v>
      </c>
      <c r="F64">
        <v>35.935000000000002</v>
      </c>
      <c r="G64">
        <v>-45.1</v>
      </c>
      <c r="H64">
        <v>-90.2</v>
      </c>
      <c r="I64">
        <f t="shared" si="5"/>
        <v>12</v>
      </c>
      <c r="J64">
        <v>116.8</v>
      </c>
      <c r="K64">
        <v>-10.702</v>
      </c>
      <c r="L64">
        <v>80</v>
      </c>
      <c r="M64">
        <f t="shared" si="3"/>
        <v>0</v>
      </c>
      <c r="N64" t="s">
        <v>178</v>
      </c>
      <c r="O64">
        <v>32</v>
      </c>
      <c r="P64">
        <v>230000</v>
      </c>
      <c r="Q64">
        <v>871</v>
      </c>
      <c r="R64">
        <v>248</v>
      </c>
      <c r="S64">
        <v>102</v>
      </c>
      <c r="T64" s="5">
        <v>5.2142236212781734</v>
      </c>
      <c r="U64" s="5">
        <v>0.38717274757975467</v>
      </c>
      <c r="V64" s="5">
        <v>-90.006904640261126</v>
      </c>
      <c r="W64" s="5">
        <v>4.0512958191912175E-2</v>
      </c>
      <c r="X64" s="5">
        <v>1.1290175624539891</v>
      </c>
      <c r="Y64" s="5">
        <v>0.11238780413469394</v>
      </c>
      <c r="Z64" s="5">
        <v>7.0275955364101526</v>
      </c>
      <c r="AA64" s="5">
        <v>0.32367217716638064</v>
      </c>
      <c r="AB64" s="5">
        <v>0.25331806276279129</v>
      </c>
      <c r="AC64" s="5">
        <v>0.14729732876469417</v>
      </c>
      <c r="AD64" s="5">
        <v>1.0029112702896392</v>
      </c>
    </row>
    <row r="65" spans="1:30">
      <c r="A65">
        <v>64</v>
      </c>
      <c r="B65">
        <v>65</v>
      </c>
      <c r="C65">
        <v>980011</v>
      </c>
      <c r="D65" s="2">
        <v>41541.289307175924</v>
      </c>
      <c r="E65">
        <v>71.87</v>
      </c>
      <c r="F65">
        <v>35.935000000000002</v>
      </c>
      <c r="G65">
        <v>-45.1</v>
      </c>
      <c r="H65">
        <v>-90.2</v>
      </c>
      <c r="I65">
        <f t="shared" si="5"/>
        <v>12</v>
      </c>
      <c r="J65">
        <v>120.8</v>
      </c>
      <c r="K65">
        <v>-10.473000000000001</v>
      </c>
      <c r="L65">
        <v>80</v>
      </c>
      <c r="M65">
        <f t="shared" si="3"/>
        <v>0</v>
      </c>
      <c r="N65" t="s">
        <v>178</v>
      </c>
      <c r="O65">
        <v>32</v>
      </c>
      <c r="P65">
        <v>230000</v>
      </c>
      <c r="Q65">
        <v>870</v>
      </c>
      <c r="R65">
        <v>258</v>
      </c>
      <c r="S65">
        <v>89</v>
      </c>
      <c r="T65" s="5">
        <v>8.0058251127694113</v>
      </c>
      <c r="U65" s="5">
        <v>0.47232092041804935</v>
      </c>
      <c r="V65" s="5">
        <v>-90.178859586790921</v>
      </c>
      <c r="W65" s="5">
        <v>3.8228794811695326E-2</v>
      </c>
      <c r="X65" s="5">
        <v>1.4453136428906201</v>
      </c>
      <c r="Y65" s="5">
        <v>0.12592394752258301</v>
      </c>
      <c r="Z65" s="5">
        <v>7.9164097135201157</v>
      </c>
      <c r="AA65" s="5">
        <v>0.63859620830552288</v>
      </c>
      <c r="AB65" s="5">
        <v>0.38395018078647186</v>
      </c>
      <c r="AC65" s="5">
        <v>0.20071609060121393</v>
      </c>
      <c r="AD65" s="5">
        <v>0.83982590210012364</v>
      </c>
    </row>
    <row r="66" spans="1:30">
      <c r="A66">
        <v>65</v>
      </c>
      <c r="B66">
        <v>66</v>
      </c>
      <c r="C66">
        <v>980011</v>
      </c>
      <c r="D66" s="2">
        <v>41541.299479976849</v>
      </c>
      <c r="E66">
        <v>71.87</v>
      </c>
      <c r="F66">
        <v>35.935000000000002</v>
      </c>
      <c r="G66">
        <v>-45.1</v>
      </c>
      <c r="H66">
        <v>-90.2</v>
      </c>
      <c r="I66">
        <f t="shared" si="5"/>
        <v>12</v>
      </c>
      <c r="J66">
        <v>124.8</v>
      </c>
      <c r="K66">
        <v>-9.9930000000000003</v>
      </c>
      <c r="L66">
        <v>80</v>
      </c>
      <c r="M66">
        <f t="shared" ref="M66:M75" si="6" xml:space="preserve">   0</f>
        <v>0</v>
      </c>
      <c r="N66" t="s">
        <v>178</v>
      </c>
      <c r="O66">
        <v>32</v>
      </c>
      <c r="P66">
        <v>175000</v>
      </c>
      <c r="Q66">
        <v>664</v>
      </c>
      <c r="R66">
        <v>227</v>
      </c>
      <c r="S66">
        <v>80</v>
      </c>
      <c r="T66" s="5">
        <v>6.50523489362548</v>
      </c>
      <c r="U66" s="5">
        <v>0.38455071636541155</v>
      </c>
      <c r="V66" s="5">
        <v>-90.316517627881865</v>
      </c>
      <c r="W66" s="5">
        <v>2.2727791799929738E-2</v>
      </c>
      <c r="X66" s="5">
        <v>0.85846275102918612</v>
      </c>
      <c r="Y66" s="5">
        <v>5.9878992404651998E-2</v>
      </c>
      <c r="Z66" s="5">
        <v>5.6017578388886999</v>
      </c>
      <c r="AA66" s="5">
        <v>0.28131486079604701</v>
      </c>
      <c r="AB66" s="5">
        <v>4.2338289003410294E-2</v>
      </c>
      <c r="AC66" s="5">
        <v>0.11736672989804771</v>
      </c>
      <c r="AD66" s="5">
        <v>0.94808907257798003</v>
      </c>
    </row>
    <row r="67" spans="1:30">
      <c r="A67">
        <v>66</v>
      </c>
      <c r="B67">
        <v>67</v>
      </c>
      <c r="C67">
        <v>980011</v>
      </c>
      <c r="D67" s="2">
        <v>41541.307262037037</v>
      </c>
      <c r="E67">
        <v>71.87</v>
      </c>
      <c r="F67">
        <v>35.935000000000002</v>
      </c>
      <c r="G67">
        <v>-45.1</v>
      </c>
      <c r="H67">
        <v>-90.2</v>
      </c>
      <c r="I67">
        <f t="shared" si="5"/>
        <v>12</v>
      </c>
      <c r="J67">
        <v>128.80000000000001</v>
      </c>
      <c r="K67">
        <v>-9.9789999999999992</v>
      </c>
      <c r="L67">
        <v>80</v>
      </c>
      <c r="M67">
        <f t="shared" si="6"/>
        <v>0</v>
      </c>
      <c r="N67" t="s">
        <v>178</v>
      </c>
      <c r="O67">
        <v>32</v>
      </c>
      <c r="P67">
        <v>175000</v>
      </c>
      <c r="Q67">
        <v>657</v>
      </c>
      <c r="R67">
        <v>271</v>
      </c>
      <c r="S67">
        <v>84</v>
      </c>
      <c r="T67" s="5">
        <v>7.3081784601445694</v>
      </c>
      <c r="U67" s="5">
        <v>0.46036296195522047</v>
      </c>
      <c r="V67" s="5">
        <v>-90.279750752975644</v>
      </c>
      <c r="W67" s="5">
        <v>2.3908960300238175E-2</v>
      </c>
      <c r="X67" s="5">
        <v>0.86519833762360043</v>
      </c>
      <c r="Y67" s="5">
        <v>6.2752313406790661E-2</v>
      </c>
      <c r="Z67" s="5">
        <v>5.3066501568521529</v>
      </c>
      <c r="AA67" s="5">
        <v>0.31042116523725377</v>
      </c>
      <c r="AB67" s="5">
        <v>0.10898220901253641</v>
      </c>
      <c r="AC67" s="5">
        <v>0.13282487033665646</v>
      </c>
      <c r="AD67" s="5">
        <v>1.1062057949192481</v>
      </c>
    </row>
    <row r="68" spans="1:30">
      <c r="A68">
        <v>67</v>
      </c>
      <c r="B68">
        <v>68</v>
      </c>
      <c r="C68">
        <v>980011</v>
      </c>
      <c r="D68" s="2">
        <v>41541.314964930556</v>
      </c>
      <c r="E68">
        <v>71.87</v>
      </c>
      <c r="F68">
        <v>35.935000000000002</v>
      </c>
      <c r="G68">
        <v>-45.1</v>
      </c>
      <c r="H68">
        <v>-90.2</v>
      </c>
      <c r="I68">
        <f t="shared" si="5"/>
        <v>12</v>
      </c>
      <c r="J68">
        <v>132.80000000000001</v>
      </c>
      <c r="K68">
        <v>-10.130000000000001</v>
      </c>
      <c r="L68">
        <v>80</v>
      </c>
      <c r="M68">
        <f t="shared" si="6"/>
        <v>0</v>
      </c>
      <c r="N68" t="s">
        <v>178</v>
      </c>
      <c r="O68">
        <v>32</v>
      </c>
      <c r="P68">
        <v>175000</v>
      </c>
      <c r="Q68">
        <v>662</v>
      </c>
      <c r="R68">
        <v>272</v>
      </c>
      <c r="S68">
        <v>72</v>
      </c>
      <c r="T68" s="5">
        <v>7.7014146226155225</v>
      </c>
      <c r="U68" s="5">
        <v>0.50900912749804883</v>
      </c>
      <c r="V68" s="5">
        <v>-90.264766174361355</v>
      </c>
      <c r="W68" s="5">
        <v>2.4234328464773219E-2</v>
      </c>
      <c r="X68" s="5">
        <v>0.84666272925628727</v>
      </c>
      <c r="Y68" s="5">
        <v>6.3209570087990163E-2</v>
      </c>
      <c r="Z68" s="5">
        <v>5.0105032430518044</v>
      </c>
      <c r="AA68" s="5">
        <v>0.31844390307006781</v>
      </c>
      <c r="AB68" s="5">
        <v>0.25951146833054661</v>
      </c>
      <c r="AC68" s="5">
        <v>0.13983341966742022</v>
      </c>
      <c r="AD68" s="5">
        <v>1.2131847215978417</v>
      </c>
    </row>
    <row r="69" spans="1:30">
      <c r="A69">
        <v>68</v>
      </c>
      <c r="B69">
        <v>53</v>
      </c>
      <c r="C69">
        <v>980011</v>
      </c>
      <c r="D69" s="2">
        <v>41541.422551620373</v>
      </c>
      <c r="E69">
        <v>71.87</v>
      </c>
      <c r="F69">
        <v>35.935000000000002</v>
      </c>
      <c r="G69">
        <v>-45.1</v>
      </c>
      <c r="H69">
        <v>-89.8</v>
      </c>
      <c r="I69">
        <f xml:space="preserve">   7</f>
        <v>7</v>
      </c>
      <c r="J69">
        <v>116.8</v>
      </c>
      <c r="K69">
        <v>-12.752000000000001</v>
      </c>
      <c r="L69">
        <v>80</v>
      </c>
      <c r="M69">
        <f t="shared" si="6"/>
        <v>0</v>
      </c>
      <c r="N69" t="s">
        <v>178</v>
      </c>
      <c r="O69">
        <v>32</v>
      </c>
      <c r="P69">
        <v>276000</v>
      </c>
      <c r="Q69">
        <v>1049</v>
      </c>
      <c r="R69">
        <v>300</v>
      </c>
      <c r="S69">
        <v>120</v>
      </c>
      <c r="T69" s="5">
        <v>5.3262929455049939</v>
      </c>
      <c r="U69" s="5">
        <v>0.31479547088915505</v>
      </c>
      <c r="V69" s="5">
        <v>-89.952860146793626</v>
      </c>
      <c r="W69" s="5">
        <v>3.0930606741140277E-2</v>
      </c>
      <c r="X69" s="5">
        <v>1.1282298402766078</v>
      </c>
      <c r="Y69" s="5">
        <v>9.3335504108561354E-2</v>
      </c>
      <c r="Z69" s="5">
        <v>6.6660061140300906</v>
      </c>
      <c r="AA69" s="5">
        <v>0.37555884273006962</v>
      </c>
      <c r="AB69" s="5">
        <v>0.38984937660339092</v>
      </c>
      <c r="AC69" s="5">
        <v>0.13631760676567503</v>
      </c>
      <c r="AD69" s="5">
        <v>0.84009062557024761</v>
      </c>
    </row>
    <row r="70" spans="1:30">
      <c r="A70">
        <v>69</v>
      </c>
      <c r="B70">
        <v>17</v>
      </c>
      <c r="C70">
        <v>980011</v>
      </c>
      <c r="D70" s="2">
        <v>41541.436213425928</v>
      </c>
      <c r="E70">
        <v>71.87</v>
      </c>
      <c r="F70">
        <v>35.935000000000002</v>
      </c>
      <c r="G70">
        <v>-45.1</v>
      </c>
      <c r="H70">
        <v>-89.8</v>
      </c>
      <c r="I70">
        <f xml:space="preserve">   5.5</f>
        <v>5.5</v>
      </c>
      <c r="J70">
        <v>116.8</v>
      </c>
      <c r="K70">
        <v>-13.098000000000001</v>
      </c>
      <c r="L70">
        <v>80</v>
      </c>
      <c r="M70">
        <f t="shared" si="6"/>
        <v>0</v>
      </c>
      <c r="N70" t="s">
        <v>178</v>
      </c>
      <c r="O70">
        <v>32</v>
      </c>
      <c r="P70">
        <v>282000</v>
      </c>
      <c r="Q70">
        <v>1068</v>
      </c>
      <c r="R70">
        <v>290</v>
      </c>
      <c r="S70">
        <v>117</v>
      </c>
      <c r="T70" s="5">
        <v>4.4108036182843398</v>
      </c>
      <c r="U70" s="5">
        <v>0.31325825078238245</v>
      </c>
      <c r="V70" s="5">
        <v>-89.817778561953034</v>
      </c>
      <c r="W70" s="5">
        <v>3.597415282030908E-2</v>
      </c>
      <c r="X70" s="5">
        <v>1.0746468489900109</v>
      </c>
      <c r="Y70" s="5">
        <v>0.10155218133622598</v>
      </c>
      <c r="Z70" s="5">
        <v>6.1322138217418969</v>
      </c>
      <c r="AA70" s="5">
        <v>0.29920422023500354</v>
      </c>
      <c r="AB70" s="5">
        <v>0.33514720880306997</v>
      </c>
      <c r="AC70" s="5">
        <v>0.11914023876944037</v>
      </c>
      <c r="AD70" s="5">
        <v>0.96073034117165856</v>
      </c>
    </row>
    <row r="71" spans="1:30">
      <c r="A71">
        <v>70</v>
      </c>
      <c r="B71">
        <v>16</v>
      </c>
      <c r="C71">
        <v>980011</v>
      </c>
      <c r="D71" s="2">
        <v>41541.448753472221</v>
      </c>
      <c r="E71">
        <v>71.87</v>
      </c>
      <c r="F71">
        <v>35.935000000000002</v>
      </c>
      <c r="G71">
        <v>-45.1</v>
      </c>
      <c r="H71">
        <v>-89.8</v>
      </c>
      <c r="I71">
        <f xml:space="preserve">   5.5</f>
        <v>5.5</v>
      </c>
      <c r="J71">
        <v>115.8</v>
      </c>
      <c r="K71">
        <v>-13.026999999999999</v>
      </c>
      <c r="L71">
        <v>80</v>
      </c>
      <c r="M71">
        <f t="shared" si="6"/>
        <v>0</v>
      </c>
      <c r="N71" t="s">
        <v>178</v>
      </c>
      <c r="O71">
        <v>32</v>
      </c>
      <c r="P71">
        <v>282000</v>
      </c>
      <c r="Q71">
        <v>1074</v>
      </c>
      <c r="R71">
        <v>304</v>
      </c>
      <c r="S71">
        <v>110</v>
      </c>
      <c r="T71" s="5">
        <v>5.4228313317133914</v>
      </c>
      <c r="U71" s="5">
        <v>0.39850744117518067</v>
      </c>
      <c r="V71" s="5">
        <v>-89.812760127556331</v>
      </c>
      <c r="W71" s="5">
        <v>4.2017370801277577E-2</v>
      </c>
      <c r="X71" s="5">
        <v>1.2134627537194254</v>
      </c>
      <c r="Y71" s="5">
        <v>0.12659782356222074</v>
      </c>
      <c r="Z71" s="5">
        <v>7.1204890772661971</v>
      </c>
      <c r="AA71" s="5">
        <v>0.45831860998046686</v>
      </c>
      <c r="AB71" s="5">
        <v>0.24420879965563733</v>
      </c>
      <c r="AC71" s="5">
        <v>0.1654011926141481</v>
      </c>
      <c r="AD71" s="5">
        <v>1.0604214300610206</v>
      </c>
    </row>
    <row r="72" spans="1:30">
      <c r="A72">
        <v>71</v>
      </c>
      <c r="B72">
        <v>15</v>
      </c>
      <c r="C72">
        <v>980011</v>
      </c>
      <c r="D72" s="2">
        <v>41541.461273263893</v>
      </c>
      <c r="E72">
        <v>71.87</v>
      </c>
      <c r="F72">
        <v>35.935000000000002</v>
      </c>
      <c r="G72">
        <v>-45.1</v>
      </c>
      <c r="H72">
        <v>-89.8</v>
      </c>
      <c r="I72">
        <f xml:space="preserve">   5.5</f>
        <v>5.5</v>
      </c>
      <c r="J72">
        <v>114.8</v>
      </c>
      <c r="K72">
        <v>-13.026999999999999</v>
      </c>
      <c r="L72">
        <v>80</v>
      </c>
      <c r="M72">
        <f t="shared" si="6"/>
        <v>0</v>
      </c>
      <c r="N72" t="s">
        <v>178</v>
      </c>
      <c r="O72">
        <v>32</v>
      </c>
      <c r="P72">
        <v>249183</v>
      </c>
      <c r="Q72">
        <v>948</v>
      </c>
      <c r="R72">
        <v>257</v>
      </c>
      <c r="S72">
        <v>109</v>
      </c>
      <c r="T72" s="5">
        <v>6.0491564400035998</v>
      </c>
      <c r="U72" s="5">
        <v>0.44756447305902147</v>
      </c>
      <c r="V72" s="5">
        <v>-89.820464417201094</v>
      </c>
      <c r="W72" s="5">
        <v>4.6237732564221562E-2</v>
      </c>
      <c r="X72" s="5">
        <v>1.3583070610068941</v>
      </c>
      <c r="Y72" s="5">
        <v>0.14724763303473198</v>
      </c>
      <c r="Z72" s="5">
        <v>7.3169511781182299</v>
      </c>
      <c r="AA72" s="5">
        <v>0.59717143830800767</v>
      </c>
      <c r="AB72" s="5">
        <v>0.56312660874756126</v>
      </c>
      <c r="AC72" s="5">
        <v>0.19646407185709391</v>
      </c>
      <c r="AD72" s="5">
        <v>0.93748844937910514</v>
      </c>
    </row>
    <row r="73" spans="1:30">
      <c r="A73">
        <v>72</v>
      </c>
      <c r="B73">
        <v>65</v>
      </c>
      <c r="C73">
        <v>980011</v>
      </c>
      <c r="D73" s="2">
        <v>41541.474359375003</v>
      </c>
      <c r="E73">
        <v>71.87</v>
      </c>
      <c r="F73">
        <v>35.935000000000002</v>
      </c>
      <c r="G73">
        <v>-45.1</v>
      </c>
      <c r="H73">
        <v>-90.2</v>
      </c>
      <c r="I73">
        <f xml:space="preserve">  12</f>
        <v>12</v>
      </c>
      <c r="J73">
        <v>120.8</v>
      </c>
      <c r="K73">
        <v>-10.473000000000001</v>
      </c>
      <c r="L73">
        <v>80</v>
      </c>
      <c r="M73">
        <f t="shared" si="6"/>
        <v>0</v>
      </c>
      <c r="N73" t="s">
        <v>178</v>
      </c>
      <c r="O73">
        <v>32</v>
      </c>
      <c r="P73">
        <v>230000</v>
      </c>
      <c r="Q73">
        <v>870</v>
      </c>
      <c r="R73">
        <v>288</v>
      </c>
      <c r="S73">
        <v>95</v>
      </c>
      <c r="T73" s="5">
        <v>5.3052253468890873</v>
      </c>
      <c r="U73" s="5">
        <v>0.44855401750816015</v>
      </c>
      <c r="V73" s="5">
        <v>-90.08906738050419</v>
      </c>
      <c r="W73" s="5">
        <v>4.1649815158466955E-2</v>
      </c>
      <c r="X73" s="5">
        <v>1.051494985589706</v>
      </c>
      <c r="Y73" s="5">
        <v>0.11457544543681412</v>
      </c>
      <c r="Z73" s="5">
        <v>6.844009977604709</v>
      </c>
      <c r="AA73" s="5">
        <v>0.36716455478579446</v>
      </c>
      <c r="AB73" s="5">
        <v>5.4923579400038183E-2</v>
      </c>
      <c r="AC73" s="5">
        <v>0.15831899009229303</v>
      </c>
      <c r="AD73" s="5">
        <v>1.2083131845239237</v>
      </c>
    </row>
    <row r="74" spans="1:30">
      <c r="A74">
        <v>73</v>
      </c>
      <c r="B74">
        <v>69</v>
      </c>
      <c r="C74">
        <v>980011</v>
      </c>
      <c r="D74" s="2">
        <v>41541.484558796299</v>
      </c>
      <c r="E74">
        <v>71.87</v>
      </c>
      <c r="F74">
        <v>35.935000000000002</v>
      </c>
      <c r="G74">
        <v>-45.1</v>
      </c>
      <c r="H74">
        <v>-90.1</v>
      </c>
      <c r="I74">
        <f xml:space="preserve">  12</f>
        <v>12</v>
      </c>
      <c r="J74">
        <v>121</v>
      </c>
      <c r="K74">
        <v>-10.473000000000001</v>
      </c>
      <c r="L74">
        <v>80</v>
      </c>
      <c r="M74">
        <f t="shared" si="6"/>
        <v>0</v>
      </c>
      <c r="N74" t="s">
        <v>178</v>
      </c>
      <c r="O74">
        <v>32</v>
      </c>
      <c r="P74">
        <v>230000</v>
      </c>
      <c r="Q74">
        <v>876</v>
      </c>
      <c r="R74">
        <v>260</v>
      </c>
      <c r="S74">
        <v>96</v>
      </c>
      <c r="T74" s="5">
        <v>6.2566258072298329</v>
      </c>
      <c r="U74" s="5">
        <v>0.46260634366776299</v>
      </c>
      <c r="V74" s="5">
        <v>-90.080960248105214</v>
      </c>
      <c r="W74" s="5">
        <v>4.4775213217213762E-2</v>
      </c>
      <c r="X74" s="5">
        <v>1.2784253816307924</v>
      </c>
      <c r="Y74" s="5">
        <v>0.13758634142412701</v>
      </c>
      <c r="Z74" s="5">
        <v>7.692497871038884</v>
      </c>
      <c r="AA74" s="5">
        <v>0.5500214642677882</v>
      </c>
      <c r="AB74" s="5">
        <v>0.40880817755134463</v>
      </c>
      <c r="AC74" s="5">
        <v>0.194070731270159</v>
      </c>
      <c r="AD74" s="5">
        <v>1.0168195530990809</v>
      </c>
    </row>
    <row r="75" spans="1:30">
      <c r="A75">
        <v>74</v>
      </c>
      <c r="B75">
        <v>70</v>
      </c>
      <c r="C75">
        <v>980011</v>
      </c>
      <c r="D75" s="2">
        <v>41541.494795833336</v>
      </c>
      <c r="E75">
        <v>71.87</v>
      </c>
      <c r="F75">
        <v>35.935000000000002</v>
      </c>
      <c r="G75">
        <v>-45.1</v>
      </c>
      <c r="H75">
        <v>-90.1</v>
      </c>
      <c r="I75">
        <f xml:space="preserve">  12</f>
        <v>12</v>
      </c>
      <c r="J75">
        <v>120.6</v>
      </c>
      <c r="K75">
        <v>-10.473000000000001</v>
      </c>
      <c r="L75">
        <v>80</v>
      </c>
      <c r="M75">
        <f t="shared" si="6"/>
        <v>0</v>
      </c>
      <c r="N75" t="s">
        <v>178</v>
      </c>
      <c r="O75">
        <v>32</v>
      </c>
      <c r="P75">
        <v>230000</v>
      </c>
      <c r="Q75">
        <v>875</v>
      </c>
      <c r="R75">
        <v>288</v>
      </c>
      <c r="S75">
        <v>99</v>
      </c>
      <c r="T75" s="5">
        <v>5.5134891137727458</v>
      </c>
      <c r="U75" s="5">
        <v>0.43089386399762641</v>
      </c>
      <c r="V75" s="5">
        <v>-90.039004313204728</v>
      </c>
      <c r="W75" s="5">
        <v>3.9312460507616727E-2</v>
      </c>
      <c r="X75" s="5">
        <v>1.0776758996708484</v>
      </c>
      <c r="Y75" s="5">
        <v>0.10935450143321576</v>
      </c>
      <c r="Z75" s="5">
        <v>7.0080381728046941</v>
      </c>
      <c r="AA75" s="5">
        <v>0.37743072884692697</v>
      </c>
      <c r="AB75" s="5">
        <v>7.9240721164183334E-2</v>
      </c>
      <c r="AC75" s="5">
        <v>0.15537263039057897</v>
      </c>
      <c r="AD75" s="5">
        <v>1.1301045962358338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00"/>
  <sheetViews>
    <sheetView topLeftCell="A826" workbookViewId="0">
      <selection activeCell="B868" sqref="B868:E900"/>
    </sheetView>
  </sheetViews>
  <sheetFormatPr baseColWidth="10" defaultColWidth="8.83203125" defaultRowHeight="14" x14ac:dyDescent="0"/>
  <sheetData>
    <row r="1" spans="1:2">
      <c r="A1" t="s">
        <v>197</v>
      </c>
      <c r="B1">
        <v>67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181</v>
      </c>
      <c r="B18" t="s">
        <v>160</v>
      </c>
      <c r="C18" t="s">
        <v>163</v>
      </c>
      <c r="D18" t="s">
        <v>180</v>
      </c>
      <c r="E18" t="s">
        <v>179</v>
      </c>
      <c r="F18" t="s">
        <v>200</v>
      </c>
    </row>
    <row r="19" spans="1:10">
      <c r="A19">
        <v>1</v>
      </c>
      <c r="B19">
        <v>-91.947999999999993</v>
      </c>
      <c r="C19">
        <v>653</v>
      </c>
      <c r="D19">
        <v>175000</v>
      </c>
      <c r="E19">
        <v>66</v>
      </c>
      <c r="F19" s="3"/>
      <c r="J19" t="s">
        <v>199</v>
      </c>
    </row>
    <row r="20" spans="1:10">
      <c r="A20">
        <v>2</v>
      </c>
      <c r="B20">
        <v>-91.838999999999999</v>
      </c>
      <c r="C20">
        <v>653</v>
      </c>
      <c r="D20">
        <v>175000</v>
      </c>
      <c r="E20">
        <v>110</v>
      </c>
      <c r="F20" s="3"/>
    </row>
    <row r="21" spans="1:10">
      <c r="A21">
        <v>3</v>
      </c>
      <c r="B21">
        <v>-91.724000000000004</v>
      </c>
      <c r="C21">
        <v>653</v>
      </c>
      <c r="D21">
        <v>175000</v>
      </c>
      <c r="E21">
        <v>86</v>
      </c>
      <c r="F21" s="3"/>
    </row>
    <row r="22" spans="1:10">
      <c r="A22">
        <v>4</v>
      </c>
      <c r="B22">
        <v>-91.611999999999995</v>
      </c>
      <c r="C22">
        <v>653</v>
      </c>
      <c r="D22">
        <v>175000</v>
      </c>
      <c r="E22">
        <v>101</v>
      </c>
      <c r="F22" s="3">
        <v>106.95837973666967</v>
      </c>
    </row>
    <row r="23" spans="1:10">
      <c r="A23">
        <v>5</v>
      </c>
      <c r="B23">
        <v>-91.5</v>
      </c>
      <c r="C23">
        <v>653</v>
      </c>
      <c r="D23">
        <v>175000</v>
      </c>
      <c r="E23">
        <v>108</v>
      </c>
      <c r="F23" s="3">
        <v>107.16332512951568</v>
      </c>
    </row>
    <row r="24" spans="1:10">
      <c r="A24">
        <v>6</v>
      </c>
      <c r="B24">
        <v>-91.394000000000005</v>
      </c>
      <c r="C24">
        <v>653</v>
      </c>
      <c r="D24">
        <v>175000</v>
      </c>
      <c r="E24">
        <v>120</v>
      </c>
      <c r="F24" s="3">
        <v>107.68507441871873</v>
      </c>
    </row>
    <row r="25" spans="1:10">
      <c r="A25">
        <v>7</v>
      </c>
      <c r="B25">
        <v>-91.281000000000006</v>
      </c>
      <c r="C25">
        <v>653</v>
      </c>
      <c r="D25">
        <v>175000</v>
      </c>
      <c r="E25">
        <v>120</v>
      </c>
      <c r="F25" s="3">
        <v>109.1603735382695</v>
      </c>
    </row>
    <row r="26" spans="1:10">
      <c r="A26">
        <v>8</v>
      </c>
      <c r="B26">
        <v>-91.165000000000006</v>
      </c>
      <c r="C26">
        <v>653</v>
      </c>
      <c r="D26">
        <v>175000</v>
      </c>
      <c r="E26">
        <v>105</v>
      </c>
      <c r="F26" s="3">
        <v>112.9152454975526</v>
      </c>
    </row>
    <row r="27" spans="1:10">
      <c r="A27">
        <v>9</v>
      </c>
      <c r="B27">
        <v>-91.049000000000007</v>
      </c>
      <c r="C27">
        <v>653</v>
      </c>
      <c r="D27">
        <v>175000</v>
      </c>
      <c r="E27">
        <v>115</v>
      </c>
      <c r="F27" s="3">
        <v>121.07917780667304</v>
      </c>
    </row>
    <row r="28" spans="1:10">
      <c r="A28">
        <v>10</v>
      </c>
      <c r="B28">
        <v>-90.933999999999997</v>
      </c>
      <c r="C28">
        <v>653</v>
      </c>
      <c r="D28">
        <v>175000</v>
      </c>
      <c r="E28">
        <v>133</v>
      </c>
      <c r="F28" s="3">
        <v>136.09339207004234</v>
      </c>
    </row>
    <row r="29" spans="1:10">
      <c r="A29">
        <v>11</v>
      </c>
      <c r="B29">
        <v>-90.823999999999998</v>
      </c>
      <c r="C29">
        <v>653</v>
      </c>
      <c r="D29">
        <v>175000</v>
      </c>
      <c r="E29">
        <v>149</v>
      </c>
      <c r="F29" s="3">
        <v>158.42144515952427</v>
      </c>
    </row>
    <row r="30" spans="1:10">
      <c r="A30">
        <v>12</v>
      </c>
      <c r="B30">
        <v>-90.709000000000003</v>
      </c>
      <c r="C30">
        <v>653</v>
      </c>
      <c r="D30">
        <v>175000</v>
      </c>
      <c r="E30">
        <v>195</v>
      </c>
      <c r="F30" s="3">
        <v>188.83622502251265</v>
      </c>
    </row>
    <row r="31" spans="1:10">
      <c r="A31">
        <v>13</v>
      </c>
      <c r="B31">
        <v>-90.594999999999999</v>
      </c>
      <c r="C31">
        <v>653</v>
      </c>
      <c r="D31">
        <v>175000</v>
      </c>
      <c r="E31">
        <v>227</v>
      </c>
      <c r="F31" s="3">
        <v>220.65188902776515</v>
      </c>
    </row>
    <row r="32" spans="1:10">
      <c r="A32">
        <v>14</v>
      </c>
      <c r="B32">
        <v>-90.486999999999995</v>
      </c>
      <c r="C32">
        <v>653</v>
      </c>
      <c r="D32">
        <v>175000</v>
      </c>
      <c r="E32">
        <v>261</v>
      </c>
      <c r="F32" s="3">
        <v>244.37747937231813</v>
      </c>
    </row>
    <row r="33" spans="1:6">
      <c r="A33">
        <v>15</v>
      </c>
      <c r="B33">
        <v>-90.372</v>
      </c>
      <c r="C33">
        <v>653</v>
      </c>
      <c r="D33">
        <v>175000</v>
      </c>
      <c r="E33">
        <v>255</v>
      </c>
      <c r="F33" s="3">
        <v>254.61009315134569</v>
      </c>
    </row>
    <row r="34" spans="1:6">
      <c r="A34">
        <v>16</v>
      </c>
      <c r="B34">
        <v>-90.256</v>
      </c>
      <c r="C34">
        <v>653</v>
      </c>
      <c r="D34">
        <v>175000</v>
      </c>
      <c r="E34">
        <v>222</v>
      </c>
      <c r="F34" s="3">
        <v>245.54947921290722</v>
      </c>
    </row>
    <row r="35" spans="1:6">
      <c r="A35">
        <v>17</v>
      </c>
      <c r="B35">
        <v>-90.14</v>
      </c>
      <c r="C35">
        <v>653</v>
      </c>
      <c r="D35">
        <v>175000</v>
      </c>
      <c r="E35">
        <v>229</v>
      </c>
      <c r="F35" s="3">
        <v>220.48789367672842</v>
      </c>
    </row>
    <row r="36" spans="1:6">
      <c r="A36">
        <v>18</v>
      </c>
      <c r="B36">
        <v>-90.025000000000006</v>
      </c>
      <c r="C36">
        <v>653</v>
      </c>
      <c r="D36">
        <v>175000</v>
      </c>
      <c r="E36">
        <v>185</v>
      </c>
      <c r="F36" s="3">
        <v>188.4499051849283</v>
      </c>
    </row>
    <row r="37" spans="1:6">
      <c r="A37">
        <v>19</v>
      </c>
      <c r="B37">
        <v>-89.918999999999997</v>
      </c>
      <c r="C37">
        <v>653</v>
      </c>
      <c r="D37">
        <v>175000</v>
      </c>
      <c r="E37">
        <v>152</v>
      </c>
      <c r="F37" s="3">
        <v>160.37084075983671</v>
      </c>
    </row>
    <row r="38" spans="1:6">
      <c r="A38">
        <v>20</v>
      </c>
      <c r="B38">
        <v>-89.805999999999997</v>
      </c>
      <c r="C38">
        <v>653</v>
      </c>
      <c r="D38">
        <v>175000</v>
      </c>
      <c r="E38">
        <v>165</v>
      </c>
      <c r="F38" s="3">
        <v>137.14371971386589</v>
      </c>
    </row>
    <row r="39" spans="1:6">
      <c r="A39">
        <v>21</v>
      </c>
      <c r="B39">
        <v>-89.691000000000003</v>
      </c>
      <c r="C39">
        <v>653</v>
      </c>
      <c r="D39">
        <v>175000</v>
      </c>
      <c r="E39">
        <v>132</v>
      </c>
      <c r="F39" s="3">
        <v>121.95663302140585</v>
      </c>
    </row>
    <row r="40" spans="1:6">
      <c r="A40">
        <v>22</v>
      </c>
      <c r="B40">
        <v>-89.576999999999998</v>
      </c>
      <c r="C40">
        <v>653</v>
      </c>
      <c r="D40">
        <v>175000</v>
      </c>
      <c r="E40">
        <v>93</v>
      </c>
      <c r="F40" s="3">
        <v>113.79315945853938</v>
      </c>
    </row>
    <row r="41" spans="1:6">
      <c r="A41">
        <v>23</v>
      </c>
      <c r="B41">
        <v>-89.457999999999998</v>
      </c>
      <c r="C41">
        <v>653</v>
      </c>
      <c r="D41">
        <v>175000</v>
      </c>
      <c r="E41">
        <v>131</v>
      </c>
      <c r="F41" s="3">
        <v>109.90592386473801</v>
      </c>
    </row>
    <row r="42" spans="1:6">
      <c r="A42">
        <v>24</v>
      </c>
      <c r="B42">
        <v>-89.341999999999999</v>
      </c>
      <c r="C42">
        <v>653</v>
      </c>
      <c r="D42">
        <v>175000</v>
      </c>
      <c r="E42">
        <v>99</v>
      </c>
      <c r="F42" s="3">
        <v>108.46105442168633</v>
      </c>
    </row>
    <row r="43" spans="1:6">
      <c r="A43">
        <v>25</v>
      </c>
      <c r="B43">
        <v>-89.234999999999999</v>
      </c>
      <c r="C43">
        <v>653</v>
      </c>
      <c r="D43">
        <v>175000</v>
      </c>
      <c r="E43">
        <v>94</v>
      </c>
      <c r="F43" s="3">
        <v>108.01893453534643</v>
      </c>
    </row>
    <row r="44" spans="1:6">
      <c r="A44">
        <v>26</v>
      </c>
      <c r="B44">
        <v>-89.13</v>
      </c>
      <c r="C44">
        <v>653</v>
      </c>
      <c r="D44">
        <v>175000</v>
      </c>
      <c r="E44">
        <v>127</v>
      </c>
      <c r="F44" s="3">
        <v>107.90372693592775</v>
      </c>
    </row>
    <row r="45" spans="1:6">
      <c r="A45">
        <v>27</v>
      </c>
      <c r="B45">
        <v>-89.016000000000005</v>
      </c>
      <c r="C45">
        <v>653</v>
      </c>
      <c r="D45">
        <v>175000</v>
      </c>
      <c r="E45">
        <v>114</v>
      </c>
      <c r="F45" s="3">
        <v>107.89960460103249</v>
      </c>
    </row>
    <row r="46" spans="1:6">
      <c r="A46">
        <v>28</v>
      </c>
      <c r="B46">
        <v>-88.896000000000001</v>
      </c>
      <c r="C46">
        <v>653</v>
      </c>
      <c r="D46">
        <v>175000</v>
      </c>
      <c r="E46">
        <v>98</v>
      </c>
      <c r="F46" s="3">
        <v>107.93394394047442</v>
      </c>
    </row>
    <row r="47" spans="1:6">
      <c r="A47">
        <v>29</v>
      </c>
      <c r="B47">
        <v>-88.790999999999997</v>
      </c>
      <c r="C47">
        <v>653</v>
      </c>
      <c r="D47">
        <v>175000</v>
      </c>
      <c r="E47">
        <v>120</v>
      </c>
      <c r="F47" s="3">
        <v>107.97180632250792</v>
      </c>
    </row>
    <row r="48" spans="1:6">
      <c r="A48">
        <v>30</v>
      </c>
      <c r="B48">
        <v>-88.671999999999997</v>
      </c>
      <c r="C48">
        <v>653</v>
      </c>
      <c r="D48">
        <v>175000</v>
      </c>
      <c r="E48">
        <v>102</v>
      </c>
      <c r="F48" s="3">
        <v>108.01651679268078</v>
      </c>
    </row>
    <row r="49" spans="1:6">
      <c r="A49">
        <v>31</v>
      </c>
      <c r="B49">
        <v>-88.56</v>
      </c>
      <c r="C49">
        <v>653</v>
      </c>
      <c r="D49">
        <v>175000</v>
      </c>
      <c r="E49">
        <v>97</v>
      </c>
      <c r="F49" s="3">
        <v>108.05892733260207</v>
      </c>
    </row>
    <row r="50" spans="1:6">
      <c r="A50">
        <v>32</v>
      </c>
      <c r="B50">
        <v>-88.451999999999998</v>
      </c>
      <c r="C50">
        <v>653</v>
      </c>
      <c r="D50">
        <v>175000</v>
      </c>
      <c r="E50">
        <v>123</v>
      </c>
      <c r="F50" s="3">
        <v>108.09987031755257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181</v>
      </c>
      <c r="B68" t="s">
        <v>160</v>
      </c>
      <c r="C68" t="s">
        <v>163</v>
      </c>
      <c r="D68" t="s">
        <v>180</v>
      </c>
      <c r="E68" t="s">
        <v>179</v>
      </c>
      <c r="F68" t="s">
        <v>200</v>
      </c>
    </row>
    <row r="69" spans="1:10">
      <c r="A69">
        <v>1</v>
      </c>
      <c r="B69">
        <v>-91.947999999999993</v>
      </c>
      <c r="C69">
        <v>653</v>
      </c>
      <c r="D69">
        <v>175000</v>
      </c>
      <c r="E69">
        <v>92</v>
      </c>
      <c r="F69" s="3"/>
      <c r="J69" t="s">
        <v>213</v>
      </c>
    </row>
    <row r="70" spans="1:10">
      <c r="A70">
        <v>2</v>
      </c>
      <c r="B70">
        <v>-91.838999999999999</v>
      </c>
      <c r="C70">
        <v>653</v>
      </c>
      <c r="D70">
        <v>175000</v>
      </c>
      <c r="E70">
        <v>94</v>
      </c>
      <c r="F70" s="3"/>
    </row>
    <row r="71" spans="1:10">
      <c r="A71">
        <v>3</v>
      </c>
      <c r="B71">
        <v>-91.724000000000004</v>
      </c>
      <c r="C71">
        <v>653</v>
      </c>
      <c r="D71">
        <v>175000</v>
      </c>
      <c r="E71">
        <v>91</v>
      </c>
      <c r="F71" s="3"/>
    </row>
    <row r="72" spans="1:10">
      <c r="A72">
        <v>4</v>
      </c>
      <c r="B72">
        <v>-91.611999999999995</v>
      </c>
      <c r="C72">
        <v>653</v>
      </c>
      <c r="D72">
        <v>175000</v>
      </c>
      <c r="E72">
        <v>108</v>
      </c>
      <c r="F72" s="3">
        <v>99.654491293910482</v>
      </c>
    </row>
    <row r="73" spans="1:10">
      <c r="A73">
        <v>5</v>
      </c>
      <c r="B73">
        <v>-91.5</v>
      </c>
      <c r="C73">
        <v>653</v>
      </c>
      <c r="D73">
        <v>175000</v>
      </c>
      <c r="E73">
        <v>94</v>
      </c>
      <c r="F73" s="3">
        <v>101.19963415951321</v>
      </c>
    </row>
    <row r="74" spans="1:10">
      <c r="A74">
        <v>6</v>
      </c>
      <c r="B74">
        <v>-91.394000000000005</v>
      </c>
      <c r="C74">
        <v>653</v>
      </c>
      <c r="D74">
        <v>175000</v>
      </c>
      <c r="E74">
        <v>119</v>
      </c>
      <c r="F74" s="3">
        <v>103.70811879944171</v>
      </c>
    </row>
    <row r="75" spans="1:10">
      <c r="A75">
        <v>7</v>
      </c>
      <c r="B75">
        <v>-91.281000000000006</v>
      </c>
      <c r="C75">
        <v>653</v>
      </c>
      <c r="D75">
        <v>175000</v>
      </c>
      <c r="E75">
        <v>94</v>
      </c>
      <c r="F75" s="3">
        <v>108.55031125445022</v>
      </c>
    </row>
    <row r="76" spans="1:10">
      <c r="A76">
        <v>8</v>
      </c>
      <c r="B76">
        <v>-91.165000000000006</v>
      </c>
      <c r="C76">
        <v>653</v>
      </c>
      <c r="D76">
        <v>175000</v>
      </c>
      <c r="E76">
        <v>109</v>
      </c>
      <c r="F76" s="3">
        <v>117.49505284961863</v>
      </c>
    </row>
    <row r="77" spans="1:10">
      <c r="A77">
        <v>9</v>
      </c>
      <c r="B77">
        <v>-91.049000000000007</v>
      </c>
      <c r="C77">
        <v>653</v>
      </c>
      <c r="D77">
        <v>175000</v>
      </c>
      <c r="E77">
        <v>145</v>
      </c>
      <c r="F77" s="3">
        <v>132.39800418853545</v>
      </c>
    </row>
    <row r="78" spans="1:10">
      <c r="A78">
        <v>10</v>
      </c>
      <c r="B78">
        <v>-90.933999999999997</v>
      </c>
      <c r="C78">
        <v>653</v>
      </c>
      <c r="D78">
        <v>175000</v>
      </c>
      <c r="E78">
        <v>155</v>
      </c>
      <c r="F78" s="3">
        <v>154.34965321491643</v>
      </c>
    </row>
    <row r="79" spans="1:10">
      <c r="A79">
        <v>11</v>
      </c>
      <c r="B79">
        <v>-90.823999999999998</v>
      </c>
      <c r="C79">
        <v>653</v>
      </c>
      <c r="D79">
        <v>175000</v>
      </c>
      <c r="E79">
        <v>197</v>
      </c>
      <c r="F79" s="3">
        <v>181.54678738094339</v>
      </c>
    </row>
    <row r="80" spans="1:10">
      <c r="A80">
        <v>12</v>
      </c>
      <c r="B80">
        <v>-90.709000000000003</v>
      </c>
      <c r="C80">
        <v>653</v>
      </c>
      <c r="D80">
        <v>175000</v>
      </c>
      <c r="E80">
        <v>189</v>
      </c>
      <c r="F80" s="3">
        <v>213.27310842149669</v>
      </c>
    </row>
    <row r="81" spans="1:6">
      <c r="A81">
        <v>13</v>
      </c>
      <c r="B81">
        <v>-90.594999999999999</v>
      </c>
      <c r="C81">
        <v>653</v>
      </c>
      <c r="D81">
        <v>175000</v>
      </c>
      <c r="E81">
        <v>261</v>
      </c>
      <c r="F81" s="3">
        <v>242.24733824822462</v>
      </c>
    </row>
    <row r="82" spans="1:6">
      <c r="A82">
        <v>14</v>
      </c>
      <c r="B82">
        <v>-90.486999999999995</v>
      </c>
      <c r="C82">
        <v>653</v>
      </c>
      <c r="D82">
        <v>175000</v>
      </c>
      <c r="E82">
        <v>257</v>
      </c>
      <c r="F82" s="3">
        <v>261.20135891163403</v>
      </c>
    </row>
    <row r="83" spans="1:6">
      <c r="A83">
        <v>15</v>
      </c>
      <c r="B83">
        <v>-90.372</v>
      </c>
      <c r="C83">
        <v>653</v>
      </c>
      <c r="D83">
        <v>175000</v>
      </c>
      <c r="E83">
        <v>263</v>
      </c>
      <c r="F83" s="3">
        <v>267.14907865219186</v>
      </c>
    </row>
    <row r="84" spans="1:6">
      <c r="A84">
        <v>16</v>
      </c>
      <c r="B84">
        <v>-90.256</v>
      </c>
      <c r="C84">
        <v>653</v>
      </c>
      <c r="D84">
        <v>175000</v>
      </c>
      <c r="E84">
        <v>250</v>
      </c>
      <c r="F84" s="3">
        <v>256.82159182656045</v>
      </c>
    </row>
    <row r="85" spans="1:6">
      <c r="A85">
        <v>17</v>
      </c>
      <c r="B85">
        <v>-90.14</v>
      </c>
      <c r="C85">
        <v>653</v>
      </c>
      <c r="D85">
        <v>175000</v>
      </c>
      <c r="E85">
        <v>257</v>
      </c>
      <c r="F85" s="3">
        <v>233.36541867939141</v>
      </c>
    </row>
    <row r="86" spans="1:6">
      <c r="A86">
        <v>18</v>
      </c>
      <c r="B86">
        <v>-90.025000000000006</v>
      </c>
      <c r="C86">
        <v>653</v>
      </c>
      <c r="D86">
        <v>175000</v>
      </c>
      <c r="E86">
        <v>202</v>
      </c>
      <c r="F86" s="3">
        <v>203.62297190853377</v>
      </c>
    </row>
    <row r="87" spans="1:6">
      <c r="A87">
        <v>19</v>
      </c>
      <c r="B87">
        <v>-89.918999999999997</v>
      </c>
      <c r="C87">
        <v>653</v>
      </c>
      <c r="D87">
        <v>175000</v>
      </c>
      <c r="E87">
        <v>170</v>
      </c>
      <c r="F87" s="3">
        <v>176.42911506597429</v>
      </c>
    </row>
    <row r="88" spans="1:6">
      <c r="A88">
        <v>20</v>
      </c>
      <c r="B88">
        <v>-89.805999999999997</v>
      </c>
      <c r="C88">
        <v>653</v>
      </c>
      <c r="D88">
        <v>175000</v>
      </c>
      <c r="E88">
        <v>138</v>
      </c>
      <c r="F88" s="3">
        <v>152.18187080321201</v>
      </c>
    </row>
    <row r="89" spans="1:6">
      <c r="A89">
        <v>21</v>
      </c>
      <c r="B89">
        <v>-89.691000000000003</v>
      </c>
      <c r="C89">
        <v>653</v>
      </c>
      <c r="D89">
        <v>175000</v>
      </c>
      <c r="E89">
        <v>141</v>
      </c>
      <c r="F89" s="3">
        <v>134.55886126524464</v>
      </c>
    </row>
    <row r="90" spans="1:6">
      <c r="A90">
        <v>22</v>
      </c>
      <c r="B90">
        <v>-89.576999999999998</v>
      </c>
      <c r="C90">
        <v>653</v>
      </c>
      <c r="D90">
        <v>175000</v>
      </c>
      <c r="E90">
        <v>137</v>
      </c>
      <c r="F90" s="3">
        <v>123.7987974944607</v>
      </c>
    </row>
    <row r="91" spans="1:6">
      <c r="A91">
        <v>23</v>
      </c>
      <c r="B91">
        <v>-89.457999999999998</v>
      </c>
      <c r="C91">
        <v>653</v>
      </c>
      <c r="D91">
        <v>175000</v>
      </c>
      <c r="E91">
        <v>123</v>
      </c>
      <c r="F91" s="3">
        <v>117.94170023457038</v>
      </c>
    </row>
    <row r="92" spans="1:6">
      <c r="A92">
        <v>24</v>
      </c>
      <c r="B92">
        <v>-89.341999999999999</v>
      </c>
      <c r="C92">
        <v>653</v>
      </c>
      <c r="D92">
        <v>175000</v>
      </c>
      <c r="E92">
        <v>111</v>
      </c>
      <c r="F92" s="3">
        <v>115.55842790385415</v>
      </c>
    </row>
    <row r="93" spans="1:6">
      <c r="A93">
        <v>25</v>
      </c>
      <c r="B93">
        <v>-89.234999999999999</v>
      </c>
      <c r="C93">
        <v>653</v>
      </c>
      <c r="D93">
        <v>175000</v>
      </c>
      <c r="E93">
        <v>130</v>
      </c>
      <c r="F93" s="3">
        <v>114.9480157486533</v>
      </c>
    </row>
    <row r="94" spans="1:6">
      <c r="A94">
        <v>26</v>
      </c>
      <c r="B94">
        <v>-89.13</v>
      </c>
      <c r="C94">
        <v>653</v>
      </c>
      <c r="D94">
        <v>175000</v>
      </c>
      <c r="E94">
        <v>111</v>
      </c>
      <c r="F94" s="3">
        <v>115.07671174533999</v>
      </c>
    </row>
    <row r="95" spans="1:6">
      <c r="A95">
        <v>27</v>
      </c>
      <c r="B95">
        <v>-89.016000000000005</v>
      </c>
      <c r="C95">
        <v>653</v>
      </c>
      <c r="D95">
        <v>175000</v>
      </c>
      <c r="E95">
        <v>102</v>
      </c>
      <c r="F95" s="3">
        <v>115.57725699390505</v>
      </c>
    </row>
    <row r="96" spans="1:6">
      <c r="A96">
        <v>28</v>
      </c>
      <c r="B96">
        <v>-88.896000000000001</v>
      </c>
      <c r="C96">
        <v>653</v>
      </c>
      <c r="D96">
        <v>175000</v>
      </c>
      <c r="E96">
        <v>112</v>
      </c>
      <c r="F96" s="3">
        <v>116.25988665635205</v>
      </c>
    </row>
    <row r="97" spans="1:6">
      <c r="A97">
        <v>29</v>
      </c>
      <c r="B97">
        <v>-88.790999999999997</v>
      </c>
      <c r="C97">
        <v>653</v>
      </c>
      <c r="D97">
        <v>175000</v>
      </c>
      <c r="E97">
        <v>125</v>
      </c>
      <c r="F97" s="3">
        <v>116.90136484458489</v>
      </c>
    </row>
    <row r="98" spans="1:6">
      <c r="A98">
        <v>30</v>
      </c>
      <c r="B98">
        <v>-88.671999999999997</v>
      </c>
      <c r="C98">
        <v>653</v>
      </c>
      <c r="D98">
        <v>175000</v>
      </c>
      <c r="E98">
        <v>107</v>
      </c>
      <c r="F98" s="3">
        <v>117.64315283913972</v>
      </c>
    </row>
    <row r="99" spans="1:6">
      <c r="A99">
        <v>31</v>
      </c>
      <c r="B99">
        <v>-88.56</v>
      </c>
      <c r="C99">
        <v>653</v>
      </c>
      <c r="D99">
        <v>175000</v>
      </c>
      <c r="E99">
        <v>111</v>
      </c>
      <c r="F99" s="3">
        <v>118.34527930159864</v>
      </c>
    </row>
    <row r="100" spans="1:6">
      <c r="A100">
        <v>32</v>
      </c>
      <c r="B100">
        <v>-88.451999999999998</v>
      </c>
      <c r="C100">
        <v>653</v>
      </c>
      <c r="D100">
        <v>175000</v>
      </c>
      <c r="E100">
        <v>141</v>
      </c>
      <c r="F100" s="3">
        <v>119.02320407277432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181</v>
      </c>
      <c r="B118" t="s">
        <v>160</v>
      </c>
      <c r="C118" t="s">
        <v>163</v>
      </c>
      <c r="D118" t="s">
        <v>180</v>
      </c>
      <c r="E118" t="s">
        <v>179</v>
      </c>
      <c r="F118" t="s">
        <v>200</v>
      </c>
    </row>
    <row r="119" spans="1:10">
      <c r="A119">
        <v>1</v>
      </c>
      <c r="B119">
        <v>-91.947999999999993</v>
      </c>
      <c r="C119">
        <v>648</v>
      </c>
      <c r="D119">
        <v>175000</v>
      </c>
      <c r="E119">
        <v>62</v>
      </c>
      <c r="F119" s="3"/>
      <c r="J119" t="s">
        <v>214</v>
      </c>
    </row>
    <row r="120" spans="1:10">
      <c r="A120">
        <v>2</v>
      </c>
      <c r="B120">
        <v>-91.838999999999999</v>
      </c>
      <c r="C120">
        <v>648</v>
      </c>
      <c r="D120">
        <v>175000</v>
      </c>
      <c r="E120">
        <v>91</v>
      </c>
      <c r="F120" s="3"/>
    </row>
    <row r="121" spans="1:10">
      <c r="A121">
        <v>3</v>
      </c>
      <c r="B121">
        <v>-91.724000000000004</v>
      </c>
      <c r="C121">
        <v>648</v>
      </c>
      <c r="D121">
        <v>175000</v>
      </c>
      <c r="E121">
        <v>103</v>
      </c>
      <c r="F121" s="3"/>
    </row>
    <row r="122" spans="1:10">
      <c r="A122">
        <v>4</v>
      </c>
      <c r="B122">
        <v>-91.611999999999995</v>
      </c>
      <c r="C122">
        <v>648</v>
      </c>
      <c r="D122">
        <v>175000</v>
      </c>
      <c r="E122">
        <v>114</v>
      </c>
      <c r="F122" s="3">
        <v>110.62551178966704</v>
      </c>
    </row>
    <row r="123" spans="1:10">
      <c r="A123">
        <v>5</v>
      </c>
      <c r="B123">
        <v>-91.5</v>
      </c>
      <c r="C123">
        <v>648</v>
      </c>
      <c r="D123">
        <v>175000</v>
      </c>
      <c r="E123">
        <v>100</v>
      </c>
      <c r="F123" s="3">
        <v>111.16516398051397</v>
      </c>
    </row>
    <row r="124" spans="1:10">
      <c r="A124">
        <v>6</v>
      </c>
      <c r="B124">
        <v>-91.394000000000005</v>
      </c>
      <c r="C124">
        <v>648</v>
      </c>
      <c r="D124">
        <v>175000</v>
      </c>
      <c r="E124">
        <v>119</v>
      </c>
      <c r="F124" s="3">
        <v>112.37963992424102</v>
      </c>
    </row>
    <row r="125" spans="1:10">
      <c r="A125">
        <v>7</v>
      </c>
      <c r="B125">
        <v>-91.281000000000006</v>
      </c>
      <c r="C125">
        <v>648</v>
      </c>
      <c r="D125">
        <v>175000</v>
      </c>
      <c r="E125">
        <v>114</v>
      </c>
      <c r="F125" s="3">
        <v>115.24288726022513</v>
      </c>
    </row>
    <row r="126" spans="1:10">
      <c r="A126">
        <v>8</v>
      </c>
      <c r="B126">
        <v>-91.165000000000006</v>
      </c>
      <c r="C126">
        <v>648</v>
      </c>
      <c r="D126">
        <v>175000</v>
      </c>
      <c r="E126">
        <v>127</v>
      </c>
      <c r="F126" s="3">
        <v>121.28313245335914</v>
      </c>
    </row>
    <row r="127" spans="1:10">
      <c r="A127">
        <v>9</v>
      </c>
      <c r="B127">
        <v>-91.049000000000007</v>
      </c>
      <c r="C127">
        <v>648</v>
      </c>
      <c r="D127">
        <v>175000</v>
      </c>
      <c r="E127">
        <v>130</v>
      </c>
      <c r="F127" s="3">
        <v>132.37127559105204</v>
      </c>
    </row>
    <row r="128" spans="1:10">
      <c r="A128">
        <v>10</v>
      </c>
      <c r="B128">
        <v>-90.933999999999997</v>
      </c>
      <c r="C128">
        <v>648</v>
      </c>
      <c r="D128">
        <v>175000</v>
      </c>
      <c r="E128">
        <v>147</v>
      </c>
      <c r="F128" s="3">
        <v>150.05682369519232</v>
      </c>
    </row>
    <row r="129" spans="1:6">
      <c r="A129">
        <v>11</v>
      </c>
      <c r="B129">
        <v>-90.823999999999998</v>
      </c>
      <c r="C129">
        <v>648</v>
      </c>
      <c r="D129">
        <v>175000</v>
      </c>
      <c r="E129">
        <v>181</v>
      </c>
      <c r="F129" s="3">
        <v>173.58186213444176</v>
      </c>
    </row>
    <row r="130" spans="1:6">
      <c r="A130">
        <v>12</v>
      </c>
      <c r="B130">
        <v>-90.709000000000003</v>
      </c>
      <c r="C130">
        <v>648</v>
      </c>
      <c r="D130">
        <v>175000</v>
      </c>
      <c r="E130">
        <v>207</v>
      </c>
      <c r="F130" s="3">
        <v>203.0700477383082</v>
      </c>
    </row>
    <row r="131" spans="1:6">
      <c r="A131">
        <v>13</v>
      </c>
      <c r="B131">
        <v>-90.594999999999999</v>
      </c>
      <c r="C131">
        <v>648</v>
      </c>
      <c r="D131">
        <v>175000</v>
      </c>
      <c r="E131">
        <v>227</v>
      </c>
      <c r="F131" s="3">
        <v>232.3665753571473</v>
      </c>
    </row>
    <row r="132" spans="1:6">
      <c r="A132">
        <v>14</v>
      </c>
      <c r="B132">
        <v>-90.486999999999995</v>
      </c>
      <c r="C132">
        <v>648</v>
      </c>
      <c r="D132">
        <v>175000</v>
      </c>
      <c r="E132">
        <v>238</v>
      </c>
      <c r="F132" s="3">
        <v>254.06482530328427</v>
      </c>
    </row>
    <row r="133" spans="1:6">
      <c r="A133">
        <v>15</v>
      </c>
      <c r="B133">
        <v>-90.372</v>
      </c>
      <c r="C133">
        <v>648</v>
      </c>
      <c r="D133">
        <v>175000</v>
      </c>
      <c r="E133">
        <v>273</v>
      </c>
      <c r="F133" s="3">
        <v>264.65090176214608</v>
      </c>
    </row>
    <row r="134" spans="1:6">
      <c r="A134">
        <v>16</v>
      </c>
      <c r="B134">
        <v>-90.256</v>
      </c>
      <c r="C134">
        <v>648</v>
      </c>
      <c r="D134">
        <v>175000</v>
      </c>
      <c r="E134">
        <v>276</v>
      </c>
      <c r="F134" s="3">
        <v>259.17592520445208</v>
      </c>
    </row>
    <row r="135" spans="1:6">
      <c r="A135">
        <v>17</v>
      </c>
      <c r="B135">
        <v>-90.14</v>
      </c>
      <c r="C135">
        <v>648</v>
      </c>
      <c r="D135">
        <v>175000</v>
      </c>
      <c r="E135">
        <v>238</v>
      </c>
      <c r="F135" s="3">
        <v>239.17789473571125</v>
      </c>
    </row>
    <row r="136" spans="1:6">
      <c r="A136">
        <v>18</v>
      </c>
      <c r="B136">
        <v>-90.025000000000006</v>
      </c>
      <c r="C136">
        <v>648</v>
      </c>
      <c r="D136">
        <v>175000</v>
      </c>
      <c r="E136">
        <v>201</v>
      </c>
      <c r="F136" s="3">
        <v>210.72478598048238</v>
      </c>
    </row>
    <row r="137" spans="1:6">
      <c r="A137">
        <v>19</v>
      </c>
      <c r="B137">
        <v>-89.918999999999997</v>
      </c>
      <c r="C137">
        <v>648</v>
      </c>
      <c r="D137">
        <v>175000</v>
      </c>
      <c r="E137">
        <v>182</v>
      </c>
      <c r="F137" s="3">
        <v>182.98540826755647</v>
      </c>
    </row>
    <row r="138" spans="1:6">
      <c r="A138">
        <v>20</v>
      </c>
      <c r="B138">
        <v>-89.805999999999997</v>
      </c>
      <c r="C138">
        <v>648</v>
      </c>
      <c r="D138">
        <v>175000</v>
      </c>
      <c r="E138">
        <v>160</v>
      </c>
      <c r="F138" s="3">
        <v>157.0205695330551</v>
      </c>
    </row>
    <row r="139" spans="1:6">
      <c r="A139">
        <v>21</v>
      </c>
      <c r="B139">
        <v>-89.691000000000003</v>
      </c>
      <c r="C139">
        <v>648</v>
      </c>
      <c r="D139">
        <v>175000</v>
      </c>
      <c r="E139">
        <v>136</v>
      </c>
      <c r="F139" s="3">
        <v>137.26103564303324</v>
      </c>
    </row>
    <row r="140" spans="1:6">
      <c r="A140">
        <v>22</v>
      </c>
      <c r="B140">
        <v>-89.576999999999998</v>
      </c>
      <c r="C140">
        <v>648</v>
      </c>
      <c r="D140">
        <v>175000</v>
      </c>
      <c r="E140">
        <v>137</v>
      </c>
      <c r="F140" s="3">
        <v>124.56237114423176</v>
      </c>
    </row>
    <row r="141" spans="1:6">
      <c r="A141">
        <v>23</v>
      </c>
      <c r="B141">
        <v>-89.457999999999998</v>
      </c>
      <c r="C141">
        <v>648</v>
      </c>
      <c r="D141">
        <v>175000</v>
      </c>
      <c r="E141">
        <v>107</v>
      </c>
      <c r="F141" s="3">
        <v>117.10370985700038</v>
      </c>
    </row>
    <row r="142" spans="1:6">
      <c r="A142">
        <v>24</v>
      </c>
      <c r="B142">
        <v>-89.341999999999999</v>
      </c>
      <c r="C142">
        <v>648</v>
      </c>
      <c r="D142">
        <v>175000</v>
      </c>
      <c r="E142">
        <v>101</v>
      </c>
      <c r="F142" s="3">
        <v>113.5435462394171</v>
      </c>
    </row>
    <row r="143" spans="1:6">
      <c r="A143">
        <v>25</v>
      </c>
      <c r="B143">
        <v>-89.234999999999999</v>
      </c>
      <c r="C143">
        <v>648</v>
      </c>
      <c r="D143">
        <v>175000</v>
      </c>
      <c r="E143">
        <v>124</v>
      </c>
      <c r="F143" s="3">
        <v>112.074651373051</v>
      </c>
    </row>
    <row r="144" spans="1:6">
      <c r="A144">
        <v>26</v>
      </c>
      <c r="B144">
        <v>-89.13</v>
      </c>
      <c r="C144">
        <v>648</v>
      </c>
      <c r="D144">
        <v>175000</v>
      </c>
      <c r="E144">
        <v>110</v>
      </c>
      <c r="F144" s="3">
        <v>111.47939592383267</v>
      </c>
    </row>
    <row r="145" spans="1:6">
      <c r="A145">
        <v>27</v>
      </c>
      <c r="B145">
        <v>-89.016000000000005</v>
      </c>
      <c r="C145">
        <v>648</v>
      </c>
      <c r="D145">
        <v>175000</v>
      </c>
      <c r="E145">
        <v>130</v>
      </c>
      <c r="F145" s="3">
        <v>111.25773027148182</v>
      </c>
    </row>
    <row r="146" spans="1:6">
      <c r="A146">
        <v>28</v>
      </c>
      <c r="B146">
        <v>-88.896000000000001</v>
      </c>
      <c r="C146">
        <v>648</v>
      </c>
      <c r="D146">
        <v>175000</v>
      </c>
      <c r="E146">
        <v>117</v>
      </c>
      <c r="F146" s="3">
        <v>111.2091495418683</v>
      </c>
    </row>
    <row r="147" spans="1:6">
      <c r="A147">
        <v>29</v>
      </c>
      <c r="B147">
        <v>-88.790999999999997</v>
      </c>
      <c r="C147">
        <v>648</v>
      </c>
      <c r="D147">
        <v>175000</v>
      </c>
      <c r="E147">
        <v>110</v>
      </c>
      <c r="F147" s="3">
        <v>111.21927484482687</v>
      </c>
    </row>
    <row r="148" spans="1:6">
      <c r="A148">
        <v>30</v>
      </c>
      <c r="B148">
        <v>-88.671999999999997</v>
      </c>
      <c r="C148">
        <v>648</v>
      </c>
      <c r="D148">
        <v>175000</v>
      </c>
      <c r="E148">
        <v>110</v>
      </c>
      <c r="F148" s="3">
        <v>111.24836772162475</v>
      </c>
    </row>
    <row r="149" spans="1:6">
      <c r="A149">
        <v>31</v>
      </c>
      <c r="B149">
        <v>-88.56</v>
      </c>
      <c r="C149">
        <v>648</v>
      </c>
      <c r="D149">
        <v>175000</v>
      </c>
      <c r="E149">
        <v>100</v>
      </c>
      <c r="F149" s="3">
        <v>111.28047123177878</v>
      </c>
    </row>
    <row r="150" spans="1:6">
      <c r="A150">
        <v>32</v>
      </c>
      <c r="B150">
        <v>-88.451999999999998</v>
      </c>
      <c r="C150">
        <v>648</v>
      </c>
      <c r="D150">
        <v>175000</v>
      </c>
      <c r="E150">
        <v>112</v>
      </c>
      <c r="F150" s="3">
        <v>111.31246048626585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181</v>
      </c>
      <c r="B168" t="s">
        <v>160</v>
      </c>
      <c r="C168" t="s">
        <v>163</v>
      </c>
      <c r="D168" t="s">
        <v>180</v>
      </c>
      <c r="E168" t="s">
        <v>179</v>
      </c>
      <c r="F168" t="s">
        <v>200</v>
      </c>
    </row>
    <row r="169" spans="1:10">
      <c r="A169">
        <v>1</v>
      </c>
      <c r="B169">
        <v>-91.947999999999993</v>
      </c>
      <c r="C169">
        <v>652</v>
      </c>
      <c r="D169">
        <v>175000</v>
      </c>
      <c r="E169">
        <v>79</v>
      </c>
      <c r="F169" s="3"/>
      <c r="J169" t="s">
        <v>215</v>
      </c>
    </row>
    <row r="170" spans="1:10">
      <c r="A170">
        <v>2</v>
      </c>
      <c r="B170">
        <v>-91.838999999999999</v>
      </c>
      <c r="C170">
        <v>652</v>
      </c>
      <c r="D170">
        <v>175000</v>
      </c>
      <c r="E170">
        <v>77</v>
      </c>
      <c r="F170" s="3"/>
    </row>
    <row r="171" spans="1:10">
      <c r="A171">
        <v>3</v>
      </c>
      <c r="B171">
        <v>-91.724000000000004</v>
      </c>
      <c r="C171">
        <v>652</v>
      </c>
      <c r="D171">
        <v>175000</v>
      </c>
      <c r="E171">
        <v>89</v>
      </c>
      <c r="F171" s="3"/>
    </row>
    <row r="172" spans="1:10">
      <c r="A172">
        <v>4</v>
      </c>
      <c r="B172">
        <v>-91.611999999999995</v>
      </c>
      <c r="C172">
        <v>652</v>
      </c>
      <c r="D172">
        <v>175000</v>
      </c>
      <c r="E172">
        <v>90</v>
      </c>
      <c r="F172" s="3">
        <v>102.20184525104646</v>
      </c>
    </row>
    <row r="173" spans="1:10">
      <c r="A173">
        <v>5</v>
      </c>
      <c r="B173">
        <v>-91.5</v>
      </c>
      <c r="C173">
        <v>652</v>
      </c>
      <c r="D173">
        <v>175000</v>
      </c>
      <c r="E173">
        <v>101</v>
      </c>
      <c r="F173" s="3">
        <v>102.94104066592851</v>
      </c>
    </row>
    <row r="174" spans="1:10">
      <c r="A174">
        <v>6</v>
      </c>
      <c r="B174">
        <v>-91.394000000000005</v>
      </c>
      <c r="C174">
        <v>652</v>
      </c>
      <c r="D174">
        <v>175000</v>
      </c>
      <c r="E174">
        <v>104</v>
      </c>
      <c r="F174" s="3">
        <v>104.35354352265476</v>
      </c>
    </row>
    <row r="175" spans="1:10">
      <c r="A175">
        <v>7</v>
      </c>
      <c r="B175">
        <v>-91.281000000000006</v>
      </c>
      <c r="C175">
        <v>652</v>
      </c>
      <c r="D175">
        <v>175000</v>
      </c>
      <c r="E175">
        <v>109</v>
      </c>
      <c r="F175" s="3">
        <v>107.49650694828895</v>
      </c>
    </row>
    <row r="176" spans="1:10">
      <c r="A176">
        <v>8</v>
      </c>
      <c r="B176">
        <v>-91.165000000000006</v>
      </c>
      <c r="C176">
        <v>652</v>
      </c>
      <c r="D176">
        <v>175000</v>
      </c>
      <c r="E176">
        <v>135</v>
      </c>
      <c r="F176" s="3">
        <v>114.04327495286124</v>
      </c>
    </row>
    <row r="177" spans="1:6">
      <c r="A177">
        <v>9</v>
      </c>
      <c r="B177">
        <v>-91.049000000000007</v>
      </c>
      <c r="C177">
        <v>652</v>
      </c>
      <c r="D177">
        <v>175000</v>
      </c>
      <c r="E177">
        <v>127</v>
      </c>
      <c r="F177" s="3">
        <v>126.10857208198881</v>
      </c>
    </row>
    <row r="178" spans="1:6">
      <c r="A178">
        <v>10</v>
      </c>
      <c r="B178">
        <v>-90.933999999999997</v>
      </c>
      <c r="C178">
        <v>652</v>
      </c>
      <c r="D178">
        <v>175000</v>
      </c>
      <c r="E178">
        <v>135</v>
      </c>
      <c r="F178" s="3">
        <v>145.49604379377993</v>
      </c>
    </row>
    <row r="179" spans="1:6">
      <c r="A179">
        <v>11</v>
      </c>
      <c r="B179">
        <v>-90.823999999999998</v>
      </c>
      <c r="C179">
        <v>652</v>
      </c>
      <c r="D179">
        <v>175000</v>
      </c>
      <c r="E179">
        <v>167</v>
      </c>
      <c r="F179" s="3">
        <v>171.42389213032124</v>
      </c>
    </row>
    <row r="180" spans="1:6">
      <c r="A180">
        <v>12</v>
      </c>
      <c r="B180">
        <v>-90.709000000000003</v>
      </c>
      <c r="C180">
        <v>652</v>
      </c>
      <c r="D180">
        <v>175000</v>
      </c>
      <c r="E180">
        <v>193</v>
      </c>
      <c r="F180" s="3">
        <v>203.94789694423724</v>
      </c>
    </row>
    <row r="181" spans="1:6">
      <c r="A181">
        <v>13</v>
      </c>
      <c r="B181">
        <v>-90.594999999999999</v>
      </c>
      <c r="C181">
        <v>652</v>
      </c>
      <c r="D181">
        <v>175000</v>
      </c>
      <c r="E181">
        <v>233</v>
      </c>
      <c r="F181" s="3">
        <v>236.0348312764429</v>
      </c>
    </row>
    <row r="182" spans="1:6">
      <c r="A182">
        <v>14</v>
      </c>
      <c r="B182">
        <v>-90.486999999999995</v>
      </c>
      <c r="C182">
        <v>652</v>
      </c>
      <c r="D182">
        <v>175000</v>
      </c>
      <c r="E182">
        <v>280</v>
      </c>
      <c r="F182" s="3">
        <v>259.28670650095899</v>
      </c>
    </row>
    <row r="183" spans="1:6">
      <c r="A183">
        <v>15</v>
      </c>
      <c r="B183">
        <v>-90.372</v>
      </c>
      <c r="C183">
        <v>652</v>
      </c>
      <c r="D183">
        <v>175000</v>
      </c>
      <c r="E183">
        <v>307</v>
      </c>
      <c r="F183" s="3">
        <v>269.66651702414032</v>
      </c>
    </row>
    <row r="184" spans="1:6">
      <c r="A184">
        <v>16</v>
      </c>
      <c r="B184">
        <v>-90.256</v>
      </c>
      <c r="C184">
        <v>652</v>
      </c>
      <c r="D184">
        <v>175000</v>
      </c>
      <c r="E184">
        <v>242</v>
      </c>
      <c r="F184" s="3">
        <v>262.04480261520951</v>
      </c>
    </row>
    <row r="185" spans="1:6">
      <c r="A185">
        <v>17</v>
      </c>
      <c r="B185">
        <v>-90.14</v>
      </c>
      <c r="C185">
        <v>652</v>
      </c>
      <c r="D185">
        <v>175000</v>
      </c>
      <c r="E185">
        <v>228</v>
      </c>
      <c r="F185" s="3">
        <v>238.77672550424668</v>
      </c>
    </row>
    <row r="186" spans="1:6">
      <c r="A186">
        <v>18</v>
      </c>
      <c r="B186">
        <v>-90.025000000000006</v>
      </c>
      <c r="C186">
        <v>652</v>
      </c>
      <c r="D186">
        <v>175000</v>
      </c>
      <c r="E186">
        <v>192</v>
      </c>
      <c r="F186" s="3">
        <v>207.16130905637922</v>
      </c>
    </row>
    <row r="187" spans="1:6">
      <c r="A187">
        <v>19</v>
      </c>
      <c r="B187">
        <v>-89.918999999999997</v>
      </c>
      <c r="C187">
        <v>652</v>
      </c>
      <c r="D187">
        <v>175000</v>
      </c>
      <c r="E187">
        <v>194</v>
      </c>
      <c r="F187" s="3">
        <v>177.38276872108432</v>
      </c>
    </row>
    <row r="188" spans="1:6">
      <c r="A188">
        <v>20</v>
      </c>
      <c r="B188">
        <v>-89.805999999999997</v>
      </c>
      <c r="C188">
        <v>652</v>
      </c>
      <c r="D188">
        <v>175000</v>
      </c>
      <c r="E188">
        <v>139</v>
      </c>
      <c r="F188" s="3">
        <v>150.45756435170048</v>
      </c>
    </row>
    <row r="189" spans="1:6">
      <c r="A189">
        <v>21</v>
      </c>
      <c r="B189">
        <v>-89.691000000000003</v>
      </c>
      <c r="C189">
        <v>652</v>
      </c>
      <c r="D189">
        <v>175000</v>
      </c>
      <c r="E189">
        <v>147</v>
      </c>
      <c r="F189" s="3">
        <v>130.77034372233308</v>
      </c>
    </row>
    <row r="190" spans="1:6">
      <c r="A190">
        <v>22</v>
      </c>
      <c r="B190">
        <v>-89.576999999999998</v>
      </c>
      <c r="C190">
        <v>652</v>
      </c>
      <c r="D190">
        <v>175000</v>
      </c>
      <c r="E190">
        <v>122</v>
      </c>
      <c r="F190" s="3">
        <v>118.7026310603183</v>
      </c>
    </row>
    <row r="191" spans="1:6">
      <c r="A191">
        <v>23</v>
      </c>
      <c r="B191">
        <v>-89.457999999999998</v>
      </c>
      <c r="C191">
        <v>652</v>
      </c>
      <c r="D191">
        <v>175000</v>
      </c>
      <c r="E191">
        <v>126</v>
      </c>
      <c r="F191" s="3">
        <v>112.03384622635274</v>
      </c>
    </row>
    <row r="192" spans="1:6">
      <c r="A192">
        <v>24</v>
      </c>
      <c r="B192">
        <v>-89.341999999999999</v>
      </c>
      <c r="C192">
        <v>652</v>
      </c>
      <c r="D192">
        <v>175000</v>
      </c>
      <c r="E192">
        <v>120</v>
      </c>
      <c r="F192" s="3">
        <v>109.12941210839702</v>
      </c>
    </row>
    <row r="193" spans="1:6">
      <c r="A193">
        <v>25</v>
      </c>
      <c r="B193">
        <v>-89.234999999999999</v>
      </c>
      <c r="C193">
        <v>652</v>
      </c>
      <c r="D193">
        <v>175000</v>
      </c>
      <c r="E193">
        <v>123</v>
      </c>
      <c r="F193" s="3">
        <v>108.11599571868796</v>
      </c>
    </row>
    <row r="194" spans="1:6">
      <c r="A194">
        <v>26</v>
      </c>
      <c r="B194">
        <v>-89.13</v>
      </c>
      <c r="C194">
        <v>652</v>
      </c>
      <c r="D194">
        <v>175000</v>
      </c>
      <c r="E194">
        <v>108</v>
      </c>
      <c r="F194" s="3">
        <v>107.85635333149037</v>
      </c>
    </row>
    <row r="195" spans="1:6">
      <c r="A195">
        <v>27</v>
      </c>
      <c r="B195">
        <v>-89.016000000000005</v>
      </c>
      <c r="C195">
        <v>652</v>
      </c>
      <c r="D195">
        <v>175000</v>
      </c>
      <c r="E195">
        <v>105</v>
      </c>
      <c r="F195" s="3">
        <v>107.92278603336575</v>
      </c>
    </row>
    <row r="196" spans="1:6">
      <c r="A196">
        <v>28</v>
      </c>
      <c r="B196">
        <v>-88.896000000000001</v>
      </c>
      <c r="C196">
        <v>652</v>
      </c>
      <c r="D196">
        <v>175000</v>
      </c>
      <c r="E196">
        <v>100</v>
      </c>
      <c r="F196" s="3">
        <v>108.13519300286085</v>
      </c>
    </row>
    <row r="197" spans="1:6">
      <c r="A197">
        <v>29</v>
      </c>
      <c r="B197">
        <v>-88.790999999999997</v>
      </c>
      <c r="C197">
        <v>652</v>
      </c>
      <c r="D197">
        <v>175000</v>
      </c>
      <c r="E197">
        <v>108</v>
      </c>
      <c r="F197" s="3">
        <v>108.35898263311327</v>
      </c>
    </row>
    <row r="198" spans="1:6">
      <c r="A198">
        <v>30</v>
      </c>
      <c r="B198">
        <v>-88.671999999999997</v>
      </c>
      <c r="C198">
        <v>652</v>
      </c>
      <c r="D198">
        <v>175000</v>
      </c>
      <c r="E198">
        <v>105</v>
      </c>
      <c r="F198" s="3">
        <v>108.62441756291587</v>
      </c>
    </row>
    <row r="199" spans="1:6">
      <c r="A199">
        <v>31</v>
      </c>
      <c r="B199">
        <v>-88.56</v>
      </c>
      <c r="C199">
        <v>652</v>
      </c>
      <c r="D199">
        <v>175000</v>
      </c>
      <c r="E199">
        <v>99</v>
      </c>
      <c r="F199" s="3">
        <v>108.87717952404748</v>
      </c>
    </row>
    <row r="200" spans="1:6">
      <c r="A200">
        <v>32</v>
      </c>
      <c r="B200">
        <v>-88.451999999999998</v>
      </c>
      <c r="C200">
        <v>652</v>
      </c>
      <c r="D200">
        <v>175000</v>
      </c>
      <c r="E200">
        <v>104</v>
      </c>
      <c r="F200" s="3">
        <v>109.12150697247485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181</v>
      </c>
      <c r="B218" t="s">
        <v>160</v>
      </c>
      <c r="C218" t="s">
        <v>163</v>
      </c>
      <c r="D218" t="s">
        <v>180</v>
      </c>
      <c r="E218" t="s">
        <v>179</v>
      </c>
      <c r="F218" t="s">
        <v>200</v>
      </c>
    </row>
    <row r="219" spans="1:10">
      <c r="A219">
        <v>1</v>
      </c>
      <c r="B219">
        <v>-91.947999999999993</v>
      </c>
      <c r="C219">
        <v>651</v>
      </c>
      <c r="D219">
        <v>175000</v>
      </c>
      <c r="E219">
        <v>83</v>
      </c>
      <c r="F219" s="3"/>
      <c r="J219" t="s">
        <v>216</v>
      </c>
    </row>
    <row r="220" spans="1:10">
      <c r="A220">
        <v>2</v>
      </c>
      <c r="B220">
        <v>-91.838999999999999</v>
      </c>
      <c r="C220">
        <v>651</v>
      </c>
      <c r="D220">
        <v>175000</v>
      </c>
      <c r="E220">
        <v>86</v>
      </c>
      <c r="F220" s="3"/>
    </row>
    <row r="221" spans="1:10">
      <c r="A221">
        <v>3</v>
      </c>
      <c r="B221">
        <v>-91.724000000000004</v>
      </c>
      <c r="C221">
        <v>651</v>
      </c>
      <c r="D221">
        <v>175000</v>
      </c>
      <c r="E221">
        <v>75</v>
      </c>
      <c r="F221" s="3"/>
    </row>
    <row r="222" spans="1:10">
      <c r="A222">
        <v>4</v>
      </c>
      <c r="B222">
        <v>-91.611999999999995</v>
      </c>
      <c r="C222">
        <v>651</v>
      </c>
      <c r="D222">
        <v>175000</v>
      </c>
      <c r="E222">
        <v>84</v>
      </c>
      <c r="F222" s="3">
        <v>99.436106687861638</v>
      </c>
    </row>
    <row r="223" spans="1:10">
      <c r="A223">
        <v>5</v>
      </c>
      <c r="B223">
        <v>-91.5</v>
      </c>
      <c r="C223">
        <v>651</v>
      </c>
      <c r="D223">
        <v>175000</v>
      </c>
      <c r="E223">
        <v>119</v>
      </c>
      <c r="F223" s="3">
        <v>101.66831453249732</v>
      </c>
    </row>
    <row r="224" spans="1:10">
      <c r="A224">
        <v>6</v>
      </c>
      <c r="B224">
        <v>-91.394000000000005</v>
      </c>
      <c r="C224">
        <v>651</v>
      </c>
      <c r="D224">
        <v>175000</v>
      </c>
      <c r="E224">
        <v>108</v>
      </c>
      <c r="F224" s="3">
        <v>105.32786633796694</v>
      </c>
    </row>
    <row r="225" spans="1:6">
      <c r="A225">
        <v>7</v>
      </c>
      <c r="B225">
        <v>-91.281000000000006</v>
      </c>
      <c r="C225">
        <v>651</v>
      </c>
      <c r="D225">
        <v>175000</v>
      </c>
      <c r="E225">
        <v>117</v>
      </c>
      <c r="F225" s="3">
        <v>111.86940667189835</v>
      </c>
    </row>
    <row r="226" spans="1:6">
      <c r="A226">
        <v>8</v>
      </c>
      <c r="B226">
        <v>-91.165000000000006</v>
      </c>
      <c r="C226">
        <v>651</v>
      </c>
      <c r="D226">
        <v>175000</v>
      </c>
      <c r="E226">
        <v>124</v>
      </c>
      <c r="F226" s="3">
        <v>122.63378768420924</v>
      </c>
    </row>
    <row r="227" spans="1:6">
      <c r="A227">
        <v>9</v>
      </c>
      <c r="B227">
        <v>-91.049000000000007</v>
      </c>
      <c r="C227">
        <v>651</v>
      </c>
      <c r="D227">
        <v>175000</v>
      </c>
      <c r="E227">
        <v>124</v>
      </c>
      <c r="F227" s="3">
        <v>138.54212351482462</v>
      </c>
    </row>
    <row r="228" spans="1:6">
      <c r="A228">
        <v>10</v>
      </c>
      <c r="B228">
        <v>-90.933999999999997</v>
      </c>
      <c r="C228">
        <v>651</v>
      </c>
      <c r="D228">
        <v>175000</v>
      </c>
      <c r="E228">
        <v>158</v>
      </c>
      <c r="F228" s="3">
        <v>159.60878517304266</v>
      </c>
    </row>
    <row r="229" spans="1:6">
      <c r="A229">
        <v>11</v>
      </c>
      <c r="B229">
        <v>-90.823999999999998</v>
      </c>
      <c r="C229">
        <v>651</v>
      </c>
      <c r="D229">
        <v>175000</v>
      </c>
      <c r="E229">
        <v>178</v>
      </c>
      <c r="F229" s="3">
        <v>183.59889197538405</v>
      </c>
    </row>
    <row r="230" spans="1:6">
      <c r="A230">
        <v>12</v>
      </c>
      <c r="B230">
        <v>-90.709000000000003</v>
      </c>
      <c r="C230">
        <v>651</v>
      </c>
      <c r="D230">
        <v>175000</v>
      </c>
      <c r="E230">
        <v>220</v>
      </c>
      <c r="F230" s="3">
        <v>209.92954998525443</v>
      </c>
    </row>
    <row r="231" spans="1:6">
      <c r="A231">
        <v>13</v>
      </c>
      <c r="B231">
        <v>-90.594999999999999</v>
      </c>
      <c r="C231">
        <v>651</v>
      </c>
      <c r="D231">
        <v>175000</v>
      </c>
      <c r="E231">
        <v>240</v>
      </c>
      <c r="F231" s="3">
        <v>233.20819375494187</v>
      </c>
    </row>
    <row r="232" spans="1:6">
      <c r="A232">
        <v>14</v>
      </c>
      <c r="B232">
        <v>-90.486999999999995</v>
      </c>
      <c r="C232">
        <v>651</v>
      </c>
      <c r="D232">
        <v>175000</v>
      </c>
      <c r="E232">
        <v>248</v>
      </c>
      <c r="F232" s="3">
        <v>248.64271018331516</v>
      </c>
    </row>
    <row r="233" spans="1:6">
      <c r="A233">
        <v>15</v>
      </c>
      <c r="B233">
        <v>-90.372</v>
      </c>
      <c r="C233">
        <v>651</v>
      </c>
      <c r="D233">
        <v>175000</v>
      </c>
      <c r="E233">
        <v>272</v>
      </c>
      <c r="F233" s="3">
        <v>254.6803564795585</v>
      </c>
    </row>
    <row r="234" spans="1:6">
      <c r="A234">
        <v>16</v>
      </c>
      <c r="B234">
        <v>-90.256</v>
      </c>
      <c r="C234">
        <v>651</v>
      </c>
      <c r="D234">
        <v>175000</v>
      </c>
      <c r="E234">
        <v>239</v>
      </c>
      <c r="F234" s="3">
        <v>248.66663604391024</v>
      </c>
    </row>
    <row r="235" spans="1:6">
      <c r="A235">
        <v>17</v>
      </c>
      <c r="B235">
        <v>-90.14</v>
      </c>
      <c r="C235">
        <v>651</v>
      </c>
      <c r="D235">
        <v>175000</v>
      </c>
      <c r="E235">
        <v>218</v>
      </c>
      <c r="F235" s="3">
        <v>231.99987508768425</v>
      </c>
    </row>
    <row r="236" spans="1:6">
      <c r="A236">
        <v>18</v>
      </c>
      <c r="B236">
        <v>-90.025000000000006</v>
      </c>
      <c r="C236">
        <v>651</v>
      </c>
      <c r="D236">
        <v>175000</v>
      </c>
      <c r="E236">
        <v>224</v>
      </c>
      <c r="F236" s="3">
        <v>208.668046074578</v>
      </c>
    </row>
    <row r="237" spans="1:6">
      <c r="A237">
        <v>19</v>
      </c>
      <c r="B237">
        <v>-89.918999999999997</v>
      </c>
      <c r="C237">
        <v>651</v>
      </c>
      <c r="D237">
        <v>175000</v>
      </c>
      <c r="E237">
        <v>175</v>
      </c>
      <c r="F237" s="3">
        <v>185.11489589090885</v>
      </c>
    </row>
    <row r="238" spans="1:6">
      <c r="A238">
        <v>20</v>
      </c>
      <c r="B238">
        <v>-89.805999999999997</v>
      </c>
      <c r="C238">
        <v>651</v>
      </c>
      <c r="D238">
        <v>175000</v>
      </c>
      <c r="E238">
        <v>152</v>
      </c>
      <c r="F238" s="3">
        <v>161.55887396302532</v>
      </c>
    </row>
    <row r="239" spans="1:6">
      <c r="A239">
        <v>21</v>
      </c>
      <c r="B239">
        <v>-89.691000000000003</v>
      </c>
      <c r="C239">
        <v>651</v>
      </c>
      <c r="D239">
        <v>175000</v>
      </c>
      <c r="E239">
        <v>142</v>
      </c>
      <c r="F239" s="3">
        <v>141.81880900658538</v>
      </c>
    </row>
    <row r="240" spans="1:6">
      <c r="A240">
        <v>22</v>
      </c>
      <c r="B240">
        <v>-89.576999999999998</v>
      </c>
      <c r="C240">
        <v>651</v>
      </c>
      <c r="D240">
        <v>175000</v>
      </c>
      <c r="E240">
        <v>139</v>
      </c>
      <c r="F240" s="3">
        <v>127.48698508910874</v>
      </c>
    </row>
    <row r="241" spans="1:6">
      <c r="A241">
        <v>23</v>
      </c>
      <c r="B241">
        <v>-89.457999999999998</v>
      </c>
      <c r="C241">
        <v>651</v>
      </c>
      <c r="D241">
        <v>175000</v>
      </c>
      <c r="E241">
        <v>138</v>
      </c>
      <c r="F241" s="3">
        <v>117.75091067873539</v>
      </c>
    </row>
    <row r="242" spans="1:6">
      <c r="A242">
        <v>24</v>
      </c>
      <c r="B242">
        <v>-89.341999999999999</v>
      </c>
      <c r="C242">
        <v>651</v>
      </c>
      <c r="D242">
        <v>175000</v>
      </c>
      <c r="E242">
        <v>113</v>
      </c>
      <c r="F242" s="3">
        <v>112.28207652724188</v>
      </c>
    </row>
    <row r="243" spans="1:6">
      <c r="A243">
        <v>25</v>
      </c>
      <c r="B243">
        <v>-89.234999999999999</v>
      </c>
      <c r="C243">
        <v>651</v>
      </c>
      <c r="D243">
        <v>175000</v>
      </c>
      <c r="E243">
        <v>108</v>
      </c>
      <c r="F243" s="3">
        <v>109.64828165375037</v>
      </c>
    </row>
    <row r="244" spans="1:6">
      <c r="A244">
        <v>26</v>
      </c>
      <c r="B244">
        <v>-89.13</v>
      </c>
      <c r="C244">
        <v>651</v>
      </c>
      <c r="D244">
        <v>175000</v>
      </c>
      <c r="E244">
        <v>119</v>
      </c>
      <c r="F244" s="3">
        <v>108.46073851035629</v>
      </c>
    </row>
    <row r="245" spans="1:6">
      <c r="A245">
        <v>27</v>
      </c>
      <c r="B245">
        <v>-89.016000000000005</v>
      </c>
      <c r="C245">
        <v>651</v>
      </c>
      <c r="D245">
        <v>175000</v>
      </c>
      <c r="E245">
        <v>109</v>
      </c>
      <c r="F245" s="3">
        <v>108.05796921031477</v>
      </c>
    </row>
    <row r="246" spans="1:6">
      <c r="A246">
        <v>28</v>
      </c>
      <c r="B246">
        <v>-88.896000000000001</v>
      </c>
      <c r="C246">
        <v>651</v>
      </c>
      <c r="D246">
        <v>175000</v>
      </c>
      <c r="E246">
        <v>116</v>
      </c>
      <c r="F246" s="3">
        <v>108.13635207560573</v>
      </c>
    </row>
    <row r="247" spans="1:6">
      <c r="A247">
        <v>29</v>
      </c>
      <c r="B247">
        <v>-88.790999999999997</v>
      </c>
      <c r="C247">
        <v>651</v>
      </c>
      <c r="D247">
        <v>175000</v>
      </c>
      <c r="E247">
        <v>118</v>
      </c>
      <c r="F247" s="3">
        <v>108.39727982544154</v>
      </c>
    </row>
    <row r="248" spans="1:6">
      <c r="A248">
        <v>30</v>
      </c>
      <c r="B248">
        <v>-88.671999999999997</v>
      </c>
      <c r="C248">
        <v>651</v>
      </c>
      <c r="D248">
        <v>175000</v>
      </c>
      <c r="E248">
        <v>82</v>
      </c>
      <c r="F248" s="3">
        <v>108.78205607108758</v>
      </c>
    </row>
    <row r="249" spans="1:6">
      <c r="A249">
        <v>31</v>
      </c>
      <c r="B249">
        <v>-88.56</v>
      </c>
      <c r="C249">
        <v>651</v>
      </c>
      <c r="D249">
        <v>175000</v>
      </c>
      <c r="E249">
        <v>98</v>
      </c>
      <c r="F249" s="3">
        <v>109.17756316303992</v>
      </c>
    </row>
    <row r="250" spans="1:6">
      <c r="A250">
        <v>32</v>
      </c>
      <c r="B250">
        <v>-88.451999999999998</v>
      </c>
      <c r="C250">
        <v>651</v>
      </c>
      <c r="D250">
        <v>175000</v>
      </c>
      <c r="E250">
        <v>123</v>
      </c>
      <c r="F250" s="3">
        <v>109.56955519142251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181</v>
      </c>
      <c r="B268" t="s">
        <v>160</v>
      </c>
      <c r="C268" t="s">
        <v>163</v>
      </c>
      <c r="D268" t="s">
        <v>180</v>
      </c>
      <c r="E268" t="s">
        <v>179</v>
      </c>
      <c r="F268" t="s">
        <v>200</v>
      </c>
    </row>
    <row r="269" spans="1:10">
      <c r="A269">
        <v>1</v>
      </c>
      <c r="B269">
        <v>-91.947999999999993</v>
      </c>
      <c r="C269">
        <v>653</v>
      </c>
      <c r="D269">
        <v>175000</v>
      </c>
      <c r="E269">
        <v>90</v>
      </c>
      <c r="F269" s="3"/>
      <c r="J269" t="s">
        <v>217</v>
      </c>
    </row>
    <row r="270" spans="1:10">
      <c r="A270">
        <v>2</v>
      </c>
      <c r="B270">
        <v>-91.838999999999999</v>
      </c>
      <c r="C270">
        <v>653</v>
      </c>
      <c r="D270">
        <v>175000</v>
      </c>
      <c r="E270">
        <v>83</v>
      </c>
      <c r="F270" s="3"/>
    </row>
    <row r="271" spans="1:10">
      <c r="A271">
        <v>3</v>
      </c>
      <c r="B271">
        <v>-91.724000000000004</v>
      </c>
      <c r="C271">
        <v>653</v>
      </c>
      <c r="D271">
        <v>175000</v>
      </c>
      <c r="E271">
        <v>85</v>
      </c>
      <c r="F271" s="3"/>
    </row>
    <row r="272" spans="1:10">
      <c r="A272">
        <v>4</v>
      </c>
      <c r="B272">
        <v>-91.611999999999995</v>
      </c>
      <c r="C272">
        <v>653</v>
      </c>
      <c r="D272">
        <v>175000</v>
      </c>
      <c r="E272">
        <v>101</v>
      </c>
      <c r="F272" s="3">
        <v>96.840091319356077</v>
      </c>
    </row>
    <row r="273" spans="1:6">
      <c r="A273">
        <v>5</v>
      </c>
      <c r="B273">
        <v>-91.5</v>
      </c>
      <c r="C273">
        <v>653</v>
      </c>
      <c r="D273">
        <v>175000</v>
      </c>
      <c r="E273">
        <v>104</v>
      </c>
      <c r="F273" s="3">
        <v>97.939394891958969</v>
      </c>
    </row>
    <row r="274" spans="1:6">
      <c r="A274">
        <v>6</v>
      </c>
      <c r="B274">
        <v>-91.394000000000005</v>
      </c>
      <c r="C274">
        <v>653</v>
      </c>
      <c r="D274">
        <v>175000</v>
      </c>
      <c r="E274">
        <v>98</v>
      </c>
      <c r="F274" s="3">
        <v>99.662824345623335</v>
      </c>
    </row>
    <row r="275" spans="1:6">
      <c r="A275">
        <v>7</v>
      </c>
      <c r="B275">
        <v>-91.281000000000006</v>
      </c>
      <c r="C275">
        <v>653</v>
      </c>
      <c r="D275">
        <v>175000</v>
      </c>
      <c r="E275">
        <v>97</v>
      </c>
      <c r="F275" s="3">
        <v>103.25781876104875</v>
      </c>
    </row>
    <row r="276" spans="1:6">
      <c r="A276">
        <v>8</v>
      </c>
      <c r="B276">
        <v>-91.165000000000006</v>
      </c>
      <c r="C276">
        <v>653</v>
      </c>
      <c r="D276">
        <v>175000</v>
      </c>
      <c r="E276">
        <v>90</v>
      </c>
      <c r="F276" s="3">
        <v>110.8557283550542</v>
      </c>
    </row>
    <row r="277" spans="1:6">
      <c r="A277">
        <v>9</v>
      </c>
      <c r="B277">
        <v>-91.049000000000007</v>
      </c>
      <c r="C277">
        <v>653</v>
      </c>
      <c r="D277">
        <v>175000</v>
      </c>
      <c r="E277">
        <v>135</v>
      </c>
      <c r="F277" s="3">
        <v>125.39135864385598</v>
      </c>
    </row>
    <row r="278" spans="1:6">
      <c r="A278">
        <v>10</v>
      </c>
      <c r="B278">
        <v>-90.933999999999997</v>
      </c>
      <c r="C278">
        <v>653</v>
      </c>
      <c r="D278">
        <v>175000</v>
      </c>
      <c r="E278">
        <v>152</v>
      </c>
      <c r="F278" s="3">
        <v>149.44197786263427</v>
      </c>
    </row>
    <row r="279" spans="1:6">
      <c r="A279">
        <v>11</v>
      </c>
      <c r="B279">
        <v>-90.823999999999998</v>
      </c>
      <c r="C279">
        <v>653</v>
      </c>
      <c r="D279">
        <v>175000</v>
      </c>
      <c r="E279">
        <v>180</v>
      </c>
      <c r="F279" s="3">
        <v>181.84207102299342</v>
      </c>
    </row>
    <row r="280" spans="1:6">
      <c r="A280">
        <v>12</v>
      </c>
      <c r="B280">
        <v>-90.709000000000003</v>
      </c>
      <c r="C280">
        <v>653</v>
      </c>
      <c r="D280">
        <v>175000</v>
      </c>
      <c r="E280">
        <v>228</v>
      </c>
      <c r="F280" s="3">
        <v>221.49669805624907</v>
      </c>
    </row>
    <row r="281" spans="1:6">
      <c r="A281">
        <v>13</v>
      </c>
      <c r="B281">
        <v>-90.594999999999999</v>
      </c>
      <c r="C281">
        <v>653</v>
      </c>
      <c r="D281">
        <v>175000</v>
      </c>
      <c r="E281">
        <v>261</v>
      </c>
      <c r="F281" s="3">
        <v>257.68836437626464</v>
      </c>
    </row>
    <row r="282" spans="1:6">
      <c r="A282">
        <v>14</v>
      </c>
      <c r="B282">
        <v>-90.486999999999995</v>
      </c>
      <c r="C282">
        <v>653</v>
      </c>
      <c r="D282">
        <v>175000</v>
      </c>
      <c r="E282">
        <v>274</v>
      </c>
      <c r="F282" s="3">
        <v>279.12983652492534</v>
      </c>
    </row>
    <row r="283" spans="1:6">
      <c r="A283">
        <v>15</v>
      </c>
      <c r="B283">
        <v>-90.372</v>
      </c>
      <c r="C283">
        <v>653</v>
      </c>
      <c r="D283">
        <v>175000</v>
      </c>
      <c r="E283">
        <v>278</v>
      </c>
      <c r="F283" s="3">
        <v>280.70058553340687</v>
      </c>
    </row>
    <row r="284" spans="1:6">
      <c r="A284">
        <v>16</v>
      </c>
      <c r="B284">
        <v>-90.256</v>
      </c>
      <c r="C284">
        <v>653</v>
      </c>
      <c r="D284">
        <v>175000</v>
      </c>
      <c r="E284">
        <v>264</v>
      </c>
      <c r="F284" s="3">
        <v>259.90876894622153</v>
      </c>
    </row>
    <row r="285" spans="1:6">
      <c r="A285">
        <v>17</v>
      </c>
      <c r="B285">
        <v>-90.14</v>
      </c>
      <c r="C285">
        <v>653</v>
      </c>
      <c r="D285">
        <v>175000</v>
      </c>
      <c r="E285">
        <v>230</v>
      </c>
      <c r="F285" s="3">
        <v>224.52649089522919</v>
      </c>
    </row>
    <row r="286" spans="1:6">
      <c r="A286">
        <v>18</v>
      </c>
      <c r="B286">
        <v>-90.025000000000006</v>
      </c>
      <c r="C286">
        <v>653</v>
      </c>
      <c r="D286">
        <v>175000</v>
      </c>
      <c r="E286">
        <v>173</v>
      </c>
      <c r="F286" s="3">
        <v>186.38714863550945</v>
      </c>
    </row>
    <row r="287" spans="1:6">
      <c r="A287">
        <v>19</v>
      </c>
      <c r="B287">
        <v>-89.918999999999997</v>
      </c>
      <c r="C287">
        <v>653</v>
      </c>
      <c r="D287">
        <v>175000</v>
      </c>
      <c r="E287">
        <v>150</v>
      </c>
      <c r="F287" s="3">
        <v>156.50844993175463</v>
      </c>
    </row>
    <row r="288" spans="1:6">
      <c r="A288">
        <v>20</v>
      </c>
      <c r="B288">
        <v>-89.805999999999997</v>
      </c>
      <c r="C288">
        <v>653</v>
      </c>
      <c r="D288">
        <v>175000</v>
      </c>
      <c r="E288">
        <v>149</v>
      </c>
      <c r="F288" s="3">
        <v>134.0506264850502</v>
      </c>
    </row>
    <row r="289" spans="1:6">
      <c r="A289">
        <v>21</v>
      </c>
      <c r="B289">
        <v>-89.691000000000003</v>
      </c>
      <c r="C289">
        <v>653</v>
      </c>
      <c r="D289">
        <v>175000</v>
      </c>
      <c r="E289">
        <v>131</v>
      </c>
      <c r="F289" s="3">
        <v>120.78078718796806</v>
      </c>
    </row>
    <row r="290" spans="1:6">
      <c r="A290">
        <v>22</v>
      </c>
      <c r="B290">
        <v>-89.576999999999998</v>
      </c>
      <c r="C290">
        <v>653</v>
      </c>
      <c r="D290">
        <v>175000</v>
      </c>
      <c r="E290">
        <v>115</v>
      </c>
      <c r="F290" s="3">
        <v>114.50326856877098</v>
      </c>
    </row>
    <row r="291" spans="1:6">
      <c r="A291">
        <v>23</v>
      </c>
      <c r="B291">
        <v>-89.457999999999998</v>
      </c>
      <c r="C291">
        <v>653</v>
      </c>
      <c r="D291">
        <v>175000</v>
      </c>
      <c r="E291">
        <v>138</v>
      </c>
      <c r="F291" s="3">
        <v>112.13749542749017</v>
      </c>
    </row>
    <row r="292" spans="1:6">
      <c r="A292">
        <v>24</v>
      </c>
      <c r="B292">
        <v>-89.341999999999999</v>
      </c>
      <c r="C292">
        <v>653</v>
      </c>
      <c r="D292">
        <v>175000</v>
      </c>
      <c r="E292">
        <v>105</v>
      </c>
      <c r="F292" s="3">
        <v>111.77658309001573</v>
      </c>
    </row>
    <row r="293" spans="1:6">
      <c r="A293">
        <v>25</v>
      </c>
      <c r="B293">
        <v>-89.234999999999999</v>
      </c>
      <c r="C293">
        <v>653</v>
      </c>
      <c r="D293">
        <v>175000</v>
      </c>
      <c r="E293">
        <v>124</v>
      </c>
      <c r="F293" s="3">
        <v>112.12805864864598</v>
      </c>
    </row>
    <row r="294" spans="1:6">
      <c r="A294">
        <v>26</v>
      </c>
      <c r="B294">
        <v>-89.13</v>
      </c>
      <c r="C294">
        <v>653</v>
      </c>
      <c r="D294">
        <v>175000</v>
      </c>
      <c r="E294">
        <v>116</v>
      </c>
      <c r="F294" s="3">
        <v>112.70151278640705</v>
      </c>
    </row>
    <row r="295" spans="1:6">
      <c r="A295">
        <v>27</v>
      </c>
      <c r="B295">
        <v>-89.016000000000005</v>
      </c>
      <c r="C295">
        <v>653</v>
      </c>
      <c r="D295">
        <v>175000</v>
      </c>
      <c r="E295">
        <v>109</v>
      </c>
      <c r="F295" s="3">
        <v>113.40555868026618</v>
      </c>
    </row>
    <row r="296" spans="1:6">
      <c r="A296">
        <v>28</v>
      </c>
      <c r="B296">
        <v>-88.896000000000001</v>
      </c>
      <c r="C296">
        <v>653</v>
      </c>
      <c r="D296">
        <v>175000</v>
      </c>
      <c r="E296">
        <v>126</v>
      </c>
      <c r="F296" s="3">
        <v>114.17114020711888</v>
      </c>
    </row>
    <row r="297" spans="1:6">
      <c r="A297">
        <v>29</v>
      </c>
      <c r="B297">
        <v>-88.790999999999997</v>
      </c>
      <c r="C297">
        <v>653</v>
      </c>
      <c r="D297">
        <v>175000</v>
      </c>
      <c r="E297">
        <v>112</v>
      </c>
      <c r="F297" s="3">
        <v>114.84567308821075</v>
      </c>
    </row>
    <row r="298" spans="1:6">
      <c r="A298">
        <v>30</v>
      </c>
      <c r="B298">
        <v>-88.671999999999997</v>
      </c>
      <c r="C298">
        <v>653</v>
      </c>
      <c r="D298">
        <v>175000</v>
      </c>
      <c r="E298">
        <v>103</v>
      </c>
      <c r="F298" s="3">
        <v>115.61115100809265</v>
      </c>
    </row>
    <row r="299" spans="1:6">
      <c r="A299">
        <v>31</v>
      </c>
      <c r="B299">
        <v>-88.56</v>
      </c>
      <c r="C299">
        <v>653</v>
      </c>
      <c r="D299">
        <v>175000</v>
      </c>
      <c r="E299">
        <v>102</v>
      </c>
      <c r="F299" s="3">
        <v>116.33177554463904</v>
      </c>
    </row>
    <row r="300" spans="1:6">
      <c r="A300">
        <v>32</v>
      </c>
      <c r="B300">
        <v>-88.451999999999998</v>
      </c>
      <c r="C300">
        <v>653</v>
      </c>
      <c r="D300">
        <v>175000</v>
      </c>
      <c r="E300">
        <v>118</v>
      </c>
      <c r="F300" s="3">
        <v>117.02668702459708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181</v>
      </c>
      <c r="B318" t="s">
        <v>160</v>
      </c>
      <c r="C318" t="s">
        <v>163</v>
      </c>
      <c r="D318" t="s">
        <v>180</v>
      </c>
      <c r="E318" t="s">
        <v>179</v>
      </c>
      <c r="F318" t="s">
        <v>200</v>
      </c>
    </row>
    <row r="319" spans="1:10">
      <c r="A319">
        <v>1</v>
      </c>
      <c r="B319">
        <v>-91.947999999999993</v>
      </c>
      <c r="C319">
        <v>653</v>
      </c>
      <c r="D319">
        <v>175000</v>
      </c>
      <c r="E319">
        <v>58</v>
      </c>
      <c r="F319" s="3"/>
      <c r="J319" t="s">
        <v>218</v>
      </c>
    </row>
    <row r="320" spans="1:10">
      <c r="A320">
        <v>2</v>
      </c>
      <c r="B320">
        <v>-91.838999999999999</v>
      </c>
      <c r="C320">
        <v>653</v>
      </c>
      <c r="D320">
        <v>175000</v>
      </c>
      <c r="E320">
        <v>93</v>
      </c>
      <c r="F320" s="3"/>
    </row>
    <row r="321" spans="1:6">
      <c r="A321">
        <v>3</v>
      </c>
      <c r="B321">
        <v>-91.724000000000004</v>
      </c>
      <c r="C321">
        <v>653</v>
      </c>
      <c r="D321">
        <v>175000</v>
      </c>
      <c r="E321">
        <v>83</v>
      </c>
      <c r="F321" s="3"/>
    </row>
    <row r="322" spans="1:6">
      <c r="A322">
        <v>4</v>
      </c>
      <c r="B322">
        <v>-91.611999999999995</v>
      </c>
      <c r="C322">
        <v>653</v>
      </c>
      <c r="D322">
        <v>175000</v>
      </c>
      <c r="E322">
        <v>104</v>
      </c>
      <c r="F322" s="3">
        <v>99.18449592989009</v>
      </c>
    </row>
    <row r="323" spans="1:6">
      <c r="A323">
        <v>5</v>
      </c>
      <c r="B323">
        <v>-91.5</v>
      </c>
      <c r="C323">
        <v>653</v>
      </c>
      <c r="D323">
        <v>175000</v>
      </c>
      <c r="E323">
        <v>108</v>
      </c>
      <c r="F323" s="3">
        <v>100.13913309523706</v>
      </c>
    </row>
    <row r="324" spans="1:6">
      <c r="A324">
        <v>6</v>
      </c>
      <c r="B324">
        <v>-91.394000000000005</v>
      </c>
      <c r="C324">
        <v>653</v>
      </c>
      <c r="D324">
        <v>175000</v>
      </c>
      <c r="E324">
        <v>79</v>
      </c>
      <c r="F324" s="3">
        <v>101.87155038951134</v>
      </c>
    </row>
    <row r="325" spans="1:6">
      <c r="A325">
        <v>7</v>
      </c>
      <c r="B325">
        <v>-91.281000000000006</v>
      </c>
      <c r="C325">
        <v>653</v>
      </c>
      <c r="D325">
        <v>175000</v>
      </c>
      <c r="E325">
        <v>106</v>
      </c>
      <c r="F325" s="3">
        <v>105.58719983427839</v>
      </c>
    </row>
    <row r="326" spans="1:6">
      <c r="A326">
        <v>8</v>
      </c>
      <c r="B326">
        <v>-91.165000000000006</v>
      </c>
      <c r="C326">
        <v>653</v>
      </c>
      <c r="D326">
        <v>175000</v>
      </c>
      <c r="E326">
        <v>135</v>
      </c>
      <c r="F326" s="3">
        <v>113.08883772841455</v>
      </c>
    </row>
    <row r="327" spans="1:6">
      <c r="A327">
        <v>9</v>
      </c>
      <c r="B327">
        <v>-91.049000000000007</v>
      </c>
      <c r="C327">
        <v>653</v>
      </c>
      <c r="D327">
        <v>175000</v>
      </c>
      <c r="E327">
        <v>124</v>
      </c>
      <c r="F327" s="3">
        <v>126.47620941198555</v>
      </c>
    </row>
    <row r="328" spans="1:6">
      <c r="A328">
        <v>10</v>
      </c>
      <c r="B328">
        <v>-90.933999999999997</v>
      </c>
      <c r="C328">
        <v>653</v>
      </c>
      <c r="D328">
        <v>175000</v>
      </c>
      <c r="E328">
        <v>141</v>
      </c>
      <c r="F328" s="3">
        <v>147.19843160107055</v>
      </c>
    </row>
    <row r="329" spans="1:6">
      <c r="A329">
        <v>11</v>
      </c>
      <c r="B329">
        <v>-90.823999999999998</v>
      </c>
      <c r="C329">
        <v>653</v>
      </c>
      <c r="D329">
        <v>175000</v>
      </c>
      <c r="E329">
        <v>176</v>
      </c>
      <c r="F329" s="3">
        <v>173.68406083159945</v>
      </c>
    </row>
    <row r="330" spans="1:6">
      <c r="A330">
        <v>12</v>
      </c>
      <c r="B330">
        <v>-90.709000000000003</v>
      </c>
      <c r="C330">
        <v>653</v>
      </c>
      <c r="D330">
        <v>175000</v>
      </c>
      <c r="E330">
        <v>189</v>
      </c>
      <c r="F330" s="3">
        <v>204.96755955473404</v>
      </c>
    </row>
    <row r="331" spans="1:6">
      <c r="A331">
        <v>13</v>
      </c>
      <c r="B331">
        <v>-90.594999999999999</v>
      </c>
      <c r="C331">
        <v>653</v>
      </c>
      <c r="D331">
        <v>175000</v>
      </c>
      <c r="E331">
        <v>256</v>
      </c>
      <c r="F331" s="3">
        <v>233.1565157127072</v>
      </c>
    </row>
    <row r="332" spans="1:6">
      <c r="A332">
        <v>14</v>
      </c>
      <c r="B332">
        <v>-90.486999999999995</v>
      </c>
      <c r="C332">
        <v>653</v>
      </c>
      <c r="D332">
        <v>175000</v>
      </c>
      <c r="E332">
        <v>243</v>
      </c>
      <c r="F332" s="3">
        <v>250.37536204633014</v>
      </c>
    </row>
    <row r="333" spans="1:6">
      <c r="A333">
        <v>15</v>
      </c>
      <c r="B333">
        <v>-90.372</v>
      </c>
      <c r="C333">
        <v>653</v>
      </c>
      <c r="D333">
        <v>175000</v>
      </c>
      <c r="E333">
        <v>274</v>
      </c>
      <c r="F333" s="3">
        <v>253.22639840530692</v>
      </c>
    </row>
    <row r="334" spans="1:6">
      <c r="A334">
        <v>16</v>
      </c>
      <c r="B334">
        <v>-90.256</v>
      </c>
      <c r="C334">
        <v>653</v>
      </c>
      <c r="D334">
        <v>175000</v>
      </c>
      <c r="E334">
        <v>229</v>
      </c>
      <c r="F334" s="3">
        <v>239.21409869736996</v>
      </c>
    </row>
    <row r="335" spans="1:6">
      <c r="A335">
        <v>17</v>
      </c>
      <c r="B335">
        <v>-90.14</v>
      </c>
      <c r="C335">
        <v>653</v>
      </c>
      <c r="D335">
        <v>175000</v>
      </c>
      <c r="E335">
        <v>201</v>
      </c>
      <c r="F335" s="3">
        <v>212.92312835430243</v>
      </c>
    </row>
    <row r="336" spans="1:6">
      <c r="A336">
        <v>18</v>
      </c>
      <c r="B336">
        <v>-90.025000000000006</v>
      </c>
      <c r="C336">
        <v>653</v>
      </c>
      <c r="D336">
        <v>175000</v>
      </c>
      <c r="E336">
        <v>182</v>
      </c>
      <c r="F336" s="3">
        <v>182.39180074784736</v>
      </c>
    </row>
    <row r="337" spans="1:6">
      <c r="A337">
        <v>19</v>
      </c>
      <c r="B337">
        <v>-89.918999999999997</v>
      </c>
      <c r="C337">
        <v>653</v>
      </c>
      <c r="D337">
        <v>175000</v>
      </c>
      <c r="E337">
        <v>167</v>
      </c>
      <c r="F337" s="3">
        <v>156.47689982524739</v>
      </c>
    </row>
    <row r="338" spans="1:6">
      <c r="A338">
        <v>20</v>
      </c>
      <c r="B338">
        <v>-89.805999999999997</v>
      </c>
      <c r="C338">
        <v>653</v>
      </c>
      <c r="D338">
        <v>175000</v>
      </c>
      <c r="E338">
        <v>135</v>
      </c>
      <c r="F338" s="3">
        <v>135.07180304301605</v>
      </c>
    </row>
    <row r="339" spans="1:6">
      <c r="A339">
        <v>21</v>
      </c>
      <c r="B339">
        <v>-89.691000000000003</v>
      </c>
      <c r="C339">
        <v>653</v>
      </c>
      <c r="D339">
        <v>175000</v>
      </c>
      <c r="E339">
        <v>108</v>
      </c>
      <c r="F339" s="3">
        <v>120.8059143055594</v>
      </c>
    </row>
    <row r="340" spans="1:6">
      <c r="A340">
        <v>22</v>
      </c>
      <c r="B340">
        <v>-89.576999999999998</v>
      </c>
      <c r="C340">
        <v>653</v>
      </c>
      <c r="D340">
        <v>175000</v>
      </c>
      <c r="E340">
        <v>131</v>
      </c>
      <c r="F340" s="3">
        <v>112.89268497916588</v>
      </c>
    </row>
    <row r="341" spans="1:6">
      <c r="A341">
        <v>23</v>
      </c>
      <c r="B341">
        <v>-89.457999999999998</v>
      </c>
      <c r="C341">
        <v>653</v>
      </c>
      <c r="D341">
        <v>175000</v>
      </c>
      <c r="E341">
        <v>123</v>
      </c>
      <c r="F341" s="3">
        <v>109.0259531979048</v>
      </c>
    </row>
    <row r="342" spans="1:6">
      <c r="A342">
        <v>24</v>
      </c>
      <c r="B342">
        <v>-89.341999999999999</v>
      </c>
      <c r="C342">
        <v>653</v>
      </c>
      <c r="D342">
        <v>175000</v>
      </c>
      <c r="E342">
        <v>130</v>
      </c>
      <c r="F342" s="3">
        <v>107.64608745467093</v>
      </c>
    </row>
    <row r="343" spans="1:6">
      <c r="A343">
        <v>25</v>
      </c>
      <c r="B343">
        <v>-89.234999999999999</v>
      </c>
      <c r="C343">
        <v>653</v>
      </c>
      <c r="D343">
        <v>175000</v>
      </c>
      <c r="E343">
        <v>104</v>
      </c>
      <c r="F343" s="3">
        <v>107.36985902149604</v>
      </c>
    </row>
    <row r="344" spans="1:6">
      <c r="A344">
        <v>26</v>
      </c>
      <c r="B344">
        <v>-89.13</v>
      </c>
      <c r="C344">
        <v>653</v>
      </c>
      <c r="D344">
        <v>175000</v>
      </c>
      <c r="E344">
        <v>109</v>
      </c>
      <c r="F344" s="3">
        <v>107.49639304182676</v>
      </c>
    </row>
    <row r="345" spans="1:6">
      <c r="A345">
        <v>27</v>
      </c>
      <c r="B345">
        <v>-89.016000000000005</v>
      </c>
      <c r="C345">
        <v>653</v>
      </c>
      <c r="D345">
        <v>175000</v>
      </c>
      <c r="E345">
        <v>91</v>
      </c>
      <c r="F345" s="3">
        <v>107.80448282733347</v>
      </c>
    </row>
    <row r="346" spans="1:6">
      <c r="A346">
        <v>28</v>
      </c>
      <c r="B346">
        <v>-88.896000000000001</v>
      </c>
      <c r="C346">
        <v>653</v>
      </c>
      <c r="D346">
        <v>175000</v>
      </c>
      <c r="E346">
        <v>113</v>
      </c>
      <c r="F346" s="3">
        <v>108.19175870704079</v>
      </c>
    </row>
    <row r="347" spans="1:6">
      <c r="A347">
        <v>29</v>
      </c>
      <c r="B347">
        <v>-88.790999999999997</v>
      </c>
      <c r="C347">
        <v>653</v>
      </c>
      <c r="D347">
        <v>175000</v>
      </c>
      <c r="E347">
        <v>119</v>
      </c>
      <c r="F347" s="3">
        <v>108.54564834798786</v>
      </c>
    </row>
    <row r="348" spans="1:6">
      <c r="A348">
        <v>30</v>
      </c>
      <c r="B348">
        <v>-88.671999999999997</v>
      </c>
      <c r="C348">
        <v>653</v>
      </c>
      <c r="D348">
        <v>175000</v>
      </c>
      <c r="E348">
        <v>101</v>
      </c>
      <c r="F348" s="3">
        <v>108.95089359735871</v>
      </c>
    </row>
    <row r="349" spans="1:6">
      <c r="A349">
        <v>31</v>
      </c>
      <c r="B349">
        <v>-88.56</v>
      </c>
      <c r="C349">
        <v>653</v>
      </c>
      <c r="D349">
        <v>175000</v>
      </c>
      <c r="E349">
        <v>91</v>
      </c>
      <c r="F349" s="3">
        <v>109.33322950527982</v>
      </c>
    </row>
    <row r="350" spans="1:6">
      <c r="A350">
        <v>32</v>
      </c>
      <c r="B350">
        <v>-88.451999999999998</v>
      </c>
      <c r="C350">
        <v>653</v>
      </c>
      <c r="D350">
        <v>175000</v>
      </c>
      <c r="E350">
        <v>121</v>
      </c>
      <c r="F350" s="3">
        <v>109.70207623156116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181</v>
      </c>
      <c r="B368" t="s">
        <v>160</v>
      </c>
      <c r="C368" t="s">
        <v>163</v>
      </c>
      <c r="D368" t="s">
        <v>180</v>
      </c>
      <c r="E368" t="s">
        <v>179</v>
      </c>
      <c r="F368" t="s">
        <v>200</v>
      </c>
    </row>
    <row r="369" spans="1:10">
      <c r="A369">
        <v>1</v>
      </c>
      <c r="B369">
        <v>-91.947999999999993</v>
      </c>
      <c r="C369">
        <v>651</v>
      </c>
      <c r="D369">
        <v>175000</v>
      </c>
      <c r="E369">
        <v>78</v>
      </c>
      <c r="F369" s="3"/>
      <c r="J369" t="s">
        <v>219</v>
      </c>
    </row>
    <row r="370" spans="1:10">
      <c r="A370">
        <v>2</v>
      </c>
      <c r="B370">
        <v>-91.838999999999999</v>
      </c>
      <c r="C370">
        <v>651</v>
      </c>
      <c r="D370">
        <v>175000</v>
      </c>
      <c r="E370">
        <v>72</v>
      </c>
      <c r="F370" s="3"/>
    </row>
    <row r="371" spans="1:10">
      <c r="A371">
        <v>3</v>
      </c>
      <c r="B371">
        <v>-91.724000000000004</v>
      </c>
      <c r="C371">
        <v>651</v>
      </c>
      <c r="D371">
        <v>175000</v>
      </c>
      <c r="E371">
        <v>106</v>
      </c>
      <c r="F371" s="3"/>
    </row>
    <row r="372" spans="1:10">
      <c r="A372">
        <v>4</v>
      </c>
      <c r="B372">
        <v>-91.611999999999995</v>
      </c>
      <c r="C372">
        <v>651</v>
      </c>
      <c r="D372">
        <v>175000</v>
      </c>
      <c r="E372">
        <v>113</v>
      </c>
      <c r="F372" s="3">
        <v>110.12150631739013</v>
      </c>
    </row>
    <row r="373" spans="1:10">
      <c r="A373">
        <v>5</v>
      </c>
      <c r="B373">
        <v>-91.5</v>
      </c>
      <c r="C373">
        <v>651</v>
      </c>
      <c r="D373">
        <v>175000</v>
      </c>
      <c r="E373">
        <v>107</v>
      </c>
      <c r="F373" s="3">
        <v>112.04684351840795</v>
      </c>
    </row>
    <row r="374" spans="1:10">
      <c r="A374">
        <v>6</v>
      </c>
      <c r="B374">
        <v>-91.394000000000005</v>
      </c>
      <c r="C374">
        <v>651</v>
      </c>
      <c r="D374">
        <v>175000</v>
      </c>
      <c r="E374">
        <v>128</v>
      </c>
      <c r="F374" s="3">
        <v>115.46436469217413</v>
      </c>
    </row>
    <row r="375" spans="1:10">
      <c r="A375">
        <v>7</v>
      </c>
      <c r="B375">
        <v>-91.281000000000006</v>
      </c>
      <c r="C375">
        <v>651</v>
      </c>
      <c r="D375">
        <v>175000</v>
      </c>
      <c r="E375">
        <v>110</v>
      </c>
      <c r="F375" s="3">
        <v>122.01918179640282</v>
      </c>
    </row>
    <row r="376" spans="1:10">
      <c r="A376">
        <v>8</v>
      </c>
      <c r="B376">
        <v>-91.165000000000006</v>
      </c>
      <c r="C376">
        <v>651</v>
      </c>
      <c r="D376">
        <v>175000</v>
      </c>
      <c r="E376">
        <v>127</v>
      </c>
      <c r="F376" s="3">
        <v>133.39926175283125</v>
      </c>
    </row>
    <row r="377" spans="1:10">
      <c r="A377">
        <v>9</v>
      </c>
      <c r="B377">
        <v>-91.049000000000007</v>
      </c>
      <c r="C377">
        <v>651</v>
      </c>
      <c r="D377">
        <v>175000</v>
      </c>
      <c r="E377">
        <v>157</v>
      </c>
      <c r="F377" s="3">
        <v>150.72088048891854</v>
      </c>
    </row>
    <row r="378" spans="1:10">
      <c r="A378">
        <v>10</v>
      </c>
      <c r="B378">
        <v>-90.933999999999997</v>
      </c>
      <c r="C378">
        <v>651</v>
      </c>
      <c r="D378">
        <v>175000</v>
      </c>
      <c r="E378">
        <v>164</v>
      </c>
      <c r="F378" s="3">
        <v>173.6807441342003</v>
      </c>
    </row>
    <row r="379" spans="1:10">
      <c r="A379">
        <v>11</v>
      </c>
      <c r="B379">
        <v>-90.823999999999998</v>
      </c>
      <c r="C379">
        <v>651</v>
      </c>
      <c r="D379">
        <v>175000</v>
      </c>
      <c r="E379">
        <v>203</v>
      </c>
      <c r="F379" s="3">
        <v>198.99324655040846</v>
      </c>
    </row>
    <row r="380" spans="1:10">
      <c r="A380">
        <v>12</v>
      </c>
      <c r="B380">
        <v>-90.709000000000003</v>
      </c>
      <c r="C380">
        <v>651</v>
      </c>
      <c r="D380">
        <v>175000</v>
      </c>
      <c r="E380">
        <v>234</v>
      </c>
      <c r="F380" s="3">
        <v>224.63756824440668</v>
      </c>
    </row>
    <row r="381" spans="1:10">
      <c r="A381">
        <v>13</v>
      </c>
      <c r="B381">
        <v>-90.594999999999999</v>
      </c>
      <c r="C381">
        <v>651</v>
      </c>
      <c r="D381">
        <v>175000</v>
      </c>
      <c r="E381">
        <v>259</v>
      </c>
      <c r="F381" s="3">
        <v>243.68060644681717</v>
      </c>
    </row>
    <row r="382" spans="1:10">
      <c r="A382">
        <v>14</v>
      </c>
      <c r="B382">
        <v>-90.486999999999995</v>
      </c>
      <c r="C382">
        <v>651</v>
      </c>
      <c r="D382">
        <v>175000</v>
      </c>
      <c r="E382">
        <v>233</v>
      </c>
      <c r="F382" s="3">
        <v>251.4397748111889</v>
      </c>
    </row>
    <row r="383" spans="1:10">
      <c r="A383">
        <v>15</v>
      </c>
      <c r="B383">
        <v>-90.372</v>
      </c>
      <c r="C383">
        <v>651</v>
      </c>
      <c r="D383">
        <v>175000</v>
      </c>
      <c r="E383">
        <v>253</v>
      </c>
      <c r="F383" s="3">
        <v>246.6022842739203</v>
      </c>
    </row>
    <row r="384" spans="1:10">
      <c r="A384">
        <v>16</v>
      </c>
      <c r="B384">
        <v>-90.256</v>
      </c>
      <c r="C384">
        <v>651</v>
      </c>
      <c r="D384">
        <v>175000</v>
      </c>
      <c r="E384">
        <v>225</v>
      </c>
      <c r="F384" s="3">
        <v>229.57110232590691</v>
      </c>
    </row>
    <row r="385" spans="1:6">
      <c r="A385">
        <v>17</v>
      </c>
      <c r="B385">
        <v>-90.14</v>
      </c>
      <c r="C385">
        <v>651</v>
      </c>
      <c r="D385">
        <v>175000</v>
      </c>
      <c r="E385">
        <v>209</v>
      </c>
      <c r="F385" s="3">
        <v>205.05982166252718</v>
      </c>
    </row>
    <row r="386" spans="1:6">
      <c r="A386">
        <v>18</v>
      </c>
      <c r="B386">
        <v>-90.025000000000006</v>
      </c>
      <c r="C386">
        <v>651</v>
      </c>
      <c r="D386">
        <v>175000</v>
      </c>
      <c r="E386">
        <v>177</v>
      </c>
      <c r="F386" s="3">
        <v>179.17573350951244</v>
      </c>
    </row>
    <row r="387" spans="1:6">
      <c r="A387">
        <v>19</v>
      </c>
      <c r="B387">
        <v>-89.918999999999997</v>
      </c>
      <c r="C387">
        <v>651</v>
      </c>
      <c r="D387">
        <v>175000</v>
      </c>
      <c r="E387">
        <v>148</v>
      </c>
      <c r="F387" s="3">
        <v>158.03970361691481</v>
      </c>
    </row>
    <row r="388" spans="1:6">
      <c r="A388">
        <v>20</v>
      </c>
      <c r="B388">
        <v>-89.805999999999997</v>
      </c>
      <c r="C388">
        <v>651</v>
      </c>
      <c r="D388">
        <v>175000</v>
      </c>
      <c r="E388">
        <v>137</v>
      </c>
      <c r="F388" s="3">
        <v>140.72905596658231</v>
      </c>
    </row>
    <row r="389" spans="1:6">
      <c r="A389">
        <v>21</v>
      </c>
      <c r="B389">
        <v>-89.691000000000003</v>
      </c>
      <c r="C389">
        <v>651</v>
      </c>
      <c r="D389">
        <v>175000</v>
      </c>
      <c r="E389">
        <v>146</v>
      </c>
      <c r="F389" s="3">
        <v>129.02509780682382</v>
      </c>
    </row>
    <row r="390" spans="1:6">
      <c r="A390">
        <v>22</v>
      </c>
      <c r="B390">
        <v>-89.576999999999998</v>
      </c>
      <c r="C390">
        <v>651</v>
      </c>
      <c r="D390">
        <v>175000</v>
      </c>
      <c r="E390">
        <v>139</v>
      </c>
      <c r="F390" s="3">
        <v>122.30085697372058</v>
      </c>
    </row>
    <row r="391" spans="1:6">
      <c r="A391">
        <v>23</v>
      </c>
      <c r="B391">
        <v>-89.457999999999998</v>
      </c>
      <c r="C391">
        <v>651</v>
      </c>
      <c r="D391">
        <v>175000</v>
      </c>
      <c r="E391">
        <v>138</v>
      </c>
      <c r="F391" s="3">
        <v>118.8233836611651</v>
      </c>
    </row>
    <row r="392" spans="1:6">
      <c r="A392">
        <v>24</v>
      </c>
      <c r="B392">
        <v>-89.341999999999999</v>
      </c>
      <c r="C392">
        <v>651</v>
      </c>
      <c r="D392">
        <v>175000</v>
      </c>
      <c r="E392">
        <v>121</v>
      </c>
      <c r="F392" s="3">
        <v>117.46534990478182</v>
      </c>
    </row>
    <row r="393" spans="1:6">
      <c r="A393">
        <v>25</v>
      </c>
      <c r="B393">
        <v>-89.234999999999999</v>
      </c>
      <c r="C393">
        <v>651</v>
      </c>
      <c r="D393">
        <v>175000</v>
      </c>
      <c r="E393">
        <v>102</v>
      </c>
      <c r="F393" s="3">
        <v>117.12483853602237</v>
      </c>
    </row>
    <row r="394" spans="1:6">
      <c r="A394">
        <v>26</v>
      </c>
      <c r="B394">
        <v>-89.13</v>
      </c>
      <c r="C394">
        <v>651</v>
      </c>
      <c r="D394">
        <v>175000</v>
      </c>
      <c r="E394">
        <v>115</v>
      </c>
      <c r="F394" s="3">
        <v>117.18838870729668</v>
      </c>
    </row>
    <row r="395" spans="1:6">
      <c r="A395">
        <v>27</v>
      </c>
      <c r="B395">
        <v>-89.016000000000005</v>
      </c>
      <c r="C395">
        <v>651</v>
      </c>
      <c r="D395">
        <v>175000</v>
      </c>
      <c r="E395">
        <v>109</v>
      </c>
      <c r="F395" s="3">
        <v>117.44657023096295</v>
      </c>
    </row>
    <row r="396" spans="1:6">
      <c r="A396">
        <v>28</v>
      </c>
      <c r="B396">
        <v>-88.896000000000001</v>
      </c>
      <c r="C396">
        <v>651</v>
      </c>
      <c r="D396">
        <v>175000</v>
      </c>
      <c r="E396">
        <v>114</v>
      </c>
      <c r="F396" s="3">
        <v>117.79708149569724</v>
      </c>
    </row>
    <row r="397" spans="1:6">
      <c r="A397">
        <v>29</v>
      </c>
      <c r="B397">
        <v>-88.790999999999997</v>
      </c>
      <c r="C397">
        <v>651</v>
      </c>
      <c r="D397">
        <v>175000</v>
      </c>
      <c r="E397">
        <v>117</v>
      </c>
      <c r="F397" s="3">
        <v>118.12541247945924</v>
      </c>
    </row>
    <row r="398" spans="1:6">
      <c r="A398">
        <v>30</v>
      </c>
      <c r="B398">
        <v>-88.671999999999997</v>
      </c>
      <c r="C398">
        <v>651</v>
      </c>
      <c r="D398">
        <v>175000</v>
      </c>
      <c r="E398">
        <v>129</v>
      </c>
      <c r="F398" s="3">
        <v>118.50456582186969</v>
      </c>
    </row>
    <row r="399" spans="1:6">
      <c r="A399">
        <v>31</v>
      </c>
      <c r="B399">
        <v>-88.56</v>
      </c>
      <c r="C399">
        <v>651</v>
      </c>
      <c r="D399">
        <v>175000</v>
      </c>
      <c r="E399">
        <v>118</v>
      </c>
      <c r="F399" s="3">
        <v>118.86327060033481</v>
      </c>
    </row>
    <row r="400" spans="1:6">
      <c r="A400">
        <v>32</v>
      </c>
      <c r="B400">
        <v>-88.451999999999998</v>
      </c>
      <c r="C400">
        <v>651</v>
      </c>
      <c r="D400">
        <v>175000</v>
      </c>
      <c r="E400">
        <v>114</v>
      </c>
      <c r="F400" s="3">
        <v>119.20956554016102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27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28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181</v>
      </c>
      <c r="B418" t="s">
        <v>160</v>
      </c>
      <c r="C418" t="s">
        <v>163</v>
      </c>
      <c r="D418" t="s">
        <v>180</v>
      </c>
      <c r="E418" t="s">
        <v>179</v>
      </c>
      <c r="F418" t="s">
        <v>200</v>
      </c>
    </row>
    <row r="419" spans="1:10">
      <c r="A419">
        <v>1</v>
      </c>
      <c r="B419">
        <v>-91.947999999999993</v>
      </c>
      <c r="C419">
        <v>875</v>
      </c>
      <c r="D419">
        <v>235000</v>
      </c>
      <c r="E419">
        <v>93</v>
      </c>
      <c r="F419" s="3"/>
      <c r="J419" t="s">
        <v>220</v>
      </c>
    </row>
    <row r="420" spans="1:10">
      <c r="A420">
        <v>2</v>
      </c>
      <c r="B420">
        <v>-91.838999999999999</v>
      </c>
      <c r="C420">
        <v>875</v>
      </c>
      <c r="D420">
        <v>235000</v>
      </c>
      <c r="E420">
        <v>116</v>
      </c>
      <c r="F420" s="3"/>
    </row>
    <row r="421" spans="1:10">
      <c r="A421">
        <v>3</v>
      </c>
      <c r="B421">
        <v>-91.724000000000004</v>
      </c>
      <c r="C421">
        <v>875</v>
      </c>
      <c r="D421">
        <v>235000</v>
      </c>
      <c r="E421">
        <v>121</v>
      </c>
      <c r="F421" s="3"/>
    </row>
    <row r="422" spans="1:10">
      <c r="A422">
        <v>4</v>
      </c>
      <c r="B422">
        <v>-91.611999999999995</v>
      </c>
      <c r="C422">
        <v>875</v>
      </c>
      <c r="D422">
        <v>235000</v>
      </c>
      <c r="E422">
        <v>130</v>
      </c>
      <c r="F422" s="3">
        <v>135.86595824483663</v>
      </c>
    </row>
    <row r="423" spans="1:10">
      <c r="A423">
        <v>5</v>
      </c>
      <c r="B423">
        <v>-91.5</v>
      </c>
      <c r="C423">
        <v>875</v>
      </c>
      <c r="D423">
        <v>235000</v>
      </c>
      <c r="E423">
        <v>132</v>
      </c>
      <c r="F423" s="3">
        <v>137.1150065156009</v>
      </c>
    </row>
    <row r="424" spans="1:10">
      <c r="A424">
        <v>6</v>
      </c>
      <c r="B424">
        <v>-91.394000000000005</v>
      </c>
      <c r="C424">
        <v>875</v>
      </c>
      <c r="D424">
        <v>235000</v>
      </c>
      <c r="E424">
        <v>149</v>
      </c>
      <c r="F424" s="3">
        <v>138.90944655360602</v>
      </c>
    </row>
    <row r="425" spans="1:10">
      <c r="A425">
        <v>7</v>
      </c>
      <c r="B425">
        <v>-91.281000000000006</v>
      </c>
      <c r="C425">
        <v>875</v>
      </c>
      <c r="D425">
        <v>235000</v>
      </c>
      <c r="E425">
        <v>165</v>
      </c>
      <c r="F425" s="3">
        <v>141.8617235437095</v>
      </c>
    </row>
    <row r="426" spans="1:10">
      <c r="A426">
        <v>8</v>
      </c>
      <c r="B426">
        <v>-91.165000000000006</v>
      </c>
      <c r="C426">
        <v>875</v>
      </c>
      <c r="D426">
        <v>235000</v>
      </c>
      <c r="E426">
        <v>127</v>
      </c>
      <c r="F426" s="3">
        <v>146.54011658126811</v>
      </c>
    </row>
    <row r="427" spans="1:10">
      <c r="A427">
        <v>9</v>
      </c>
      <c r="B427">
        <v>-91.049000000000007</v>
      </c>
      <c r="C427">
        <v>875</v>
      </c>
      <c r="D427">
        <v>235000</v>
      </c>
      <c r="E427">
        <v>156</v>
      </c>
      <c r="F427" s="3">
        <v>153.5014434037405</v>
      </c>
    </row>
    <row r="428" spans="1:10">
      <c r="A428">
        <v>10</v>
      </c>
      <c r="B428">
        <v>-90.933999999999997</v>
      </c>
      <c r="C428">
        <v>875</v>
      </c>
      <c r="D428">
        <v>235000</v>
      </c>
      <c r="E428">
        <v>163</v>
      </c>
      <c r="F428" s="3">
        <v>163.19012692939808</v>
      </c>
    </row>
    <row r="429" spans="1:10">
      <c r="A429">
        <v>11</v>
      </c>
      <c r="B429">
        <v>-90.823999999999998</v>
      </c>
      <c r="C429">
        <v>875</v>
      </c>
      <c r="D429">
        <v>235000</v>
      </c>
      <c r="E429">
        <v>184</v>
      </c>
      <c r="F429" s="3">
        <v>175.29256303626505</v>
      </c>
    </row>
    <row r="430" spans="1:10">
      <c r="A430">
        <v>12</v>
      </c>
      <c r="B430">
        <v>-90.709000000000003</v>
      </c>
      <c r="C430">
        <v>875</v>
      </c>
      <c r="D430">
        <v>235000</v>
      </c>
      <c r="E430">
        <v>185</v>
      </c>
      <c r="F430" s="3">
        <v>190.68303944279535</v>
      </c>
    </row>
    <row r="431" spans="1:10">
      <c r="A431">
        <v>13</v>
      </c>
      <c r="B431">
        <v>-90.594999999999999</v>
      </c>
      <c r="C431">
        <v>875</v>
      </c>
      <c r="D431">
        <v>235000</v>
      </c>
      <c r="E431">
        <v>199</v>
      </c>
      <c r="F431" s="3">
        <v>207.83718954739513</v>
      </c>
    </row>
    <row r="432" spans="1:10">
      <c r="A432">
        <v>14</v>
      </c>
      <c r="B432">
        <v>-90.486999999999995</v>
      </c>
      <c r="C432">
        <v>875</v>
      </c>
      <c r="D432">
        <v>235000</v>
      </c>
      <c r="E432">
        <v>222</v>
      </c>
      <c r="F432" s="3">
        <v>224.44408883115054</v>
      </c>
    </row>
    <row r="433" spans="1:6">
      <c r="A433">
        <v>15</v>
      </c>
      <c r="B433">
        <v>-90.372</v>
      </c>
      <c r="C433">
        <v>875</v>
      </c>
      <c r="D433">
        <v>235000</v>
      </c>
      <c r="E433">
        <v>268</v>
      </c>
      <c r="F433" s="3">
        <v>240.54071850192642</v>
      </c>
    </row>
    <row r="434" spans="1:6">
      <c r="A434">
        <v>16</v>
      </c>
      <c r="B434">
        <v>-90.256</v>
      </c>
      <c r="C434">
        <v>875</v>
      </c>
      <c r="D434">
        <v>235000</v>
      </c>
      <c r="E434">
        <v>257</v>
      </c>
      <c r="F434" s="3">
        <v>252.91723799779362</v>
      </c>
    </row>
    <row r="435" spans="1:6">
      <c r="A435">
        <v>17</v>
      </c>
      <c r="B435">
        <v>-90.14</v>
      </c>
      <c r="C435">
        <v>875</v>
      </c>
      <c r="D435">
        <v>235000</v>
      </c>
      <c r="E435">
        <v>229</v>
      </c>
      <c r="F435" s="3">
        <v>259.52279844192998</v>
      </c>
    </row>
    <row r="436" spans="1:6">
      <c r="A436">
        <v>18</v>
      </c>
      <c r="B436">
        <v>-90.025000000000006</v>
      </c>
      <c r="C436">
        <v>875</v>
      </c>
      <c r="D436">
        <v>235000</v>
      </c>
      <c r="E436">
        <v>270</v>
      </c>
      <c r="F436" s="3">
        <v>259.35208877898026</v>
      </c>
    </row>
    <row r="437" spans="1:6">
      <c r="A437">
        <v>19</v>
      </c>
      <c r="B437">
        <v>-89.918999999999997</v>
      </c>
      <c r="C437">
        <v>875</v>
      </c>
      <c r="D437">
        <v>235000</v>
      </c>
      <c r="E437">
        <v>258</v>
      </c>
      <c r="F437" s="3">
        <v>253.33921131604626</v>
      </c>
    </row>
    <row r="438" spans="1:6">
      <c r="A438">
        <v>20</v>
      </c>
      <c r="B438">
        <v>-89.805999999999997</v>
      </c>
      <c r="C438">
        <v>875</v>
      </c>
      <c r="D438">
        <v>235000</v>
      </c>
      <c r="E438">
        <v>246</v>
      </c>
      <c r="F438" s="3">
        <v>241.78401838025783</v>
      </c>
    </row>
    <row r="439" spans="1:6">
      <c r="A439">
        <v>21</v>
      </c>
      <c r="B439">
        <v>-89.691000000000003</v>
      </c>
      <c r="C439">
        <v>875</v>
      </c>
      <c r="D439">
        <v>235000</v>
      </c>
      <c r="E439">
        <v>248</v>
      </c>
      <c r="F439" s="3">
        <v>226.41284483393443</v>
      </c>
    </row>
    <row r="440" spans="1:6">
      <c r="A440">
        <v>22</v>
      </c>
      <c r="B440">
        <v>-89.576999999999998</v>
      </c>
      <c r="C440">
        <v>875</v>
      </c>
      <c r="D440">
        <v>235000</v>
      </c>
      <c r="E440">
        <v>191</v>
      </c>
      <c r="F440" s="3">
        <v>209.75010591793765</v>
      </c>
    </row>
    <row r="441" spans="1:6">
      <c r="A441">
        <v>23</v>
      </c>
      <c r="B441">
        <v>-89.457999999999998</v>
      </c>
      <c r="C441">
        <v>875</v>
      </c>
      <c r="D441">
        <v>235000</v>
      </c>
      <c r="E441">
        <v>186</v>
      </c>
      <c r="F441" s="3">
        <v>192.99272809846505</v>
      </c>
    </row>
    <row r="442" spans="1:6">
      <c r="A442">
        <v>24</v>
      </c>
      <c r="B442">
        <v>-89.341999999999999</v>
      </c>
      <c r="C442">
        <v>875</v>
      </c>
      <c r="D442">
        <v>235000</v>
      </c>
      <c r="E442">
        <v>172</v>
      </c>
      <c r="F442" s="3">
        <v>178.82427173009498</v>
      </c>
    </row>
    <row r="443" spans="1:6">
      <c r="A443">
        <v>25</v>
      </c>
      <c r="B443">
        <v>-89.234999999999999</v>
      </c>
      <c r="C443">
        <v>875</v>
      </c>
      <c r="D443">
        <v>235000</v>
      </c>
      <c r="E443">
        <v>168</v>
      </c>
      <c r="F443" s="3">
        <v>168.35248087990612</v>
      </c>
    </row>
    <row r="444" spans="1:6">
      <c r="A444">
        <v>26</v>
      </c>
      <c r="B444">
        <v>-89.13</v>
      </c>
      <c r="C444">
        <v>875</v>
      </c>
      <c r="D444">
        <v>235000</v>
      </c>
      <c r="E444">
        <v>174</v>
      </c>
      <c r="F444" s="3">
        <v>160.62140866216671</v>
      </c>
    </row>
    <row r="445" spans="1:6">
      <c r="A445">
        <v>27</v>
      </c>
      <c r="B445">
        <v>-89.016000000000005</v>
      </c>
      <c r="C445">
        <v>875</v>
      </c>
      <c r="D445">
        <v>235000</v>
      </c>
      <c r="E445">
        <v>175</v>
      </c>
      <c r="F445" s="3">
        <v>154.81435218239145</v>
      </c>
    </row>
    <row r="446" spans="1:6">
      <c r="A446">
        <v>28</v>
      </c>
      <c r="B446">
        <v>-88.896000000000001</v>
      </c>
      <c r="C446">
        <v>875</v>
      </c>
      <c r="D446">
        <v>235000</v>
      </c>
      <c r="E446">
        <v>158</v>
      </c>
      <c r="F446" s="3">
        <v>151.044838690387</v>
      </c>
    </row>
    <row r="447" spans="1:6">
      <c r="A447">
        <v>29</v>
      </c>
      <c r="B447">
        <v>-88.790999999999997</v>
      </c>
      <c r="C447">
        <v>875</v>
      </c>
      <c r="D447">
        <v>235000</v>
      </c>
      <c r="E447">
        <v>130</v>
      </c>
      <c r="F447" s="3">
        <v>149.1886889170793</v>
      </c>
    </row>
    <row r="448" spans="1:6">
      <c r="A448">
        <v>30</v>
      </c>
      <c r="B448">
        <v>-88.671999999999997</v>
      </c>
      <c r="C448">
        <v>875</v>
      </c>
      <c r="D448">
        <v>235000</v>
      </c>
      <c r="E448">
        <v>149</v>
      </c>
      <c r="F448" s="3">
        <v>148.17075774935878</v>
      </c>
    </row>
    <row r="449" spans="1:6">
      <c r="A449">
        <v>31</v>
      </c>
      <c r="B449">
        <v>-88.56</v>
      </c>
      <c r="C449">
        <v>875</v>
      </c>
      <c r="D449">
        <v>235000</v>
      </c>
      <c r="E449">
        <v>140</v>
      </c>
      <c r="F449" s="3">
        <v>147.86996723601609</v>
      </c>
    </row>
    <row r="450" spans="1:6">
      <c r="A450">
        <v>32</v>
      </c>
      <c r="B450">
        <v>-88.451999999999998</v>
      </c>
      <c r="C450">
        <v>875</v>
      </c>
      <c r="D450">
        <v>235000</v>
      </c>
      <c r="E450">
        <v>155</v>
      </c>
      <c r="F450" s="3">
        <v>147.92741739920402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29</v>
      </c>
    </row>
    <row r="456" spans="1:6">
      <c r="A456" t="s">
        <v>27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30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181</v>
      </c>
      <c r="B468" t="s">
        <v>160</v>
      </c>
      <c r="C468" t="s">
        <v>163</v>
      </c>
      <c r="D468" t="s">
        <v>180</v>
      </c>
      <c r="E468" t="s">
        <v>179</v>
      </c>
      <c r="F468" t="s">
        <v>200</v>
      </c>
    </row>
    <row r="469" spans="1:10">
      <c r="A469">
        <v>1</v>
      </c>
      <c r="B469">
        <v>-91.947999999999993</v>
      </c>
      <c r="C469">
        <v>878</v>
      </c>
      <c r="D469">
        <v>235000</v>
      </c>
      <c r="E469">
        <v>129</v>
      </c>
      <c r="F469" s="3"/>
      <c r="J469" t="s">
        <v>221</v>
      </c>
    </row>
    <row r="470" spans="1:10">
      <c r="A470">
        <v>2</v>
      </c>
      <c r="B470">
        <v>-91.838999999999999</v>
      </c>
      <c r="C470">
        <v>878</v>
      </c>
      <c r="D470">
        <v>235000</v>
      </c>
      <c r="E470">
        <v>118</v>
      </c>
      <c r="F470" s="3"/>
    </row>
    <row r="471" spans="1:10">
      <c r="A471">
        <v>3</v>
      </c>
      <c r="B471">
        <v>-91.724000000000004</v>
      </c>
      <c r="C471">
        <v>878</v>
      </c>
      <c r="D471">
        <v>235000</v>
      </c>
      <c r="E471">
        <v>125</v>
      </c>
      <c r="F471" s="3"/>
    </row>
    <row r="472" spans="1:10">
      <c r="A472">
        <v>4</v>
      </c>
      <c r="B472">
        <v>-91.611999999999995</v>
      </c>
      <c r="C472">
        <v>878</v>
      </c>
      <c r="D472">
        <v>235000</v>
      </c>
      <c r="E472">
        <v>91</v>
      </c>
      <c r="F472" s="3">
        <v>115.63256316714492</v>
      </c>
    </row>
    <row r="473" spans="1:10">
      <c r="A473">
        <v>5</v>
      </c>
      <c r="B473">
        <v>-91.5</v>
      </c>
      <c r="C473">
        <v>878</v>
      </c>
      <c r="D473">
        <v>235000</v>
      </c>
      <c r="E473">
        <v>113</v>
      </c>
      <c r="F473" s="3">
        <v>118.59608077735477</v>
      </c>
    </row>
    <row r="474" spans="1:10">
      <c r="A474">
        <v>6</v>
      </c>
      <c r="B474">
        <v>-91.394000000000005</v>
      </c>
      <c r="C474">
        <v>878</v>
      </c>
      <c r="D474">
        <v>235000</v>
      </c>
      <c r="E474">
        <v>141</v>
      </c>
      <c r="F474" s="3">
        <v>122.29791036863229</v>
      </c>
    </row>
    <row r="475" spans="1:10">
      <c r="A475">
        <v>7</v>
      </c>
      <c r="B475">
        <v>-91.281000000000006</v>
      </c>
      <c r="C475">
        <v>878</v>
      </c>
      <c r="D475">
        <v>235000</v>
      </c>
      <c r="E475">
        <v>147</v>
      </c>
      <c r="F475" s="3">
        <v>127.5704478823108</v>
      </c>
    </row>
    <row r="476" spans="1:10">
      <c r="A476">
        <v>8</v>
      </c>
      <c r="B476">
        <v>-91.165000000000006</v>
      </c>
      <c r="C476">
        <v>878</v>
      </c>
      <c r="D476">
        <v>235000</v>
      </c>
      <c r="E476">
        <v>161</v>
      </c>
      <c r="F476" s="3">
        <v>134.8324232289367</v>
      </c>
    </row>
    <row r="477" spans="1:10">
      <c r="A477">
        <v>9</v>
      </c>
      <c r="B477">
        <v>-91.049000000000007</v>
      </c>
      <c r="C477">
        <v>878</v>
      </c>
      <c r="D477">
        <v>235000</v>
      </c>
      <c r="E477">
        <v>141</v>
      </c>
      <c r="F477" s="3">
        <v>144.36754168640982</v>
      </c>
    </row>
    <row r="478" spans="1:10">
      <c r="A478">
        <v>10</v>
      </c>
      <c r="B478">
        <v>-90.933999999999997</v>
      </c>
      <c r="C478">
        <v>878</v>
      </c>
      <c r="D478">
        <v>235000</v>
      </c>
      <c r="E478">
        <v>168</v>
      </c>
      <c r="F478" s="3">
        <v>156.30723269244402</v>
      </c>
    </row>
    <row r="479" spans="1:10">
      <c r="A479">
        <v>11</v>
      </c>
      <c r="B479">
        <v>-90.823999999999998</v>
      </c>
      <c r="C479">
        <v>878</v>
      </c>
      <c r="D479">
        <v>235000</v>
      </c>
      <c r="E479">
        <v>169</v>
      </c>
      <c r="F479" s="3">
        <v>170.01355824025072</v>
      </c>
    </row>
    <row r="480" spans="1:10">
      <c r="A480">
        <v>12</v>
      </c>
      <c r="B480">
        <v>-90.709000000000003</v>
      </c>
      <c r="C480">
        <v>878</v>
      </c>
      <c r="D480">
        <v>235000</v>
      </c>
      <c r="E480">
        <v>168</v>
      </c>
      <c r="F480" s="3">
        <v>186.3306261063268</v>
      </c>
    </row>
    <row r="481" spans="1:6">
      <c r="A481">
        <v>13</v>
      </c>
      <c r="B481">
        <v>-90.594999999999999</v>
      </c>
      <c r="C481">
        <v>878</v>
      </c>
      <c r="D481">
        <v>235000</v>
      </c>
      <c r="E481">
        <v>216</v>
      </c>
      <c r="F481" s="3">
        <v>203.6812536980774</v>
      </c>
    </row>
    <row r="482" spans="1:6">
      <c r="A482">
        <v>14</v>
      </c>
      <c r="B482">
        <v>-90.486999999999995</v>
      </c>
      <c r="C482">
        <v>878</v>
      </c>
      <c r="D482">
        <v>235000</v>
      </c>
      <c r="E482">
        <v>212</v>
      </c>
      <c r="F482" s="3">
        <v>220.08210731244887</v>
      </c>
    </row>
    <row r="483" spans="1:6">
      <c r="A483">
        <v>15</v>
      </c>
      <c r="B483">
        <v>-90.372</v>
      </c>
      <c r="C483">
        <v>878</v>
      </c>
      <c r="D483">
        <v>235000</v>
      </c>
      <c r="E483">
        <v>212</v>
      </c>
      <c r="F483" s="3">
        <v>236.04824182807735</v>
      </c>
    </row>
    <row r="484" spans="1:6">
      <c r="A484">
        <v>16</v>
      </c>
      <c r="B484">
        <v>-90.256</v>
      </c>
      <c r="C484">
        <v>878</v>
      </c>
      <c r="D484">
        <v>235000</v>
      </c>
      <c r="E484">
        <v>254</v>
      </c>
      <c r="F484" s="3">
        <v>248.9995097835565</v>
      </c>
    </row>
    <row r="485" spans="1:6">
      <c r="A485">
        <v>17</v>
      </c>
      <c r="B485">
        <v>-90.14</v>
      </c>
      <c r="C485">
        <v>878</v>
      </c>
      <c r="D485">
        <v>235000</v>
      </c>
      <c r="E485">
        <v>265</v>
      </c>
      <c r="F485" s="3">
        <v>257.37682778578238</v>
      </c>
    </row>
    <row r="486" spans="1:6">
      <c r="A486">
        <v>18</v>
      </c>
      <c r="B486">
        <v>-90.025000000000006</v>
      </c>
      <c r="C486">
        <v>878</v>
      </c>
      <c r="D486">
        <v>235000</v>
      </c>
      <c r="E486">
        <v>257</v>
      </c>
      <c r="F486" s="3">
        <v>260.2763007688277</v>
      </c>
    </row>
    <row r="487" spans="1:6">
      <c r="A487">
        <v>19</v>
      </c>
      <c r="B487">
        <v>-89.918999999999997</v>
      </c>
      <c r="C487">
        <v>878</v>
      </c>
      <c r="D487">
        <v>235000</v>
      </c>
      <c r="E487">
        <v>260</v>
      </c>
      <c r="F487" s="3">
        <v>257.99255391259726</v>
      </c>
    </row>
    <row r="488" spans="1:6">
      <c r="A488">
        <v>20</v>
      </c>
      <c r="B488">
        <v>-89.805999999999997</v>
      </c>
      <c r="C488">
        <v>878</v>
      </c>
      <c r="D488">
        <v>235000</v>
      </c>
      <c r="E488">
        <v>268</v>
      </c>
      <c r="F488" s="3">
        <v>250.76225623476861</v>
      </c>
    </row>
    <row r="489" spans="1:6">
      <c r="A489">
        <v>21</v>
      </c>
      <c r="B489">
        <v>-89.691000000000003</v>
      </c>
      <c r="C489">
        <v>878</v>
      </c>
      <c r="D489">
        <v>235000</v>
      </c>
      <c r="E489">
        <v>248</v>
      </c>
      <c r="F489" s="3">
        <v>239.36989524626949</v>
      </c>
    </row>
    <row r="490" spans="1:6">
      <c r="A490">
        <v>22</v>
      </c>
      <c r="B490">
        <v>-89.576999999999998</v>
      </c>
      <c r="C490">
        <v>878</v>
      </c>
      <c r="D490">
        <v>235000</v>
      </c>
      <c r="E490">
        <v>240</v>
      </c>
      <c r="F490" s="3">
        <v>225.51008394274027</v>
      </c>
    </row>
    <row r="491" spans="1:6">
      <c r="A491">
        <v>23</v>
      </c>
      <c r="B491">
        <v>-89.457999999999998</v>
      </c>
      <c r="C491">
        <v>878</v>
      </c>
      <c r="D491">
        <v>235000</v>
      </c>
      <c r="E491">
        <v>200</v>
      </c>
      <c r="F491" s="3">
        <v>210.01301311285488</v>
      </c>
    </row>
    <row r="492" spans="1:6">
      <c r="A492">
        <v>24</v>
      </c>
      <c r="B492">
        <v>-89.341999999999999</v>
      </c>
      <c r="C492">
        <v>878</v>
      </c>
      <c r="D492">
        <v>235000</v>
      </c>
      <c r="E492">
        <v>190</v>
      </c>
      <c r="F492" s="3">
        <v>195.41020303435295</v>
      </c>
    </row>
    <row r="493" spans="1:6">
      <c r="A493">
        <v>25</v>
      </c>
      <c r="B493">
        <v>-89.234999999999999</v>
      </c>
      <c r="C493">
        <v>878</v>
      </c>
      <c r="D493">
        <v>235000</v>
      </c>
      <c r="E493">
        <v>173</v>
      </c>
      <c r="F493" s="3">
        <v>183.37432686485931</v>
      </c>
    </row>
    <row r="494" spans="1:6">
      <c r="A494">
        <v>26</v>
      </c>
      <c r="B494">
        <v>-89.13</v>
      </c>
      <c r="C494">
        <v>878</v>
      </c>
      <c r="D494">
        <v>235000</v>
      </c>
      <c r="E494">
        <v>164</v>
      </c>
      <c r="F494" s="3">
        <v>173.44837847096295</v>
      </c>
    </row>
    <row r="495" spans="1:6">
      <c r="A495">
        <v>27</v>
      </c>
      <c r="B495">
        <v>-89.016000000000005</v>
      </c>
      <c r="C495">
        <v>878</v>
      </c>
      <c r="D495">
        <v>235000</v>
      </c>
      <c r="E495">
        <v>166</v>
      </c>
      <c r="F495" s="3">
        <v>165.0249941863373</v>
      </c>
    </row>
    <row r="496" spans="1:6">
      <c r="A496">
        <v>28</v>
      </c>
      <c r="B496">
        <v>-88.896000000000001</v>
      </c>
      <c r="C496">
        <v>878</v>
      </c>
      <c r="D496">
        <v>235000</v>
      </c>
      <c r="E496">
        <v>159</v>
      </c>
      <c r="F496" s="3">
        <v>158.72946766299361</v>
      </c>
    </row>
    <row r="497" spans="1:6">
      <c r="A497">
        <v>29</v>
      </c>
      <c r="B497">
        <v>-88.790999999999997</v>
      </c>
      <c r="C497">
        <v>878</v>
      </c>
      <c r="D497">
        <v>235000</v>
      </c>
      <c r="E497">
        <v>154</v>
      </c>
      <c r="F497" s="3">
        <v>155.1204370800296</v>
      </c>
    </row>
    <row r="498" spans="1:6">
      <c r="A498">
        <v>30</v>
      </c>
      <c r="B498">
        <v>-88.671999999999997</v>
      </c>
      <c r="C498">
        <v>878</v>
      </c>
      <c r="D498">
        <v>235000</v>
      </c>
      <c r="E498">
        <v>159</v>
      </c>
      <c r="F498" s="3">
        <v>152.75530551641364</v>
      </c>
    </row>
    <row r="499" spans="1:6">
      <c r="A499">
        <v>31</v>
      </c>
      <c r="B499">
        <v>-88.56</v>
      </c>
      <c r="C499">
        <v>878</v>
      </c>
      <c r="D499">
        <v>235000</v>
      </c>
      <c r="E499">
        <v>149</v>
      </c>
      <c r="F499" s="3">
        <v>151.7908776873021</v>
      </c>
    </row>
    <row r="500" spans="1:6">
      <c r="A500">
        <v>32</v>
      </c>
      <c r="B500">
        <v>-88.451999999999998</v>
      </c>
      <c r="C500">
        <v>878</v>
      </c>
      <c r="D500">
        <v>235000</v>
      </c>
      <c r="E500">
        <v>156</v>
      </c>
      <c r="F500" s="3">
        <v>151.67697761696809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31</v>
      </c>
    </row>
    <row r="506" spans="1:6">
      <c r="A506" t="s">
        <v>27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32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181</v>
      </c>
      <c r="B518" t="s">
        <v>160</v>
      </c>
      <c r="C518" t="s">
        <v>163</v>
      </c>
      <c r="D518" t="s">
        <v>180</v>
      </c>
      <c r="E518" t="s">
        <v>179</v>
      </c>
      <c r="F518" t="s">
        <v>200</v>
      </c>
    </row>
    <row r="519" spans="1:10">
      <c r="A519">
        <v>1</v>
      </c>
      <c r="B519">
        <v>-91.947999999999993</v>
      </c>
      <c r="C519">
        <v>874</v>
      </c>
      <c r="D519">
        <v>235000</v>
      </c>
      <c r="E519">
        <v>103</v>
      </c>
      <c r="F519" s="3"/>
      <c r="J519" t="s">
        <v>222</v>
      </c>
    </row>
    <row r="520" spans="1:10">
      <c r="A520">
        <v>2</v>
      </c>
      <c r="B520">
        <v>-91.838999999999999</v>
      </c>
      <c r="C520">
        <v>874</v>
      </c>
      <c r="D520">
        <v>235000</v>
      </c>
      <c r="E520">
        <v>111</v>
      </c>
      <c r="F520" s="3"/>
    </row>
    <row r="521" spans="1:10">
      <c r="A521">
        <v>3</v>
      </c>
      <c r="B521">
        <v>-91.724000000000004</v>
      </c>
      <c r="C521">
        <v>874</v>
      </c>
      <c r="D521">
        <v>235000</v>
      </c>
      <c r="E521">
        <v>111</v>
      </c>
      <c r="F521" s="3"/>
    </row>
    <row r="522" spans="1:10">
      <c r="A522">
        <v>4</v>
      </c>
      <c r="B522">
        <v>-91.611999999999995</v>
      </c>
      <c r="C522">
        <v>874</v>
      </c>
      <c r="D522">
        <v>235000</v>
      </c>
      <c r="E522">
        <v>133</v>
      </c>
      <c r="F522" s="3">
        <v>138.29196700486489</v>
      </c>
    </row>
    <row r="523" spans="1:10">
      <c r="A523">
        <v>5</v>
      </c>
      <c r="B523">
        <v>-91.5</v>
      </c>
      <c r="C523">
        <v>874</v>
      </c>
      <c r="D523">
        <v>235000</v>
      </c>
      <c r="E523">
        <v>146</v>
      </c>
      <c r="F523" s="3">
        <v>138.81450532624035</v>
      </c>
    </row>
    <row r="524" spans="1:10">
      <c r="A524">
        <v>6</v>
      </c>
      <c r="B524">
        <v>-91.394000000000005</v>
      </c>
      <c r="C524">
        <v>874</v>
      </c>
      <c r="D524">
        <v>235000</v>
      </c>
      <c r="E524">
        <v>140</v>
      </c>
      <c r="F524" s="3">
        <v>139.52939003407022</v>
      </c>
    </row>
    <row r="525" spans="1:10">
      <c r="A525">
        <v>7</v>
      </c>
      <c r="B525">
        <v>-91.281000000000006</v>
      </c>
      <c r="C525">
        <v>874</v>
      </c>
      <c r="D525">
        <v>235000</v>
      </c>
      <c r="E525">
        <v>149</v>
      </c>
      <c r="F525" s="3">
        <v>140.72232448208356</v>
      </c>
    </row>
    <row r="526" spans="1:10">
      <c r="A526">
        <v>8</v>
      </c>
      <c r="B526">
        <v>-91.165000000000006</v>
      </c>
      <c r="C526">
        <v>874</v>
      </c>
      <c r="D526">
        <v>235000</v>
      </c>
      <c r="E526">
        <v>127</v>
      </c>
      <c r="F526" s="3">
        <v>142.73933495753613</v>
      </c>
    </row>
    <row r="527" spans="1:10">
      <c r="A527">
        <v>9</v>
      </c>
      <c r="B527">
        <v>-91.049000000000007</v>
      </c>
      <c r="C527">
        <v>874</v>
      </c>
      <c r="D527">
        <v>235000</v>
      </c>
      <c r="E527">
        <v>149</v>
      </c>
      <c r="F527" s="3">
        <v>146.04512914125223</v>
      </c>
    </row>
    <row r="528" spans="1:10">
      <c r="A528">
        <v>10</v>
      </c>
      <c r="B528">
        <v>-90.933999999999997</v>
      </c>
      <c r="C528">
        <v>874</v>
      </c>
      <c r="D528">
        <v>235000</v>
      </c>
      <c r="E528">
        <v>162</v>
      </c>
      <c r="F528" s="3">
        <v>151.19833174565119</v>
      </c>
    </row>
    <row r="529" spans="1:6">
      <c r="A529">
        <v>11</v>
      </c>
      <c r="B529">
        <v>-90.823999999999998</v>
      </c>
      <c r="C529">
        <v>874</v>
      </c>
      <c r="D529">
        <v>235000</v>
      </c>
      <c r="E529">
        <v>153</v>
      </c>
      <c r="F529" s="3">
        <v>158.45744834953345</v>
      </c>
    </row>
    <row r="530" spans="1:6">
      <c r="A530">
        <v>12</v>
      </c>
      <c r="B530">
        <v>-90.709000000000003</v>
      </c>
      <c r="C530">
        <v>874</v>
      </c>
      <c r="D530">
        <v>235000</v>
      </c>
      <c r="E530">
        <v>180</v>
      </c>
      <c r="F530" s="3">
        <v>168.95838444917388</v>
      </c>
    </row>
    <row r="531" spans="1:6">
      <c r="A531">
        <v>13</v>
      </c>
      <c r="B531">
        <v>-90.594999999999999</v>
      </c>
      <c r="C531">
        <v>874</v>
      </c>
      <c r="D531">
        <v>235000</v>
      </c>
      <c r="E531">
        <v>169</v>
      </c>
      <c r="F531" s="3">
        <v>182.43125282147321</v>
      </c>
    </row>
    <row r="532" spans="1:6">
      <c r="A532">
        <v>14</v>
      </c>
      <c r="B532">
        <v>-90.486999999999995</v>
      </c>
      <c r="C532">
        <v>874</v>
      </c>
      <c r="D532">
        <v>235000</v>
      </c>
      <c r="E532">
        <v>198</v>
      </c>
      <c r="F532" s="3">
        <v>197.60463462416135</v>
      </c>
    </row>
    <row r="533" spans="1:6">
      <c r="A533">
        <v>15</v>
      </c>
      <c r="B533">
        <v>-90.372</v>
      </c>
      <c r="C533">
        <v>874</v>
      </c>
      <c r="D533">
        <v>235000</v>
      </c>
      <c r="E533">
        <v>207</v>
      </c>
      <c r="F533" s="3">
        <v>215.2128595568069</v>
      </c>
    </row>
    <row r="534" spans="1:6">
      <c r="A534">
        <v>16</v>
      </c>
      <c r="B534">
        <v>-90.256</v>
      </c>
      <c r="C534">
        <v>874</v>
      </c>
      <c r="D534">
        <v>235000</v>
      </c>
      <c r="E534">
        <v>233</v>
      </c>
      <c r="F534" s="3">
        <v>232.61824280264992</v>
      </c>
    </row>
    <row r="535" spans="1:6">
      <c r="A535">
        <v>17</v>
      </c>
      <c r="B535">
        <v>-90.14</v>
      </c>
      <c r="C535">
        <v>874</v>
      </c>
      <c r="D535">
        <v>235000</v>
      </c>
      <c r="E535">
        <v>280</v>
      </c>
      <c r="F535" s="3">
        <v>247.31872346282637</v>
      </c>
    </row>
    <row r="536" spans="1:6">
      <c r="A536">
        <v>18</v>
      </c>
      <c r="B536">
        <v>-90.025000000000006</v>
      </c>
      <c r="C536">
        <v>874</v>
      </c>
      <c r="D536">
        <v>235000</v>
      </c>
      <c r="E536">
        <v>245</v>
      </c>
      <c r="F536" s="3">
        <v>256.97915490900357</v>
      </c>
    </row>
    <row r="537" spans="1:6">
      <c r="A537">
        <v>19</v>
      </c>
      <c r="B537">
        <v>-89.918999999999997</v>
      </c>
      <c r="C537">
        <v>874</v>
      </c>
      <c r="D537">
        <v>235000</v>
      </c>
      <c r="E537">
        <v>268</v>
      </c>
      <c r="F537" s="3">
        <v>260.16581121692769</v>
      </c>
    </row>
    <row r="538" spans="1:6">
      <c r="A538">
        <v>20</v>
      </c>
      <c r="B538">
        <v>-89.805999999999997</v>
      </c>
      <c r="C538">
        <v>874</v>
      </c>
      <c r="D538">
        <v>235000</v>
      </c>
      <c r="E538">
        <v>246</v>
      </c>
      <c r="F538" s="3">
        <v>257.01788363150234</v>
      </c>
    </row>
    <row r="539" spans="1:6">
      <c r="A539">
        <v>21</v>
      </c>
      <c r="B539">
        <v>-89.691000000000003</v>
      </c>
      <c r="C539">
        <v>874</v>
      </c>
      <c r="D539">
        <v>235000</v>
      </c>
      <c r="E539">
        <v>245</v>
      </c>
      <c r="F539" s="3">
        <v>247.49174940089824</v>
      </c>
    </row>
    <row r="540" spans="1:6">
      <c r="A540">
        <v>22</v>
      </c>
      <c r="B540">
        <v>-89.576999999999998</v>
      </c>
      <c r="C540">
        <v>874</v>
      </c>
      <c r="D540">
        <v>235000</v>
      </c>
      <c r="E540">
        <v>219</v>
      </c>
      <c r="F540" s="3">
        <v>233.37244868238005</v>
      </c>
    </row>
    <row r="541" spans="1:6">
      <c r="A541">
        <v>23</v>
      </c>
      <c r="B541">
        <v>-89.457999999999998</v>
      </c>
      <c r="C541">
        <v>874</v>
      </c>
      <c r="D541">
        <v>235000</v>
      </c>
      <c r="E541">
        <v>231</v>
      </c>
      <c r="F541" s="3">
        <v>216.04420564802263</v>
      </c>
    </row>
    <row r="542" spans="1:6">
      <c r="A542">
        <v>24</v>
      </c>
      <c r="B542">
        <v>-89.341999999999999</v>
      </c>
      <c r="C542">
        <v>874</v>
      </c>
      <c r="D542">
        <v>235000</v>
      </c>
      <c r="E542">
        <v>211</v>
      </c>
      <c r="F542" s="3">
        <v>198.97754825948383</v>
      </c>
    </row>
    <row r="543" spans="1:6">
      <c r="A543">
        <v>25</v>
      </c>
      <c r="B543">
        <v>-89.234999999999999</v>
      </c>
      <c r="C543">
        <v>874</v>
      </c>
      <c r="D543">
        <v>235000</v>
      </c>
      <c r="E543">
        <v>187</v>
      </c>
      <c r="F543" s="3">
        <v>184.71524475626299</v>
      </c>
    </row>
    <row r="544" spans="1:6">
      <c r="A544">
        <v>26</v>
      </c>
      <c r="B544">
        <v>-89.13</v>
      </c>
      <c r="C544">
        <v>874</v>
      </c>
      <c r="D544">
        <v>235000</v>
      </c>
      <c r="E544">
        <v>158</v>
      </c>
      <c r="F544" s="3">
        <v>173.00629586806795</v>
      </c>
    </row>
    <row r="545" spans="1:6">
      <c r="A545">
        <v>27</v>
      </c>
      <c r="B545">
        <v>-89.016000000000005</v>
      </c>
      <c r="C545">
        <v>874</v>
      </c>
      <c r="D545">
        <v>235000</v>
      </c>
      <c r="E545">
        <v>168</v>
      </c>
      <c r="F545" s="3">
        <v>163.23142010295933</v>
      </c>
    </row>
    <row r="546" spans="1:6">
      <c r="A546">
        <v>28</v>
      </c>
      <c r="B546">
        <v>-88.896000000000001</v>
      </c>
      <c r="C546">
        <v>874</v>
      </c>
      <c r="D546">
        <v>235000</v>
      </c>
      <c r="E546">
        <v>150</v>
      </c>
      <c r="F546" s="3">
        <v>156.08582186080724</v>
      </c>
    </row>
    <row r="547" spans="1:6">
      <c r="A547">
        <v>29</v>
      </c>
      <c r="B547">
        <v>-88.790999999999997</v>
      </c>
      <c r="C547">
        <v>874</v>
      </c>
      <c r="D547">
        <v>235000</v>
      </c>
      <c r="E547">
        <v>165</v>
      </c>
      <c r="F547" s="3">
        <v>152.03936678563747</v>
      </c>
    </row>
    <row r="548" spans="1:6">
      <c r="A548">
        <v>30</v>
      </c>
      <c r="B548">
        <v>-88.671999999999997</v>
      </c>
      <c r="C548">
        <v>874</v>
      </c>
      <c r="D548">
        <v>235000</v>
      </c>
      <c r="E548">
        <v>147</v>
      </c>
      <c r="F548" s="3">
        <v>149.30856182983936</v>
      </c>
    </row>
    <row r="549" spans="1:6">
      <c r="A549">
        <v>31</v>
      </c>
      <c r="B549">
        <v>-88.56</v>
      </c>
      <c r="C549">
        <v>874</v>
      </c>
      <c r="D549">
        <v>235000</v>
      </c>
      <c r="E549">
        <v>171</v>
      </c>
      <c r="F549" s="3">
        <v>147.97173226453754</v>
      </c>
    </row>
    <row r="550" spans="1:6">
      <c r="A550">
        <v>32</v>
      </c>
      <c r="B550">
        <v>-88.451999999999998</v>
      </c>
      <c r="C550">
        <v>874</v>
      </c>
      <c r="D550">
        <v>235000</v>
      </c>
      <c r="E550">
        <v>129</v>
      </c>
      <c r="F550" s="3">
        <v>147.39313220010249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33</v>
      </c>
    </row>
    <row r="556" spans="1:6">
      <c r="A556" t="s">
        <v>27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34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181</v>
      </c>
      <c r="B568" t="s">
        <v>160</v>
      </c>
      <c r="C568" t="s">
        <v>163</v>
      </c>
      <c r="D568" t="s">
        <v>180</v>
      </c>
      <c r="E568" t="s">
        <v>179</v>
      </c>
      <c r="F568" t="s">
        <v>200</v>
      </c>
    </row>
    <row r="569" spans="1:10">
      <c r="A569">
        <v>1</v>
      </c>
      <c r="B569">
        <v>-91.947999999999993</v>
      </c>
      <c r="C569">
        <v>874</v>
      </c>
      <c r="D569">
        <v>235000</v>
      </c>
      <c r="E569">
        <v>93</v>
      </c>
      <c r="F569" s="3"/>
      <c r="J569" t="s">
        <v>223</v>
      </c>
    </row>
    <row r="570" spans="1:10">
      <c r="A570">
        <v>2</v>
      </c>
      <c r="B570">
        <v>-91.838999999999999</v>
      </c>
      <c r="C570">
        <v>874</v>
      </c>
      <c r="D570">
        <v>235000</v>
      </c>
      <c r="E570">
        <v>106</v>
      </c>
      <c r="F570" s="3"/>
    </row>
    <row r="571" spans="1:10">
      <c r="A571">
        <v>3</v>
      </c>
      <c r="B571">
        <v>-91.724000000000004</v>
      </c>
      <c r="C571">
        <v>874</v>
      </c>
      <c r="D571">
        <v>235000</v>
      </c>
      <c r="E571">
        <v>121</v>
      </c>
      <c r="F571" s="3"/>
    </row>
    <row r="572" spans="1:10">
      <c r="A572">
        <v>4</v>
      </c>
      <c r="B572">
        <v>-91.611999999999995</v>
      </c>
      <c r="C572">
        <v>874</v>
      </c>
      <c r="D572">
        <v>235000</v>
      </c>
      <c r="E572">
        <v>115</v>
      </c>
      <c r="F572" s="3">
        <v>127.89423429045162</v>
      </c>
    </row>
    <row r="573" spans="1:10">
      <c r="A573">
        <v>5</v>
      </c>
      <c r="B573">
        <v>-91.5</v>
      </c>
      <c r="C573">
        <v>874</v>
      </c>
      <c r="D573">
        <v>235000</v>
      </c>
      <c r="E573">
        <v>125</v>
      </c>
      <c r="F573" s="3">
        <v>129.16093951805451</v>
      </c>
    </row>
    <row r="574" spans="1:10">
      <c r="A574">
        <v>6</v>
      </c>
      <c r="B574">
        <v>-91.394000000000005</v>
      </c>
      <c r="C574">
        <v>874</v>
      </c>
      <c r="D574">
        <v>235000</v>
      </c>
      <c r="E574">
        <v>131</v>
      </c>
      <c r="F574" s="3">
        <v>130.52296527426728</v>
      </c>
    </row>
    <row r="575" spans="1:10">
      <c r="A575">
        <v>7</v>
      </c>
      <c r="B575">
        <v>-91.281000000000006</v>
      </c>
      <c r="C575">
        <v>874</v>
      </c>
      <c r="D575">
        <v>235000</v>
      </c>
      <c r="E575">
        <v>152</v>
      </c>
      <c r="F575" s="3">
        <v>132.31682164541283</v>
      </c>
    </row>
    <row r="576" spans="1:10">
      <c r="A576">
        <v>8</v>
      </c>
      <c r="B576">
        <v>-91.165000000000006</v>
      </c>
      <c r="C576">
        <v>874</v>
      </c>
      <c r="D576">
        <v>235000</v>
      </c>
      <c r="E576">
        <v>141</v>
      </c>
      <c r="F576" s="3">
        <v>134.82922998820706</v>
      </c>
    </row>
    <row r="577" spans="1:6">
      <c r="A577">
        <v>9</v>
      </c>
      <c r="B577">
        <v>-91.049000000000007</v>
      </c>
      <c r="C577">
        <v>874</v>
      </c>
      <c r="D577">
        <v>235000</v>
      </c>
      <c r="E577">
        <v>131</v>
      </c>
      <c r="F577" s="3">
        <v>138.50122126512159</v>
      </c>
    </row>
    <row r="578" spans="1:6">
      <c r="A578">
        <v>10</v>
      </c>
      <c r="B578">
        <v>-90.933999999999997</v>
      </c>
      <c r="C578">
        <v>874</v>
      </c>
      <c r="D578">
        <v>235000</v>
      </c>
      <c r="E578">
        <v>164</v>
      </c>
      <c r="F578" s="3">
        <v>143.92567807989283</v>
      </c>
    </row>
    <row r="579" spans="1:6">
      <c r="A579">
        <v>11</v>
      </c>
      <c r="B579">
        <v>-90.823999999999998</v>
      </c>
      <c r="C579">
        <v>874</v>
      </c>
      <c r="D579">
        <v>235000</v>
      </c>
      <c r="E579">
        <v>149</v>
      </c>
      <c r="F579" s="3">
        <v>151.44251702519745</v>
      </c>
    </row>
    <row r="580" spans="1:6">
      <c r="A580">
        <v>12</v>
      </c>
      <c r="B580">
        <v>-90.709000000000003</v>
      </c>
      <c r="C580">
        <v>874</v>
      </c>
      <c r="D580">
        <v>235000</v>
      </c>
      <c r="E580">
        <v>146</v>
      </c>
      <c r="F580" s="3">
        <v>162.34501876089013</v>
      </c>
    </row>
    <row r="581" spans="1:6">
      <c r="A581">
        <v>13</v>
      </c>
      <c r="B581">
        <v>-90.594999999999999</v>
      </c>
      <c r="C581">
        <v>874</v>
      </c>
      <c r="D581">
        <v>235000</v>
      </c>
      <c r="E581">
        <v>186</v>
      </c>
      <c r="F581" s="3">
        <v>176.49375402562043</v>
      </c>
    </row>
    <row r="582" spans="1:6">
      <c r="A582">
        <v>14</v>
      </c>
      <c r="B582">
        <v>-90.486999999999995</v>
      </c>
      <c r="C582">
        <v>874</v>
      </c>
      <c r="D582">
        <v>235000</v>
      </c>
      <c r="E582">
        <v>186</v>
      </c>
      <c r="F582" s="3">
        <v>192.6469509485913</v>
      </c>
    </row>
    <row r="583" spans="1:6">
      <c r="A583">
        <v>15</v>
      </c>
      <c r="B583">
        <v>-90.372</v>
      </c>
      <c r="C583">
        <v>874</v>
      </c>
      <c r="D583">
        <v>235000</v>
      </c>
      <c r="E583">
        <v>222</v>
      </c>
      <c r="F583" s="3">
        <v>211.63697357289931</v>
      </c>
    </row>
    <row r="584" spans="1:6">
      <c r="A584">
        <v>16</v>
      </c>
      <c r="B584">
        <v>-90.256</v>
      </c>
      <c r="C584">
        <v>874</v>
      </c>
      <c r="D584">
        <v>235000</v>
      </c>
      <c r="E584">
        <v>225</v>
      </c>
      <c r="F584" s="3">
        <v>230.61080354103828</v>
      </c>
    </row>
    <row r="585" spans="1:6">
      <c r="A585">
        <v>17</v>
      </c>
      <c r="B585">
        <v>-90.14</v>
      </c>
      <c r="C585">
        <v>874</v>
      </c>
      <c r="D585">
        <v>235000</v>
      </c>
      <c r="E585">
        <v>256</v>
      </c>
      <c r="F585" s="3">
        <v>246.75049472383094</v>
      </c>
    </row>
    <row r="586" spans="1:6">
      <c r="A586">
        <v>18</v>
      </c>
      <c r="B586">
        <v>-90.025000000000006</v>
      </c>
      <c r="C586">
        <v>874</v>
      </c>
      <c r="D586">
        <v>235000</v>
      </c>
      <c r="E586">
        <v>251</v>
      </c>
      <c r="F586" s="3">
        <v>257.3980408727013</v>
      </c>
    </row>
    <row r="587" spans="1:6">
      <c r="A587">
        <v>19</v>
      </c>
      <c r="B587">
        <v>-89.918999999999997</v>
      </c>
      <c r="C587">
        <v>874</v>
      </c>
      <c r="D587">
        <v>235000</v>
      </c>
      <c r="E587">
        <v>252</v>
      </c>
      <c r="F587" s="3">
        <v>260.94596450963843</v>
      </c>
    </row>
    <row r="588" spans="1:6">
      <c r="A588">
        <v>20</v>
      </c>
      <c r="B588">
        <v>-89.805999999999997</v>
      </c>
      <c r="C588">
        <v>874</v>
      </c>
      <c r="D588">
        <v>235000</v>
      </c>
      <c r="E588">
        <v>272</v>
      </c>
      <c r="F588" s="3">
        <v>257.63283312840923</v>
      </c>
    </row>
    <row r="589" spans="1:6">
      <c r="A589">
        <v>21</v>
      </c>
      <c r="B589">
        <v>-89.691000000000003</v>
      </c>
      <c r="C589">
        <v>874</v>
      </c>
      <c r="D589">
        <v>235000</v>
      </c>
      <c r="E589">
        <v>239</v>
      </c>
      <c r="F589" s="3">
        <v>247.60034762157534</v>
      </c>
    </row>
    <row r="590" spans="1:6">
      <c r="A590">
        <v>22</v>
      </c>
      <c r="B590">
        <v>-89.576999999999998</v>
      </c>
      <c r="C590">
        <v>874</v>
      </c>
      <c r="D590">
        <v>235000</v>
      </c>
      <c r="E590">
        <v>245</v>
      </c>
      <c r="F590" s="3">
        <v>233.01936862025968</v>
      </c>
    </row>
    <row r="591" spans="1:6">
      <c r="A591">
        <v>23</v>
      </c>
      <c r="B591">
        <v>-89.457999999999998</v>
      </c>
      <c r="C591">
        <v>874</v>
      </c>
      <c r="D591">
        <v>235000</v>
      </c>
      <c r="E591">
        <v>215</v>
      </c>
      <c r="F591" s="3">
        <v>215.64199434807406</v>
      </c>
    </row>
    <row r="592" spans="1:6">
      <c r="A592">
        <v>24</v>
      </c>
      <c r="B592">
        <v>-89.341999999999999</v>
      </c>
      <c r="C592">
        <v>874</v>
      </c>
      <c r="D592">
        <v>235000</v>
      </c>
      <c r="E592">
        <v>178</v>
      </c>
      <c r="F592" s="3">
        <v>199.17923716840153</v>
      </c>
    </row>
    <row r="593" spans="1:6">
      <c r="A593">
        <v>25</v>
      </c>
      <c r="B593">
        <v>-89.234999999999999</v>
      </c>
      <c r="C593">
        <v>874</v>
      </c>
      <c r="D593">
        <v>235000</v>
      </c>
      <c r="E593">
        <v>214</v>
      </c>
      <c r="F593" s="3">
        <v>186.05486424840979</v>
      </c>
    </row>
    <row r="594" spans="1:6">
      <c r="A594">
        <v>26</v>
      </c>
      <c r="B594">
        <v>-89.13</v>
      </c>
      <c r="C594">
        <v>874</v>
      </c>
      <c r="D594">
        <v>235000</v>
      </c>
      <c r="E594">
        <v>169</v>
      </c>
      <c r="F594" s="3">
        <v>175.8765123615357</v>
      </c>
    </row>
    <row r="595" spans="1:6">
      <c r="A595">
        <v>27</v>
      </c>
      <c r="B595">
        <v>-89.016000000000005</v>
      </c>
      <c r="C595">
        <v>874</v>
      </c>
      <c r="D595">
        <v>235000</v>
      </c>
      <c r="E595">
        <v>175</v>
      </c>
      <c r="F595" s="3">
        <v>168.00859868502323</v>
      </c>
    </row>
    <row r="596" spans="1:6">
      <c r="A596">
        <v>28</v>
      </c>
      <c r="B596">
        <v>-88.896000000000001</v>
      </c>
      <c r="C596">
        <v>874</v>
      </c>
      <c r="D596">
        <v>235000</v>
      </c>
      <c r="E596">
        <v>151</v>
      </c>
      <c r="F596" s="3">
        <v>162.89617422516724</v>
      </c>
    </row>
    <row r="597" spans="1:6">
      <c r="A597">
        <v>29</v>
      </c>
      <c r="B597">
        <v>-88.790999999999997</v>
      </c>
      <c r="C597">
        <v>874</v>
      </c>
      <c r="D597">
        <v>235000</v>
      </c>
      <c r="E597">
        <v>169</v>
      </c>
      <c r="F597" s="3">
        <v>160.49958411942586</v>
      </c>
    </row>
    <row r="598" spans="1:6">
      <c r="A598">
        <v>30</v>
      </c>
      <c r="B598">
        <v>-88.671999999999997</v>
      </c>
      <c r="C598">
        <v>874</v>
      </c>
      <c r="D598">
        <v>235000</v>
      </c>
      <c r="E598">
        <v>152</v>
      </c>
      <c r="F598" s="3">
        <v>159.41131398781502</v>
      </c>
    </row>
    <row r="599" spans="1:6">
      <c r="A599">
        <v>31</v>
      </c>
      <c r="B599">
        <v>-88.56</v>
      </c>
      <c r="C599">
        <v>874</v>
      </c>
      <c r="D599">
        <v>235000</v>
      </c>
      <c r="E599">
        <v>164</v>
      </c>
      <c r="F599" s="3">
        <v>159.3947556862295</v>
      </c>
    </row>
    <row r="600" spans="1:6">
      <c r="A600">
        <v>32</v>
      </c>
      <c r="B600">
        <v>-88.451999999999998</v>
      </c>
      <c r="C600">
        <v>874</v>
      </c>
      <c r="D600">
        <v>235000</v>
      </c>
      <c r="E600">
        <v>159</v>
      </c>
      <c r="F600" s="3">
        <v>159.91631720928282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35</v>
      </c>
    </row>
    <row r="606" spans="1:6">
      <c r="A606" t="s">
        <v>27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36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181</v>
      </c>
      <c r="B618" t="s">
        <v>160</v>
      </c>
      <c r="C618" t="s">
        <v>163</v>
      </c>
      <c r="D618" t="s">
        <v>180</v>
      </c>
      <c r="E618" t="s">
        <v>179</v>
      </c>
      <c r="F618" t="s">
        <v>200</v>
      </c>
    </row>
    <row r="619" spans="1:10">
      <c r="A619">
        <v>1</v>
      </c>
      <c r="B619">
        <v>-91.947999999999993</v>
      </c>
      <c r="C619">
        <v>875</v>
      </c>
      <c r="D619">
        <v>235000</v>
      </c>
      <c r="E619">
        <v>83</v>
      </c>
      <c r="F619" s="3"/>
      <c r="J619" t="s">
        <v>224</v>
      </c>
    </row>
    <row r="620" spans="1:10">
      <c r="A620">
        <v>2</v>
      </c>
      <c r="B620">
        <v>-91.838999999999999</v>
      </c>
      <c r="C620">
        <v>875</v>
      </c>
      <c r="D620">
        <v>235000</v>
      </c>
      <c r="E620">
        <v>104</v>
      </c>
      <c r="F620" s="3"/>
    </row>
    <row r="621" spans="1:10">
      <c r="A621">
        <v>3</v>
      </c>
      <c r="B621">
        <v>-91.724000000000004</v>
      </c>
      <c r="C621">
        <v>875</v>
      </c>
      <c r="D621">
        <v>235000</v>
      </c>
      <c r="E621">
        <v>119</v>
      </c>
      <c r="F621" s="3"/>
    </row>
    <row r="622" spans="1:10">
      <c r="A622">
        <v>4</v>
      </c>
      <c r="B622">
        <v>-91.611999999999995</v>
      </c>
      <c r="C622">
        <v>875</v>
      </c>
      <c r="D622">
        <v>235000</v>
      </c>
      <c r="E622">
        <v>130</v>
      </c>
      <c r="F622" s="3">
        <v>124.63729367807541</v>
      </c>
    </row>
    <row r="623" spans="1:10">
      <c r="A623">
        <v>5</v>
      </c>
      <c r="B623">
        <v>-91.5</v>
      </c>
      <c r="C623">
        <v>875</v>
      </c>
      <c r="D623">
        <v>235000</v>
      </c>
      <c r="E623">
        <v>109</v>
      </c>
      <c r="F623" s="3">
        <v>126.41899386845525</v>
      </c>
    </row>
    <row r="624" spans="1:10">
      <c r="A624">
        <v>6</v>
      </c>
      <c r="B624">
        <v>-91.394000000000005</v>
      </c>
      <c r="C624">
        <v>875</v>
      </c>
      <c r="D624">
        <v>235000</v>
      </c>
      <c r="E624">
        <v>135</v>
      </c>
      <c r="F624" s="3">
        <v>128.73231800226509</v>
      </c>
    </row>
    <row r="625" spans="1:6">
      <c r="A625">
        <v>7</v>
      </c>
      <c r="B625">
        <v>-91.281000000000006</v>
      </c>
      <c r="C625">
        <v>875</v>
      </c>
      <c r="D625">
        <v>235000</v>
      </c>
      <c r="E625">
        <v>142</v>
      </c>
      <c r="F625" s="3">
        <v>132.15952189149499</v>
      </c>
    </row>
    <row r="626" spans="1:6">
      <c r="A626">
        <v>8</v>
      </c>
      <c r="B626">
        <v>-91.165000000000006</v>
      </c>
      <c r="C626">
        <v>875</v>
      </c>
      <c r="D626">
        <v>235000</v>
      </c>
      <c r="E626">
        <v>132</v>
      </c>
      <c r="F626" s="3">
        <v>137.07978689131346</v>
      </c>
    </row>
    <row r="627" spans="1:6">
      <c r="A627">
        <v>9</v>
      </c>
      <c r="B627">
        <v>-91.049000000000007</v>
      </c>
      <c r="C627">
        <v>875</v>
      </c>
      <c r="D627">
        <v>235000</v>
      </c>
      <c r="E627">
        <v>169</v>
      </c>
      <c r="F627" s="3">
        <v>143.82632175998728</v>
      </c>
    </row>
    <row r="628" spans="1:6">
      <c r="A628">
        <v>10</v>
      </c>
      <c r="B628">
        <v>-90.933999999999997</v>
      </c>
      <c r="C628">
        <v>875</v>
      </c>
      <c r="D628">
        <v>235000</v>
      </c>
      <c r="E628">
        <v>144</v>
      </c>
      <c r="F628" s="3">
        <v>152.67091237278333</v>
      </c>
    </row>
    <row r="629" spans="1:6">
      <c r="A629">
        <v>11</v>
      </c>
      <c r="B629">
        <v>-90.823999999999998</v>
      </c>
      <c r="C629">
        <v>875</v>
      </c>
      <c r="D629">
        <v>235000</v>
      </c>
      <c r="E629">
        <v>150</v>
      </c>
      <c r="F629" s="3">
        <v>163.3319319214792</v>
      </c>
    </row>
    <row r="630" spans="1:6">
      <c r="A630">
        <v>12</v>
      </c>
      <c r="B630">
        <v>-90.709000000000003</v>
      </c>
      <c r="C630">
        <v>875</v>
      </c>
      <c r="D630">
        <v>235000</v>
      </c>
      <c r="E630">
        <v>205</v>
      </c>
      <c r="F630" s="3">
        <v>176.740065779319</v>
      </c>
    </row>
    <row r="631" spans="1:6">
      <c r="A631">
        <v>13</v>
      </c>
      <c r="B631">
        <v>-90.594999999999999</v>
      </c>
      <c r="C631">
        <v>875</v>
      </c>
      <c r="D631">
        <v>235000</v>
      </c>
      <c r="E631">
        <v>170</v>
      </c>
      <c r="F631" s="3">
        <v>191.94687303390603</v>
      </c>
    </row>
    <row r="632" spans="1:6">
      <c r="A632">
        <v>14</v>
      </c>
      <c r="B632">
        <v>-90.486999999999995</v>
      </c>
      <c r="C632">
        <v>875</v>
      </c>
      <c r="D632">
        <v>235000</v>
      </c>
      <c r="E632">
        <v>203</v>
      </c>
      <c r="F632" s="3">
        <v>207.43829375041662</v>
      </c>
    </row>
    <row r="633" spans="1:6">
      <c r="A633">
        <v>15</v>
      </c>
      <c r="B633">
        <v>-90.372</v>
      </c>
      <c r="C633">
        <v>875</v>
      </c>
      <c r="D633">
        <v>235000</v>
      </c>
      <c r="E633">
        <v>234</v>
      </c>
      <c r="F633" s="3">
        <v>224.02593009838031</v>
      </c>
    </row>
    <row r="634" spans="1:6">
      <c r="A634">
        <v>16</v>
      </c>
      <c r="B634">
        <v>-90.256</v>
      </c>
      <c r="C634">
        <v>875</v>
      </c>
      <c r="D634">
        <v>235000</v>
      </c>
      <c r="E634">
        <v>216</v>
      </c>
      <c r="F634" s="3">
        <v>239.46997847592783</v>
      </c>
    </row>
    <row r="635" spans="1:6">
      <c r="A635">
        <v>17</v>
      </c>
      <c r="B635">
        <v>-90.14</v>
      </c>
      <c r="C635">
        <v>875</v>
      </c>
      <c r="D635">
        <v>235000</v>
      </c>
      <c r="E635">
        <v>282</v>
      </c>
      <c r="F635" s="3">
        <v>252.11841361828064</v>
      </c>
    </row>
    <row r="636" spans="1:6">
      <c r="A636">
        <v>18</v>
      </c>
      <c r="B636">
        <v>-90.025000000000006</v>
      </c>
      <c r="C636">
        <v>875</v>
      </c>
      <c r="D636">
        <v>235000</v>
      </c>
      <c r="E636">
        <v>266</v>
      </c>
      <c r="F636" s="3">
        <v>260.57689862613603</v>
      </c>
    </row>
    <row r="637" spans="1:6">
      <c r="A637">
        <v>19</v>
      </c>
      <c r="B637">
        <v>-89.918999999999997</v>
      </c>
      <c r="C637">
        <v>875</v>
      </c>
      <c r="D637">
        <v>235000</v>
      </c>
      <c r="E637">
        <v>296</v>
      </c>
      <c r="F637" s="3">
        <v>263.97859124672618</v>
      </c>
    </row>
    <row r="638" spans="1:6">
      <c r="A638">
        <v>20</v>
      </c>
      <c r="B638">
        <v>-89.805999999999997</v>
      </c>
      <c r="C638">
        <v>875</v>
      </c>
      <c r="D638">
        <v>235000</v>
      </c>
      <c r="E638">
        <v>242</v>
      </c>
      <c r="F638" s="3">
        <v>262.63297428433009</v>
      </c>
    </row>
    <row r="639" spans="1:6">
      <c r="A639">
        <v>21</v>
      </c>
      <c r="B639">
        <v>-89.691000000000003</v>
      </c>
      <c r="C639">
        <v>875</v>
      </c>
      <c r="D639">
        <v>235000</v>
      </c>
      <c r="E639">
        <v>254</v>
      </c>
      <c r="F639" s="3">
        <v>256.2463500790937</v>
      </c>
    </row>
    <row r="640" spans="1:6">
      <c r="A640">
        <v>22</v>
      </c>
      <c r="B640">
        <v>-89.576999999999998</v>
      </c>
      <c r="C640">
        <v>875</v>
      </c>
      <c r="D640">
        <v>235000</v>
      </c>
      <c r="E640">
        <v>240</v>
      </c>
      <c r="F640" s="3">
        <v>245.73646411320533</v>
      </c>
    </row>
    <row r="641" spans="1:6">
      <c r="A641">
        <v>23</v>
      </c>
      <c r="B641">
        <v>-89.457999999999998</v>
      </c>
      <c r="C641">
        <v>875</v>
      </c>
      <c r="D641">
        <v>235000</v>
      </c>
      <c r="E641">
        <v>223</v>
      </c>
      <c r="F641" s="3">
        <v>231.66286898523373</v>
      </c>
    </row>
    <row r="642" spans="1:6">
      <c r="A642">
        <v>24</v>
      </c>
      <c r="B642">
        <v>-89.341999999999999</v>
      </c>
      <c r="C642">
        <v>875</v>
      </c>
      <c r="D642">
        <v>235000</v>
      </c>
      <c r="E642">
        <v>212</v>
      </c>
      <c r="F642" s="3">
        <v>216.41559013864872</v>
      </c>
    </row>
    <row r="643" spans="1:6">
      <c r="A643">
        <v>25</v>
      </c>
      <c r="B643">
        <v>-89.234999999999999</v>
      </c>
      <c r="C643">
        <v>875</v>
      </c>
      <c r="D643">
        <v>235000</v>
      </c>
      <c r="E643">
        <v>210</v>
      </c>
      <c r="F643" s="3">
        <v>202.2782069655305</v>
      </c>
    </row>
    <row r="644" spans="1:6">
      <c r="A644">
        <v>26</v>
      </c>
      <c r="B644">
        <v>-89.13</v>
      </c>
      <c r="C644">
        <v>875</v>
      </c>
      <c r="D644">
        <v>235000</v>
      </c>
      <c r="E644">
        <v>185</v>
      </c>
      <c r="F644" s="3">
        <v>189.28059694140845</v>
      </c>
    </row>
    <row r="645" spans="1:6">
      <c r="A645">
        <v>27</v>
      </c>
      <c r="B645">
        <v>-89.016000000000005</v>
      </c>
      <c r="C645">
        <v>875</v>
      </c>
      <c r="D645">
        <v>235000</v>
      </c>
      <c r="E645">
        <v>183</v>
      </c>
      <c r="F645" s="3">
        <v>176.89252537994554</v>
      </c>
    </row>
    <row r="646" spans="1:6">
      <c r="A646">
        <v>28</v>
      </c>
      <c r="B646">
        <v>-88.896000000000001</v>
      </c>
      <c r="C646">
        <v>875</v>
      </c>
      <c r="D646">
        <v>235000</v>
      </c>
      <c r="E646">
        <v>163</v>
      </c>
      <c r="F646" s="3">
        <v>166.25804816735288</v>
      </c>
    </row>
    <row r="647" spans="1:6">
      <c r="A647">
        <v>29</v>
      </c>
      <c r="B647">
        <v>-88.790999999999997</v>
      </c>
      <c r="C647">
        <v>875</v>
      </c>
      <c r="D647">
        <v>235000</v>
      </c>
      <c r="E647">
        <v>171</v>
      </c>
      <c r="F647" s="3">
        <v>159.06690826287164</v>
      </c>
    </row>
    <row r="648" spans="1:6">
      <c r="A648">
        <v>30</v>
      </c>
      <c r="B648">
        <v>-88.671999999999997</v>
      </c>
      <c r="C648">
        <v>875</v>
      </c>
      <c r="D648">
        <v>235000</v>
      </c>
      <c r="E648">
        <v>162</v>
      </c>
      <c r="F648" s="3">
        <v>153.13451982165378</v>
      </c>
    </row>
    <row r="649" spans="1:6">
      <c r="A649">
        <v>31</v>
      </c>
      <c r="B649">
        <v>-88.56</v>
      </c>
      <c r="C649">
        <v>875</v>
      </c>
      <c r="D649">
        <v>235000</v>
      </c>
      <c r="E649">
        <v>159</v>
      </c>
      <c r="F649" s="3">
        <v>149.38891947157342</v>
      </c>
    </row>
    <row r="650" spans="1:6">
      <c r="A650">
        <v>32</v>
      </c>
      <c r="B650">
        <v>-88.451999999999998</v>
      </c>
      <c r="C650">
        <v>875</v>
      </c>
      <c r="D650">
        <v>235000</v>
      </c>
      <c r="E650">
        <v>128</v>
      </c>
      <c r="F650" s="3">
        <v>147.1161786587048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37</v>
      </c>
    </row>
    <row r="656" spans="1:6">
      <c r="A656" t="s">
        <v>27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38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181</v>
      </c>
      <c r="B668" t="s">
        <v>160</v>
      </c>
      <c r="C668" t="s">
        <v>163</v>
      </c>
      <c r="D668" t="s">
        <v>180</v>
      </c>
      <c r="E668" t="s">
        <v>179</v>
      </c>
      <c r="F668" t="s">
        <v>200</v>
      </c>
    </row>
    <row r="669" spans="1:10">
      <c r="A669">
        <v>1</v>
      </c>
      <c r="B669">
        <v>-91.947999999999993</v>
      </c>
      <c r="C669">
        <v>880</v>
      </c>
      <c r="D669">
        <v>235000</v>
      </c>
      <c r="E669">
        <v>107</v>
      </c>
      <c r="F669" s="3"/>
      <c r="J669" t="s">
        <v>225</v>
      </c>
    </row>
    <row r="670" spans="1:10">
      <c r="A670">
        <v>2</v>
      </c>
      <c r="B670">
        <v>-91.838999999999999</v>
      </c>
      <c r="C670">
        <v>880</v>
      </c>
      <c r="D670">
        <v>235000</v>
      </c>
      <c r="E670">
        <v>92</v>
      </c>
      <c r="F670" s="3"/>
    </row>
    <row r="671" spans="1:10">
      <c r="A671">
        <v>3</v>
      </c>
      <c r="B671">
        <v>-91.724000000000004</v>
      </c>
      <c r="C671">
        <v>880</v>
      </c>
      <c r="D671">
        <v>235000</v>
      </c>
      <c r="E671">
        <v>130</v>
      </c>
      <c r="F671" s="3"/>
    </row>
    <row r="672" spans="1:10">
      <c r="A672">
        <v>4</v>
      </c>
      <c r="B672">
        <v>-91.611999999999995</v>
      </c>
      <c r="C672">
        <v>880</v>
      </c>
      <c r="D672">
        <v>235000</v>
      </c>
      <c r="E672">
        <v>117</v>
      </c>
      <c r="F672" s="3">
        <v>127.35159597089471</v>
      </c>
    </row>
    <row r="673" spans="1:6">
      <c r="A673">
        <v>5</v>
      </c>
      <c r="B673">
        <v>-91.5</v>
      </c>
      <c r="C673">
        <v>880</v>
      </c>
      <c r="D673">
        <v>235000</v>
      </c>
      <c r="E673">
        <v>112</v>
      </c>
      <c r="F673" s="3">
        <v>127.84896810094131</v>
      </c>
    </row>
    <row r="674" spans="1:6">
      <c r="A674">
        <v>6</v>
      </c>
      <c r="B674">
        <v>-91.394000000000005</v>
      </c>
      <c r="C674">
        <v>880</v>
      </c>
      <c r="D674">
        <v>235000</v>
      </c>
      <c r="E674">
        <v>136</v>
      </c>
      <c r="F674" s="3">
        <v>128.5837334270729</v>
      </c>
    </row>
    <row r="675" spans="1:6">
      <c r="A675">
        <v>7</v>
      </c>
      <c r="B675">
        <v>-91.281000000000006</v>
      </c>
      <c r="C675">
        <v>880</v>
      </c>
      <c r="D675">
        <v>235000</v>
      </c>
      <c r="E675">
        <v>142</v>
      </c>
      <c r="F675" s="3">
        <v>129.83577368706324</v>
      </c>
    </row>
    <row r="676" spans="1:6">
      <c r="A676">
        <v>8</v>
      </c>
      <c r="B676">
        <v>-91.165000000000006</v>
      </c>
      <c r="C676">
        <v>880</v>
      </c>
      <c r="D676">
        <v>235000</v>
      </c>
      <c r="E676">
        <v>158</v>
      </c>
      <c r="F676" s="3">
        <v>131.91128349767402</v>
      </c>
    </row>
    <row r="677" spans="1:6">
      <c r="A677">
        <v>9</v>
      </c>
      <c r="B677">
        <v>-91.049000000000007</v>
      </c>
      <c r="C677">
        <v>880</v>
      </c>
      <c r="D677">
        <v>235000</v>
      </c>
      <c r="E677">
        <v>127</v>
      </c>
      <c r="F677" s="3">
        <v>135.1765877723137</v>
      </c>
    </row>
    <row r="678" spans="1:6">
      <c r="A678">
        <v>10</v>
      </c>
      <c r="B678">
        <v>-90.933999999999997</v>
      </c>
      <c r="C678">
        <v>880</v>
      </c>
      <c r="D678">
        <v>235000</v>
      </c>
      <c r="E678">
        <v>153</v>
      </c>
      <c r="F678" s="3">
        <v>140.03728764525806</v>
      </c>
    </row>
    <row r="679" spans="1:6">
      <c r="A679">
        <v>11</v>
      </c>
      <c r="B679">
        <v>-90.823999999999998</v>
      </c>
      <c r="C679">
        <v>880</v>
      </c>
      <c r="D679">
        <v>235000</v>
      </c>
      <c r="E679">
        <v>139</v>
      </c>
      <c r="F679" s="3">
        <v>146.60532285128158</v>
      </c>
    </row>
    <row r="680" spans="1:6">
      <c r="A680">
        <v>12</v>
      </c>
      <c r="B680">
        <v>-90.709000000000003</v>
      </c>
      <c r="C680">
        <v>880</v>
      </c>
      <c r="D680">
        <v>235000</v>
      </c>
      <c r="E680">
        <v>153</v>
      </c>
      <c r="F680" s="3">
        <v>155.7896525921561</v>
      </c>
    </row>
    <row r="681" spans="1:6">
      <c r="A681">
        <v>13</v>
      </c>
      <c r="B681">
        <v>-90.594999999999999</v>
      </c>
      <c r="C681">
        <v>880</v>
      </c>
      <c r="D681">
        <v>235000</v>
      </c>
      <c r="E681">
        <v>168</v>
      </c>
      <c r="F681" s="3">
        <v>167.30006315038909</v>
      </c>
    </row>
    <row r="682" spans="1:6">
      <c r="A682">
        <v>14</v>
      </c>
      <c r="B682">
        <v>-90.486999999999995</v>
      </c>
      <c r="C682">
        <v>880</v>
      </c>
      <c r="D682">
        <v>235000</v>
      </c>
      <c r="E682">
        <v>173</v>
      </c>
      <c r="F682" s="3">
        <v>180.13722981560727</v>
      </c>
    </row>
    <row r="683" spans="1:6">
      <c r="A683">
        <v>15</v>
      </c>
      <c r="B683">
        <v>-90.372</v>
      </c>
      <c r="C683">
        <v>880</v>
      </c>
      <c r="D683">
        <v>235000</v>
      </c>
      <c r="E683">
        <v>210</v>
      </c>
      <c r="F683" s="3">
        <v>195.12925120890253</v>
      </c>
    </row>
    <row r="684" spans="1:6">
      <c r="A684">
        <v>16</v>
      </c>
      <c r="B684">
        <v>-90.256</v>
      </c>
      <c r="C684">
        <v>880</v>
      </c>
      <c r="D684">
        <v>235000</v>
      </c>
      <c r="E684">
        <v>203</v>
      </c>
      <c r="F684" s="3">
        <v>210.38875387099699</v>
      </c>
    </row>
    <row r="685" spans="1:6">
      <c r="A685">
        <v>17</v>
      </c>
      <c r="B685">
        <v>-90.14</v>
      </c>
      <c r="C685">
        <v>880</v>
      </c>
      <c r="D685">
        <v>235000</v>
      </c>
      <c r="E685">
        <v>233</v>
      </c>
      <c r="F685" s="3">
        <v>224.16797486374091</v>
      </c>
    </row>
    <row r="686" spans="1:6">
      <c r="A686">
        <v>18</v>
      </c>
      <c r="B686">
        <v>-90.025000000000006</v>
      </c>
      <c r="C686">
        <v>880</v>
      </c>
      <c r="D686">
        <v>235000</v>
      </c>
      <c r="E686">
        <v>224</v>
      </c>
      <c r="F686" s="3">
        <v>234.69443059017058</v>
      </c>
    </row>
    <row r="687" spans="1:6">
      <c r="A687">
        <v>19</v>
      </c>
      <c r="B687">
        <v>-89.918999999999997</v>
      </c>
      <c r="C687">
        <v>880</v>
      </c>
      <c r="D687">
        <v>235000</v>
      </c>
      <c r="E687">
        <v>232</v>
      </c>
      <c r="F687" s="3">
        <v>240.41476757652978</v>
      </c>
    </row>
    <row r="688" spans="1:6">
      <c r="A688">
        <v>20</v>
      </c>
      <c r="B688">
        <v>-89.805999999999997</v>
      </c>
      <c r="C688">
        <v>880</v>
      </c>
      <c r="D688">
        <v>235000</v>
      </c>
      <c r="E688">
        <v>238</v>
      </c>
      <c r="F688" s="3">
        <v>241.52474679883235</v>
      </c>
    </row>
    <row r="689" spans="1:6">
      <c r="A689">
        <v>21</v>
      </c>
      <c r="B689">
        <v>-89.691000000000003</v>
      </c>
      <c r="C689">
        <v>880</v>
      </c>
      <c r="D689">
        <v>235000</v>
      </c>
      <c r="E689">
        <v>256</v>
      </c>
      <c r="F689" s="3">
        <v>237.25025502378699</v>
      </c>
    </row>
    <row r="690" spans="1:6">
      <c r="A690">
        <v>22</v>
      </c>
      <c r="B690">
        <v>-89.576999999999998</v>
      </c>
      <c r="C690">
        <v>880</v>
      </c>
      <c r="D690">
        <v>235000</v>
      </c>
      <c r="E690">
        <v>231</v>
      </c>
      <c r="F690" s="3">
        <v>228.25844456323713</v>
      </c>
    </row>
    <row r="691" spans="1:6">
      <c r="A691">
        <v>23</v>
      </c>
      <c r="B691">
        <v>-89.457999999999998</v>
      </c>
      <c r="C691">
        <v>880</v>
      </c>
      <c r="D691">
        <v>235000</v>
      </c>
      <c r="E691">
        <v>215</v>
      </c>
      <c r="F691" s="3">
        <v>215.16949790704371</v>
      </c>
    </row>
    <row r="692" spans="1:6">
      <c r="A692">
        <v>24</v>
      </c>
      <c r="B692">
        <v>-89.341999999999999</v>
      </c>
      <c r="C692">
        <v>880</v>
      </c>
      <c r="D692">
        <v>235000</v>
      </c>
      <c r="E692">
        <v>210</v>
      </c>
      <c r="F692" s="3">
        <v>200.45997142968895</v>
      </c>
    </row>
    <row r="693" spans="1:6">
      <c r="A693">
        <v>25</v>
      </c>
      <c r="B693">
        <v>-89.234999999999999</v>
      </c>
      <c r="C693">
        <v>880</v>
      </c>
      <c r="D693">
        <v>235000</v>
      </c>
      <c r="E693">
        <v>178</v>
      </c>
      <c r="F693" s="3">
        <v>186.64473648101486</v>
      </c>
    </row>
    <row r="694" spans="1:6">
      <c r="A694">
        <v>26</v>
      </c>
      <c r="B694">
        <v>-89.13</v>
      </c>
      <c r="C694">
        <v>880</v>
      </c>
      <c r="D694">
        <v>235000</v>
      </c>
      <c r="E694">
        <v>161</v>
      </c>
      <c r="F694" s="3">
        <v>173.95412267327441</v>
      </c>
    </row>
    <row r="695" spans="1:6">
      <c r="A695">
        <v>27</v>
      </c>
      <c r="B695">
        <v>-89.016000000000005</v>
      </c>
      <c r="C695">
        <v>880</v>
      </c>
      <c r="D695">
        <v>235000</v>
      </c>
      <c r="E695">
        <v>168</v>
      </c>
      <c r="F695" s="3">
        <v>161.98852403766887</v>
      </c>
    </row>
    <row r="696" spans="1:6">
      <c r="A696">
        <v>28</v>
      </c>
      <c r="B696">
        <v>-88.896000000000001</v>
      </c>
      <c r="C696">
        <v>880</v>
      </c>
      <c r="D696">
        <v>235000</v>
      </c>
      <c r="E696">
        <v>156</v>
      </c>
      <c r="F696" s="3">
        <v>151.91852975355781</v>
      </c>
    </row>
    <row r="697" spans="1:6">
      <c r="A697">
        <v>29</v>
      </c>
      <c r="B697">
        <v>-88.790999999999997</v>
      </c>
      <c r="C697">
        <v>880</v>
      </c>
      <c r="D697">
        <v>235000</v>
      </c>
      <c r="E697">
        <v>149</v>
      </c>
      <c r="F697" s="3">
        <v>145.27562404441647</v>
      </c>
    </row>
    <row r="698" spans="1:6">
      <c r="A698">
        <v>30</v>
      </c>
      <c r="B698">
        <v>-88.671999999999997</v>
      </c>
      <c r="C698">
        <v>880</v>
      </c>
      <c r="D698">
        <v>235000</v>
      </c>
      <c r="E698">
        <v>135</v>
      </c>
      <c r="F698" s="3">
        <v>139.93742215428981</v>
      </c>
    </row>
    <row r="699" spans="1:6">
      <c r="A699">
        <v>31</v>
      </c>
      <c r="B699">
        <v>-88.56</v>
      </c>
      <c r="C699">
        <v>880</v>
      </c>
      <c r="D699">
        <v>235000</v>
      </c>
      <c r="E699">
        <v>127</v>
      </c>
      <c r="F699" s="3">
        <v>136.64385008632019</v>
      </c>
    </row>
    <row r="700" spans="1:6">
      <c r="A700">
        <v>32</v>
      </c>
      <c r="B700">
        <v>-88.451999999999998</v>
      </c>
      <c r="C700">
        <v>880</v>
      </c>
      <c r="D700">
        <v>235000</v>
      </c>
      <c r="E700">
        <v>144</v>
      </c>
      <c r="F700" s="3">
        <v>134.65744418337749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39</v>
      </c>
    </row>
    <row r="706" spans="1:10">
      <c r="A706" t="s">
        <v>27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40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181</v>
      </c>
      <c r="B718" t="s">
        <v>160</v>
      </c>
      <c r="C718" t="s">
        <v>163</v>
      </c>
      <c r="D718" t="s">
        <v>180</v>
      </c>
      <c r="E718" t="s">
        <v>179</v>
      </c>
      <c r="F718" t="s">
        <v>200</v>
      </c>
    </row>
    <row r="719" spans="1:10">
      <c r="A719">
        <v>1</v>
      </c>
      <c r="B719">
        <v>-91.947999999999993</v>
      </c>
      <c r="C719">
        <v>877</v>
      </c>
      <c r="D719">
        <v>235000</v>
      </c>
      <c r="E719">
        <v>79</v>
      </c>
      <c r="F719" s="3"/>
      <c r="J719" t="s">
        <v>226</v>
      </c>
    </row>
    <row r="720" spans="1:10">
      <c r="A720">
        <v>2</v>
      </c>
      <c r="B720">
        <v>-91.838999999999999</v>
      </c>
      <c r="C720">
        <v>877</v>
      </c>
      <c r="D720">
        <v>235000</v>
      </c>
      <c r="E720">
        <v>98</v>
      </c>
      <c r="F720" s="3"/>
    </row>
    <row r="721" spans="1:6">
      <c r="A721">
        <v>3</v>
      </c>
      <c r="B721">
        <v>-91.724000000000004</v>
      </c>
      <c r="C721">
        <v>877</v>
      </c>
      <c r="D721">
        <v>235000</v>
      </c>
      <c r="E721">
        <v>116</v>
      </c>
      <c r="F721" s="3"/>
    </row>
    <row r="722" spans="1:6">
      <c r="A722">
        <v>4</v>
      </c>
      <c r="B722">
        <v>-91.611999999999995</v>
      </c>
      <c r="C722">
        <v>877</v>
      </c>
      <c r="D722">
        <v>235000</v>
      </c>
      <c r="E722">
        <v>107</v>
      </c>
      <c r="F722" s="3">
        <v>117.45399434827826</v>
      </c>
    </row>
    <row r="723" spans="1:6">
      <c r="A723">
        <v>5</v>
      </c>
      <c r="B723">
        <v>-91.5</v>
      </c>
      <c r="C723">
        <v>877</v>
      </c>
      <c r="D723">
        <v>235000</v>
      </c>
      <c r="E723">
        <v>117</v>
      </c>
      <c r="F723" s="3">
        <v>118.90175591234289</v>
      </c>
    </row>
    <row r="724" spans="1:6">
      <c r="A724">
        <v>6</v>
      </c>
      <c r="B724">
        <v>-91.394000000000005</v>
      </c>
      <c r="C724">
        <v>877</v>
      </c>
      <c r="D724">
        <v>235000</v>
      </c>
      <c r="E724">
        <v>118</v>
      </c>
      <c r="F724" s="3">
        <v>120.68983118967304</v>
      </c>
    </row>
    <row r="725" spans="1:6">
      <c r="A725">
        <v>7</v>
      </c>
      <c r="B725">
        <v>-91.281000000000006</v>
      </c>
      <c r="C725">
        <v>877</v>
      </c>
      <c r="D725">
        <v>235000</v>
      </c>
      <c r="E725">
        <v>138</v>
      </c>
      <c r="F725" s="3">
        <v>123.24711501746513</v>
      </c>
    </row>
    <row r="726" spans="1:6">
      <c r="A726">
        <v>8</v>
      </c>
      <c r="B726">
        <v>-91.165000000000006</v>
      </c>
      <c r="C726">
        <v>877</v>
      </c>
      <c r="D726">
        <v>235000</v>
      </c>
      <c r="E726">
        <v>126</v>
      </c>
      <c r="F726" s="3">
        <v>126.83994308180262</v>
      </c>
    </row>
    <row r="727" spans="1:6">
      <c r="A727">
        <v>9</v>
      </c>
      <c r="B727">
        <v>-91.049000000000007</v>
      </c>
      <c r="C727">
        <v>877</v>
      </c>
      <c r="D727">
        <v>235000</v>
      </c>
      <c r="E727">
        <v>143</v>
      </c>
      <c r="F727" s="3">
        <v>131.72065678733983</v>
      </c>
    </row>
    <row r="728" spans="1:6">
      <c r="A728">
        <v>10</v>
      </c>
      <c r="B728">
        <v>-90.933999999999997</v>
      </c>
      <c r="C728">
        <v>877</v>
      </c>
      <c r="D728">
        <v>235000</v>
      </c>
      <c r="E728">
        <v>140</v>
      </c>
      <c r="F728" s="3">
        <v>138.11907009095282</v>
      </c>
    </row>
    <row r="729" spans="1:6">
      <c r="A729">
        <v>11</v>
      </c>
      <c r="B729">
        <v>-90.823999999999998</v>
      </c>
      <c r="C729">
        <v>877</v>
      </c>
      <c r="D729">
        <v>235000</v>
      </c>
      <c r="E729">
        <v>152</v>
      </c>
      <c r="F729" s="3">
        <v>145.88160591725352</v>
      </c>
    </row>
    <row r="730" spans="1:6">
      <c r="A730">
        <v>12</v>
      </c>
      <c r="B730">
        <v>-90.709000000000003</v>
      </c>
      <c r="C730">
        <v>877</v>
      </c>
      <c r="D730">
        <v>235000</v>
      </c>
      <c r="E730">
        <v>156</v>
      </c>
      <c r="F730" s="3">
        <v>155.75774084554916</v>
      </c>
    </row>
    <row r="731" spans="1:6">
      <c r="A731">
        <v>13</v>
      </c>
      <c r="B731">
        <v>-90.594999999999999</v>
      </c>
      <c r="C731">
        <v>877</v>
      </c>
      <c r="D731">
        <v>235000</v>
      </c>
      <c r="E731">
        <v>150</v>
      </c>
      <c r="F731" s="3">
        <v>167.14185781803832</v>
      </c>
    </row>
    <row r="732" spans="1:6">
      <c r="A732">
        <v>14</v>
      </c>
      <c r="B732">
        <v>-90.486999999999995</v>
      </c>
      <c r="C732">
        <v>877</v>
      </c>
      <c r="D732">
        <v>235000</v>
      </c>
      <c r="E732">
        <v>175</v>
      </c>
      <c r="F732" s="3">
        <v>178.97550375520089</v>
      </c>
    </row>
    <row r="733" spans="1:6">
      <c r="A733">
        <v>15</v>
      </c>
      <c r="B733">
        <v>-90.372</v>
      </c>
      <c r="C733">
        <v>877</v>
      </c>
      <c r="D733">
        <v>235000</v>
      </c>
      <c r="E733">
        <v>210</v>
      </c>
      <c r="F733" s="3">
        <v>191.97934128322746</v>
      </c>
    </row>
    <row r="734" spans="1:6">
      <c r="A734">
        <v>16</v>
      </c>
      <c r="B734">
        <v>-90.256</v>
      </c>
      <c r="C734">
        <v>877</v>
      </c>
      <c r="D734">
        <v>235000</v>
      </c>
      <c r="E734">
        <v>202</v>
      </c>
      <c r="F734" s="3">
        <v>204.52796209372431</v>
      </c>
    </row>
    <row r="735" spans="1:6">
      <c r="A735">
        <v>17</v>
      </c>
      <c r="B735">
        <v>-90.14</v>
      </c>
      <c r="C735">
        <v>877</v>
      </c>
      <c r="D735">
        <v>235000</v>
      </c>
      <c r="E735">
        <v>193</v>
      </c>
      <c r="F735" s="3">
        <v>215.36859161076961</v>
      </c>
    </row>
    <row r="736" spans="1:6">
      <c r="A736">
        <v>18</v>
      </c>
      <c r="B736">
        <v>-90.025000000000006</v>
      </c>
      <c r="C736">
        <v>877</v>
      </c>
      <c r="D736">
        <v>235000</v>
      </c>
      <c r="E736">
        <v>232</v>
      </c>
      <c r="F736" s="3">
        <v>223.35822804067601</v>
      </c>
    </row>
    <row r="737" spans="1:6">
      <c r="A737">
        <v>19</v>
      </c>
      <c r="B737">
        <v>-89.918999999999997</v>
      </c>
      <c r="C737">
        <v>877</v>
      </c>
      <c r="D737">
        <v>235000</v>
      </c>
      <c r="E737">
        <v>258</v>
      </c>
      <c r="F737" s="3">
        <v>227.5712481039572</v>
      </c>
    </row>
    <row r="738" spans="1:6">
      <c r="A738">
        <v>20</v>
      </c>
      <c r="B738">
        <v>-89.805999999999997</v>
      </c>
      <c r="C738">
        <v>877</v>
      </c>
      <c r="D738">
        <v>235000</v>
      </c>
      <c r="E738">
        <v>230</v>
      </c>
      <c r="F738" s="3">
        <v>228.32228818063984</v>
      </c>
    </row>
    <row r="739" spans="1:6">
      <c r="A739">
        <v>21</v>
      </c>
      <c r="B739">
        <v>-89.691000000000003</v>
      </c>
      <c r="C739">
        <v>877</v>
      </c>
      <c r="D739">
        <v>235000</v>
      </c>
      <c r="E739">
        <v>208</v>
      </c>
      <c r="F739" s="3">
        <v>225.13159407176187</v>
      </c>
    </row>
    <row r="740" spans="1:6">
      <c r="A740">
        <v>22</v>
      </c>
      <c r="B740">
        <v>-89.576999999999998</v>
      </c>
      <c r="C740">
        <v>877</v>
      </c>
      <c r="D740">
        <v>235000</v>
      </c>
      <c r="E740">
        <v>220</v>
      </c>
      <c r="F740" s="3">
        <v>218.48787754526344</v>
      </c>
    </row>
    <row r="741" spans="1:6">
      <c r="A741">
        <v>23</v>
      </c>
      <c r="B741">
        <v>-89.457999999999998</v>
      </c>
      <c r="C741">
        <v>877</v>
      </c>
      <c r="D741">
        <v>235000</v>
      </c>
      <c r="E741">
        <v>203</v>
      </c>
      <c r="F741" s="3">
        <v>208.75265598275197</v>
      </c>
    </row>
    <row r="742" spans="1:6">
      <c r="A742">
        <v>24</v>
      </c>
      <c r="B742">
        <v>-89.341999999999999</v>
      </c>
      <c r="C742">
        <v>877</v>
      </c>
      <c r="D742">
        <v>235000</v>
      </c>
      <c r="E742">
        <v>199</v>
      </c>
      <c r="F742" s="3">
        <v>197.6267282324751</v>
      </c>
    </row>
    <row r="743" spans="1:6">
      <c r="A743">
        <v>25</v>
      </c>
      <c r="B743">
        <v>-89.234999999999999</v>
      </c>
      <c r="C743">
        <v>877</v>
      </c>
      <c r="D743">
        <v>235000</v>
      </c>
      <c r="E743">
        <v>203</v>
      </c>
      <c r="F743" s="3">
        <v>186.92338395606376</v>
      </c>
    </row>
    <row r="744" spans="1:6">
      <c r="A744">
        <v>26</v>
      </c>
      <c r="B744">
        <v>-89.13</v>
      </c>
      <c r="C744">
        <v>877</v>
      </c>
      <c r="D744">
        <v>235000</v>
      </c>
      <c r="E744">
        <v>170</v>
      </c>
      <c r="F744" s="3">
        <v>176.79773597588235</v>
      </c>
    </row>
    <row r="745" spans="1:6">
      <c r="A745">
        <v>27</v>
      </c>
      <c r="B745">
        <v>-89.016000000000005</v>
      </c>
      <c r="C745">
        <v>877</v>
      </c>
      <c r="D745">
        <v>235000</v>
      </c>
      <c r="E745">
        <v>181</v>
      </c>
      <c r="F745" s="3">
        <v>166.89856900587398</v>
      </c>
    </row>
    <row r="746" spans="1:6">
      <c r="A746">
        <v>28</v>
      </c>
      <c r="B746">
        <v>-88.896000000000001</v>
      </c>
      <c r="C746">
        <v>877</v>
      </c>
      <c r="D746">
        <v>235000</v>
      </c>
      <c r="E746">
        <v>142</v>
      </c>
      <c r="F746" s="3">
        <v>158.19469670276101</v>
      </c>
    </row>
    <row r="747" spans="1:6">
      <c r="A747">
        <v>29</v>
      </c>
      <c r="B747">
        <v>-88.790999999999997</v>
      </c>
      <c r="C747">
        <v>877</v>
      </c>
      <c r="D747">
        <v>235000</v>
      </c>
      <c r="E747">
        <v>148</v>
      </c>
      <c r="F747" s="3">
        <v>152.18687201146724</v>
      </c>
    </row>
    <row r="748" spans="1:6">
      <c r="A748">
        <v>30</v>
      </c>
      <c r="B748">
        <v>-88.671999999999997</v>
      </c>
      <c r="C748">
        <v>877</v>
      </c>
      <c r="D748">
        <v>235000</v>
      </c>
      <c r="E748">
        <v>156</v>
      </c>
      <c r="F748" s="3">
        <v>147.1440414036021</v>
      </c>
    </row>
    <row r="749" spans="1:6">
      <c r="A749">
        <v>31</v>
      </c>
      <c r="B749">
        <v>-88.56</v>
      </c>
      <c r="C749">
        <v>877</v>
      </c>
      <c r="D749">
        <v>235000</v>
      </c>
      <c r="E749">
        <v>133</v>
      </c>
      <c r="F749" s="3">
        <v>143.91539090852248</v>
      </c>
    </row>
    <row r="750" spans="1:6">
      <c r="A750">
        <v>32</v>
      </c>
      <c r="B750">
        <v>-88.451999999999998</v>
      </c>
      <c r="C750">
        <v>877</v>
      </c>
      <c r="D750">
        <v>235000</v>
      </c>
      <c r="E750">
        <v>152</v>
      </c>
      <c r="F750" s="3">
        <v>141.94387840032311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41</v>
      </c>
    </row>
    <row r="756" spans="1:6">
      <c r="A756" t="s">
        <v>27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42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181</v>
      </c>
      <c r="B768" t="s">
        <v>160</v>
      </c>
      <c r="C768" t="s">
        <v>163</v>
      </c>
      <c r="D768" t="s">
        <v>180</v>
      </c>
      <c r="E768" t="s">
        <v>179</v>
      </c>
      <c r="F768" t="s">
        <v>200</v>
      </c>
    </row>
    <row r="769" spans="1:10">
      <c r="A769">
        <v>1</v>
      </c>
      <c r="B769">
        <v>-91.947999999999993</v>
      </c>
      <c r="C769">
        <v>877</v>
      </c>
      <c r="D769">
        <v>235000</v>
      </c>
      <c r="E769">
        <v>90</v>
      </c>
      <c r="F769" s="3"/>
      <c r="J769" t="s">
        <v>227</v>
      </c>
    </row>
    <row r="770" spans="1:10">
      <c r="A770">
        <v>2</v>
      </c>
      <c r="B770">
        <v>-91.838999999999999</v>
      </c>
      <c r="C770">
        <v>877</v>
      </c>
      <c r="D770">
        <v>235000</v>
      </c>
      <c r="E770">
        <v>99</v>
      </c>
      <c r="F770" s="3"/>
    </row>
    <row r="771" spans="1:10">
      <c r="A771">
        <v>3</v>
      </c>
      <c r="B771">
        <v>-91.724000000000004</v>
      </c>
      <c r="C771">
        <v>877</v>
      </c>
      <c r="D771">
        <v>235000</v>
      </c>
      <c r="E771">
        <v>103</v>
      </c>
      <c r="F771" s="3"/>
    </row>
    <row r="772" spans="1:10">
      <c r="A772">
        <v>4</v>
      </c>
      <c r="B772">
        <v>-91.611999999999995</v>
      </c>
      <c r="C772">
        <v>877</v>
      </c>
      <c r="D772">
        <v>235000</v>
      </c>
      <c r="E772">
        <v>119</v>
      </c>
      <c r="F772" s="3">
        <v>128.25426697091174</v>
      </c>
    </row>
    <row r="773" spans="1:10">
      <c r="A773">
        <v>5</v>
      </c>
      <c r="B773">
        <v>-91.5</v>
      </c>
      <c r="C773">
        <v>877</v>
      </c>
      <c r="D773">
        <v>235000</v>
      </c>
      <c r="E773">
        <v>133</v>
      </c>
      <c r="F773" s="3">
        <v>129.33097292644362</v>
      </c>
    </row>
    <row r="774" spans="1:10">
      <c r="A774">
        <v>6</v>
      </c>
      <c r="B774">
        <v>-91.394000000000005</v>
      </c>
      <c r="C774">
        <v>877</v>
      </c>
      <c r="D774">
        <v>235000</v>
      </c>
      <c r="E774">
        <v>118</v>
      </c>
      <c r="F774" s="3">
        <v>130.5722189299359</v>
      </c>
    </row>
    <row r="775" spans="1:10">
      <c r="A775">
        <v>7</v>
      </c>
      <c r="B775">
        <v>-91.281000000000006</v>
      </c>
      <c r="C775">
        <v>877</v>
      </c>
      <c r="D775">
        <v>235000</v>
      </c>
      <c r="E775">
        <v>155</v>
      </c>
      <c r="F775" s="3">
        <v>132.28645209106605</v>
      </c>
    </row>
    <row r="776" spans="1:10">
      <c r="A776">
        <v>8</v>
      </c>
      <c r="B776">
        <v>-91.165000000000006</v>
      </c>
      <c r="C776">
        <v>877</v>
      </c>
      <c r="D776">
        <v>235000</v>
      </c>
      <c r="E776">
        <v>147</v>
      </c>
      <c r="F776" s="3">
        <v>134.70100210791415</v>
      </c>
    </row>
    <row r="777" spans="1:10">
      <c r="A777">
        <v>9</v>
      </c>
      <c r="B777">
        <v>-91.049000000000007</v>
      </c>
      <c r="C777">
        <v>877</v>
      </c>
      <c r="D777">
        <v>235000</v>
      </c>
      <c r="E777">
        <v>134</v>
      </c>
      <c r="F777" s="3">
        <v>138.09740353726514</v>
      </c>
    </row>
    <row r="778" spans="1:10">
      <c r="A778">
        <v>10</v>
      </c>
      <c r="B778">
        <v>-90.933999999999997</v>
      </c>
      <c r="C778">
        <v>877</v>
      </c>
      <c r="D778">
        <v>235000</v>
      </c>
      <c r="E778">
        <v>132</v>
      </c>
      <c r="F778" s="3">
        <v>142.80302973054134</v>
      </c>
    </row>
    <row r="779" spans="1:10">
      <c r="A779">
        <v>11</v>
      </c>
      <c r="B779">
        <v>-90.823999999999998</v>
      </c>
      <c r="C779">
        <v>877</v>
      </c>
      <c r="D779">
        <v>235000</v>
      </c>
      <c r="E779">
        <v>152</v>
      </c>
      <c r="F779" s="3">
        <v>148.89032274614783</v>
      </c>
    </row>
    <row r="780" spans="1:10">
      <c r="A780">
        <v>12</v>
      </c>
      <c r="B780">
        <v>-90.709000000000003</v>
      </c>
      <c r="C780">
        <v>877</v>
      </c>
      <c r="D780">
        <v>235000</v>
      </c>
      <c r="E780">
        <v>150</v>
      </c>
      <c r="F780" s="3">
        <v>157.18560892342325</v>
      </c>
    </row>
    <row r="781" spans="1:10">
      <c r="A781">
        <v>13</v>
      </c>
      <c r="B781">
        <v>-90.594999999999999</v>
      </c>
      <c r="C781">
        <v>877</v>
      </c>
      <c r="D781">
        <v>235000</v>
      </c>
      <c r="E781">
        <v>190</v>
      </c>
      <c r="F781" s="3">
        <v>167.44533633397279</v>
      </c>
    </row>
    <row r="782" spans="1:10">
      <c r="A782">
        <v>14</v>
      </c>
      <c r="B782">
        <v>-90.486999999999995</v>
      </c>
      <c r="C782">
        <v>877</v>
      </c>
      <c r="D782">
        <v>235000</v>
      </c>
      <c r="E782">
        <v>191</v>
      </c>
      <c r="F782" s="3">
        <v>178.85281161575062</v>
      </c>
    </row>
    <row r="783" spans="1:10">
      <c r="A783">
        <v>15</v>
      </c>
      <c r="B783">
        <v>-90.372</v>
      </c>
      <c r="C783">
        <v>877</v>
      </c>
      <c r="D783">
        <v>235000</v>
      </c>
      <c r="E783">
        <v>178</v>
      </c>
      <c r="F783" s="3">
        <v>192.25229335781324</v>
      </c>
    </row>
    <row r="784" spans="1:10">
      <c r="A784">
        <v>16</v>
      </c>
      <c r="B784">
        <v>-90.256</v>
      </c>
      <c r="C784">
        <v>877</v>
      </c>
      <c r="D784">
        <v>235000</v>
      </c>
      <c r="E784">
        <v>199</v>
      </c>
      <c r="F784" s="3">
        <v>206.11241862074101</v>
      </c>
    </row>
    <row r="785" spans="1:6">
      <c r="A785">
        <v>17</v>
      </c>
      <c r="B785">
        <v>-90.14</v>
      </c>
      <c r="C785">
        <v>877</v>
      </c>
      <c r="D785">
        <v>235000</v>
      </c>
      <c r="E785">
        <v>222</v>
      </c>
      <c r="F785" s="3">
        <v>219.02176706304417</v>
      </c>
    </row>
    <row r="786" spans="1:6">
      <c r="A786">
        <v>18</v>
      </c>
      <c r="B786">
        <v>-90.025000000000006</v>
      </c>
      <c r="C786">
        <v>877</v>
      </c>
      <c r="D786">
        <v>235000</v>
      </c>
      <c r="E786">
        <v>227</v>
      </c>
      <c r="F786" s="3">
        <v>229.48856703311202</v>
      </c>
    </row>
    <row r="787" spans="1:6">
      <c r="A787">
        <v>19</v>
      </c>
      <c r="B787">
        <v>-89.918999999999997</v>
      </c>
      <c r="C787">
        <v>877</v>
      </c>
      <c r="D787">
        <v>235000</v>
      </c>
      <c r="E787">
        <v>237</v>
      </c>
      <c r="F787" s="3">
        <v>236.00809293928521</v>
      </c>
    </row>
    <row r="788" spans="1:6">
      <c r="A788">
        <v>20</v>
      </c>
      <c r="B788">
        <v>-89.805999999999997</v>
      </c>
      <c r="C788">
        <v>877</v>
      </c>
      <c r="D788">
        <v>235000</v>
      </c>
      <c r="E788">
        <v>224</v>
      </c>
      <c r="F788" s="3">
        <v>238.88215741795017</v>
      </c>
    </row>
    <row r="789" spans="1:6">
      <c r="A789">
        <v>21</v>
      </c>
      <c r="B789">
        <v>-89.691000000000003</v>
      </c>
      <c r="C789">
        <v>877</v>
      </c>
      <c r="D789">
        <v>235000</v>
      </c>
      <c r="E789">
        <v>243</v>
      </c>
      <c r="F789" s="3">
        <v>237.21713571417885</v>
      </c>
    </row>
    <row r="790" spans="1:6">
      <c r="A790">
        <v>22</v>
      </c>
      <c r="B790">
        <v>-89.576999999999998</v>
      </c>
      <c r="C790">
        <v>877</v>
      </c>
      <c r="D790">
        <v>235000</v>
      </c>
      <c r="E790">
        <v>255</v>
      </c>
      <c r="F790" s="3">
        <v>231.33513919377836</v>
      </c>
    </row>
    <row r="791" spans="1:6">
      <c r="A791">
        <v>23</v>
      </c>
      <c r="B791">
        <v>-89.457999999999998</v>
      </c>
      <c r="C791">
        <v>877</v>
      </c>
      <c r="D791">
        <v>235000</v>
      </c>
      <c r="E791">
        <v>219</v>
      </c>
      <c r="F791" s="3">
        <v>221.66545358287786</v>
      </c>
    </row>
    <row r="792" spans="1:6">
      <c r="A792">
        <v>24</v>
      </c>
      <c r="B792">
        <v>-89.341999999999999</v>
      </c>
      <c r="C792">
        <v>877</v>
      </c>
      <c r="D792">
        <v>235000</v>
      </c>
      <c r="E792">
        <v>220</v>
      </c>
      <c r="F792" s="3">
        <v>210.10097965078796</v>
      </c>
    </row>
    <row r="793" spans="1:6">
      <c r="A793">
        <v>25</v>
      </c>
      <c r="B793">
        <v>-89.234999999999999</v>
      </c>
      <c r="C793">
        <v>877</v>
      </c>
      <c r="D793">
        <v>235000</v>
      </c>
      <c r="E793">
        <v>186</v>
      </c>
      <c r="F793" s="3">
        <v>198.79395125094939</v>
      </c>
    </row>
    <row r="794" spans="1:6">
      <c r="A794">
        <v>26</v>
      </c>
      <c r="B794">
        <v>-89.13</v>
      </c>
      <c r="C794">
        <v>877</v>
      </c>
      <c r="D794">
        <v>235000</v>
      </c>
      <c r="E794">
        <v>184</v>
      </c>
      <c r="F794" s="3">
        <v>188.09236621116551</v>
      </c>
    </row>
    <row r="795" spans="1:6">
      <c r="A795">
        <v>27</v>
      </c>
      <c r="B795">
        <v>-89.016000000000005</v>
      </c>
      <c r="C795">
        <v>877</v>
      </c>
      <c r="D795">
        <v>235000</v>
      </c>
      <c r="E795">
        <v>179</v>
      </c>
      <c r="F795" s="3">
        <v>177.74688201870066</v>
      </c>
    </row>
    <row r="796" spans="1:6">
      <c r="A796">
        <v>28</v>
      </c>
      <c r="B796">
        <v>-88.896000000000001</v>
      </c>
      <c r="C796">
        <v>877</v>
      </c>
      <c r="D796">
        <v>235000</v>
      </c>
      <c r="E796">
        <v>157</v>
      </c>
      <c r="F796" s="3">
        <v>168.86116350199975</v>
      </c>
    </row>
    <row r="797" spans="1:6">
      <c r="A797">
        <v>29</v>
      </c>
      <c r="B797">
        <v>-88.790999999999997</v>
      </c>
      <c r="C797">
        <v>877</v>
      </c>
      <c r="D797">
        <v>235000</v>
      </c>
      <c r="E797">
        <v>187</v>
      </c>
      <c r="F797" s="3">
        <v>162.93206698489126</v>
      </c>
    </row>
    <row r="798" spans="1:6">
      <c r="A798">
        <v>30</v>
      </c>
      <c r="B798">
        <v>-88.671999999999997</v>
      </c>
      <c r="C798">
        <v>877</v>
      </c>
      <c r="D798">
        <v>235000</v>
      </c>
      <c r="E798">
        <v>146</v>
      </c>
      <c r="F798" s="3">
        <v>158.180653282843</v>
      </c>
    </row>
    <row r="799" spans="1:6">
      <c r="A799">
        <v>31</v>
      </c>
      <c r="B799">
        <v>-88.56</v>
      </c>
      <c r="C799">
        <v>877</v>
      </c>
      <c r="D799">
        <v>235000</v>
      </c>
      <c r="E799">
        <v>153</v>
      </c>
      <c r="F799" s="3">
        <v>155.33697141205587</v>
      </c>
    </row>
    <row r="800" spans="1:6">
      <c r="A800">
        <v>32</v>
      </c>
      <c r="B800">
        <v>-88.451999999999998</v>
      </c>
      <c r="C800">
        <v>877</v>
      </c>
      <c r="D800">
        <v>235000</v>
      </c>
      <c r="E800">
        <v>160</v>
      </c>
      <c r="F800" s="3">
        <v>153.76420492202064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43</v>
      </c>
    </row>
    <row r="806" spans="1:1">
      <c r="A806" t="s">
        <v>27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44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181</v>
      </c>
      <c r="B818" t="s">
        <v>160</v>
      </c>
      <c r="C818" t="s">
        <v>163</v>
      </c>
      <c r="D818" t="s">
        <v>180</v>
      </c>
      <c r="E818" t="s">
        <v>179</v>
      </c>
      <c r="F818" t="s">
        <v>200</v>
      </c>
    </row>
    <row r="819" spans="1:10">
      <c r="A819">
        <v>1</v>
      </c>
      <c r="B819">
        <v>-91.947999999999993</v>
      </c>
      <c r="C819">
        <v>878</v>
      </c>
      <c r="D819">
        <v>235000</v>
      </c>
      <c r="E819">
        <v>115</v>
      </c>
      <c r="F819" s="3"/>
      <c r="J819" t="s">
        <v>228</v>
      </c>
    </row>
    <row r="820" spans="1:10">
      <c r="A820">
        <v>2</v>
      </c>
      <c r="B820">
        <v>-91.838999999999999</v>
      </c>
      <c r="C820">
        <v>878</v>
      </c>
      <c r="D820">
        <v>235000</v>
      </c>
      <c r="E820">
        <v>102</v>
      </c>
      <c r="F820" s="3"/>
    </row>
    <row r="821" spans="1:10">
      <c r="A821">
        <v>3</v>
      </c>
      <c r="B821">
        <v>-91.724000000000004</v>
      </c>
      <c r="C821">
        <v>878</v>
      </c>
      <c r="D821">
        <v>235000</v>
      </c>
      <c r="E821">
        <v>121</v>
      </c>
      <c r="F821" s="3"/>
    </row>
    <row r="822" spans="1:10">
      <c r="A822">
        <v>4</v>
      </c>
      <c r="B822">
        <v>-91.611999999999995</v>
      </c>
      <c r="C822">
        <v>878</v>
      </c>
      <c r="D822">
        <v>235000</v>
      </c>
      <c r="E822">
        <v>117</v>
      </c>
      <c r="F822" s="3">
        <v>122.81139198652465</v>
      </c>
    </row>
    <row r="823" spans="1:10">
      <c r="A823">
        <v>5</v>
      </c>
      <c r="B823">
        <v>-91.5</v>
      </c>
      <c r="C823">
        <v>878</v>
      </c>
      <c r="D823">
        <v>235000</v>
      </c>
      <c r="E823">
        <v>117</v>
      </c>
      <c r="F823" s="3">
        <v>124.50776008343449</v>
      </c>
    </row>
    <row r="824" spans="1:10">
      <c r="A824">
        <v>6</v>
      </c>
      <c r="B824">
        <v>-91.394000000000005</v>
      </c>
      <c r="C824">
        <v>878</v>
      </c>
      <c r="D824">
        <v>235000</v>
      </c>
      <c r="E824">
        <v>129</v>
      </c>
      <c r="F824" s="3">
        <v>126.39477860427073</v>
      </c>
    </row>
    <row r="825" spans="1:10">
      <c r="A825">
        <v>7</v>
      </c>
      <c r="B825">
        <v>-91.281000000000006</v>
      </c>
      <c r="C825">
        <v>878</v>
      </c>
      <c r="D825">
        <v>235000</v>
      </c>
      <c r="E825">
        <v>132</v>
      </c>
      <c r="F825" s="3">
        <v>128.89230550077951</v>
      </c>
    </row>
    <row r="826" spans="1:10">
      <c r="A826">
        <v>8</v>
      </c>
      <c r="B826">
        <v>-91.165000000000006</v>
      </c>
      <c r="C826">
        <v>878</v>
      </c>
      <c r="D826">
        <v>235000</v>
      </c>
      <c r="E826">
        <v>141</v>
      </c>
      <c r="F826" s="3">
        <v>132.24942142534999</v>
      </c>
    </row>
    <row r="827" spans="1:10">
      <c r="A827">
        <v>9</v>
      </c>
      <c r="B827">
        <v>-91.049000000000007</v>
      </c>
      <c r="C827">
        <v>878</v>
      </c>
      <c r="D827">
        <v>235000</v>
      </c>
      <c r="E827">
        <v>128</v>
      </c>
      <c r="F827" s="3">
        <v>136.75723208463339</v>
      </c>
    </row>
    <row r="828" spans="1:10">
      <c r="A828">
        <v>10</v>
      </c>
      <c r="B828">
        <v>-90.933999999999997</v>
      </c>
      <c r="C828">
        <v>878</v>
      </c>
      <c r="D828">
        <v>235000</v>
      </c>
      <c r="E828">
        <v>159</v>
      </c>
      <c r="F828" s="3">
        <v>142.72942617614569</v>
      </c>
    </row>
    <row r="829" spans="1:10">
      <c r="A829">
        <v>11</v>
      </c>
      <c r="B829">
        <v>-90.823999999999998</v>
      </c>
      <c r="C829">
        <v>878</v>
      </c>
      <c r="D829">
        <v>235000</v>
      </c>
      <c r="E829">
        <v>159</v>
      </c>
      <c r="F829" s="3">
        <v>150.12893997055576</v>
      </c>
    </row>
    <row r="830" spans="1:10">
      <c r="A830">
        <v>12</v>
      </c>
      <c r="B830">
        <v>-90.709000000000003</v>
      </c>
      <c r="C830">
        <v>878</v>
      </c>
      <c r="D830">
        <v>235000</v>
      </c>
      <c r="E830">
        <v>146</v>
      </c>
      <c r="F830" s="3">
        <v>159.77131745400311</v>
      </c>
    </row>
    <row r="831" spans="1:10">
      <c r="A831">
        <v>13</v>
      </c>
      <c r="B831">
        <v>-90.594999999999999</v>
      </c>
      <c r="C831">
        <v>878</v>
      </c>
      <c r="D831">
        <v>235000</v>
      </c>
      <c r="E831">
        <v>195</v>
      </c>
      <c r="F831" s="3">
        <v>171.12761333852137</v>
      </c>
    </row>
    <row r="832" spans="1:10">
      <c r="A832">
        <v>14</v>
      </c>
      <c r="B832">
        <v>-90.486999999999995</v>
      </c>
      <c r="C832">
        <v>878</v>
      </c>
      <c r="D832">
        <v>235000</v>
      </c>
      <c r="E832">
        <v>189</v>
      </c>
      <c r="F832" s="3">
        <v>183.10127857748844</v>
      </c>
    </row>
    <row r="833" spans="1:6">
      <c r="A833">
        <v>15</v>
      </c>
      <c r="B833">
        <v>-90.372</v>
      </c>
      <c r="C833">
        <v>878</v>
      </c>
      <c r="D833">
        <v>235000</v>
      </c>
      <c r="E833">
        <v>164</v>
      </c>
      <c r="F833" s="3">
        <v>196.3137590682463</v>
      </c>
    </row>
    <row r="834" spans="1:6">
      <c r="A834">
        <v>16</v>
      </c>
      <c r="B834">
        <v>-90.256</v>
      </c>
      <c r="C834">
        <v>878</v>
      </c>
      <c r="D834">
        <v>235000</v>
      </c>
      <c r="E834">
        <v>210</v>
      </c>
      <c r="F834" s="3">
        <v>208.92844473135824</v>
      </c>
    </row>
    <row r="835" spans="1:6">
      <c r="A835">
        <v>17</v>
      </c>
      <c r="B835">
        <v>-90.14</v>
      </c>
      <c r="C835">
        <v>878</v>
      </c>
      <c r="D835">
        <v>235000</v>
      </c>
      <c r="E835">
        <v>234</v>
      </c>
      <c r="F835" s="3">
        <v>219.45565117963841</v>
      </c>
    </row>
    <row r="836" spans="1:6">
      <c r="A836">
        <v>18</v>
      </c>
      <c r="B836">
        <v>-90.025000000000006</v>
      </c>
      <c r="C836">
        <v>878</v>
      </c>
      <c r="D836">
        <v>235000</v>
      </c>
      <c r="E836">
        <v>228</v>
      </c>
      <c r="F836" s="3">
        <v>226.59691246809737</v>
      </c>
    </row>
    <row r="837" spans="1:6">
      <c r="A837">
        <v>19</v>
      </c>
      <c r="B837">
        <v>-89.918999999999997</v>
      </c>
      <c r="C837">
        <v>878</v>
      </c>
      <c r="D837">
        <v>235000</v>
      </c>
      <c r="E837">
        <v>226</v>
      </c>
      <c r="F837" s="3">
        <v>229.54334537683181</v>
      </c>
    </row>
    <row r="838" spans="1:6">
      <c r="A838">
        <v>20</v>
      </c>
      <c r="B838">
        <v>-89.805999999999997</v>
      </c>
      <c r="C838">
        <v>878</v>
      </c>
      <c r="D838">
        <v>235000</v>
      </c>
      <c r="E838">
        <v>221</v>
      </c>
      <c r="F838" s="3">
        <v>228.5940637199341</v>
      </c>
    </row>
    <row r="839" spans="1:6">
      <c r="A839">
        <v>21</v>
      </c>
      <c r="B839">
        <v>-89.691000000000003</v>
      </c>
      <c r="C839">
        <v>878</v>
      </c>
      <c r="D839">
        <v>235000</v>
      </c>
      <c r="E839">
        <v>229</v>
      </c>
      <c r="F839" s="3">
        <v>223.63663917784439</v>
      </c>
    </row>
    <row r="840" spans="1:6">
      <c r="A840">
        <v>22</v>
      </c>
      <c r="B840">
        <v>-89.576999999999998</v>
      </c>
      <c r="C840">
        <v>878</v>
      </c>
      <c r="D840">
        <v>235000</v>
      </c>
      <c r="E840">
        <v>232</v>
      </c>
      <c r="F840" s="3">
        <v>215.63292875638456</v>
      </c>
    </row>
    <row r="841" spans="1:6">
      <c r="A841">
        <v>23</v>
      </c>
      <c r="B841">
        <v>-89.457999999999998</v>
      </c>
      <c r="C841">
        <v>878</v>
      </c>
      <c r="D841">
        <v>235000</v>
      </c>
      <c r="E841">
        <v>214</v>
      </c>
      <c r="F841" s="3">
        <v>205.3249650800212</v>
      </c>
    </row>
    <row r="842" spans="1:6">
      <c r="A842">
        <v>24</v>
      </c>
      <c r="B842">
        <v>-89.341999999999999</v>
      </c>
      <c r="C842">
        <v>878</v>
      </c>
      <c r="D842">
        <v>235000</v>
      </c>
      <c r="E842">
        <v>196</v>
      </c>
      <c r="F842" s="3">
        <v>194.74738660314335</v>
      </c>
    </row>
    <row r="843" spans="1:6">
      <c r="A843">
        <v>25</v>
      </c>
      <c r="B843">
        <v>-89.234999999999999</v>
      </c>
      <c r="C843">
        <v>878</v>
      </c>
      <c r="D843">
        <v>235000</v>
      </c>
      <c r="E843">
        <v>172</v>
      </c>
      <c r="F843" s="3">
        <v>185.56644779622459</v>
      </c>
    </row>
    <row r="844" spans="1:6">
      <c r="A844">
        <v>26</v>
      </c>
      <c r="B844">
        <v>-89.13</v>
      </c>
      <c r="C844">
        <v>878</v>
      </c>
      <c r="D844">
        <v>235000</v>
      </c>
      <c r="E844">
        <v>157</v>
      </c>
      <c r="F844" s="3">
        <v>177.76013588276817</v>
      </c>
    </row>
    <row r="845" spans="1:6">
      <c r="A845">
        <v>27</v>
      </c>
      <c r="B845">
        <v>-89.016000000000005</v>
      </c>
      <c r="C845">
        <v>878</v>
      </c>
      <c r="D845">
        <v>235000</v>
      </c>
      <c r="E845">
        <v>173</v>
      </c>
      <c r="F845" s="3">
        <v>171.03253770550248</v>
      </c>
    </row>
    <row r="846" spans="1:6">
      <c r="A846">
        <v>28</v>
      </c>
      <c r="B846">
        <v>-88.896000000000001</v>
      </c>
      <c r="C846">
        <v>878</v>
      </c>
      <c r="D846">
        <v>235000</v>
      </c>
      <c r="E846">
        <v>183</v>
      </c>
      <c r="F846" s="3">
        <v>166.0136980059649</v>
      </c>
    </row>
    <row r="847" spans="1:6">
      <c r="A847">
        <v>29</v>
      </c>
      <c r="B847">
        <v>-88.790999999999997</v>
      </c>
      <c r="C847">
        <v>878</v>
      </c>
      <c r="D847">
        <v>235000</v>
      </c>
      <c r="E847">
        <v>166</v>
      </c>
      <c r="F847" s="3">
        <v>163.21076458328696</v>
      </c>
    </row>
    <row r="848" spans="1:6">
      <c r="A848">
        <v>30</v>
      </c>
      <c r="B848">
        <v>-88.671999999999997</v>
      </c>
      <c r="C848">
        <v>878</v>
      </c>
      <c r="D848">
        <v>235000</v>
      </c>
      <c r="E848">
        <v>174</v>
      </c>
      <c r="F848" s="3">
        <v>161.50582460553099</v>
      </c>
    </row>
    <row r="849" spans="1:6">
      <c r="A849">
        <v>31</v>
      </c>
      <c r="B849">
        <v>-88.56</v>
      </c>
      <c r="C849">
        <v>878</v>
      </c>
      <c r="D849">
        <v>235000</v>
      </c>
      <c r="E849">
        <v>143</v>
      </c>
      <c r="F849" s="3">
        <v>160.98210617686073</v>
      </c>
    </row>
    <row r="850" spans="1:6">
      <c r="A850">
        <v>32</v>
      </c>
      <c r="B850">
        <v>-88.451999999999998</v>
      </c>
      <c r="C850">
        <v>878</v>
      </c>
      <c r="D850">
        <v>235000</v>
      </c>
      <c r="E850">
        <v>167</v>
      </c>
      <c r="F850" s="3">
        <v>161.17112454439916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45</v>
      </c>
    </row>
    <row r="856" spans="1:6">
      <c r="A856" t="s">
        <v>27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46</v>
      </c>
    </row>
    <row r="860" spans="1:6">
      <c r="A860" t="s">
        <v>47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48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181</v>
      </c>
      <c r="B868" t="s">
        <v>160</v>
      </c>
      <c r="C868" t="s">
        <v>163</v>
      </c>
      <c r="D868" t="s">
        <v>180</v>
      </c>
      <c r="E868" t="s">
        <v>179</v>
      </c>
      <c r="F868" t="s">
        <v>200</v>
      </c>
    </row>
    <row r="869" spans="1:10">
      <c r="A869">
        <v>1</v>
      </c>
      <c r="B869">
        <v>-91.548000000000002</v>
      </c>
      <c r="C869">
        <v>876</v>
      </c>
      <c r="D869">
        <v>235000</v>
      </c>
      <c r="E869">
        <v>106</v>
      </c>
      <c r="F869" s="3"/>
      <c r="J869" t="s">
        <v>229</v>
      </c>
    </row>
    <row r="870" spans="1:10">
      <c r="A870">
        <v>2</v>
      </c>
      <c r="B870">
        <v>-91.438999999999993</v>
      </c>
      <c r="C870">
        <v>876</v>
      </c>
      <c r="D870">
        <v>235000</v>
      </c>
      <c r="E870">
        <v>110</v>
      </c>
      <c r="F870" s="3"/>
    </row>
    <row r="871" spans="1:10">
      <c r="A871">
        <v>3</v>
      </c>
      <c r="B871">
        <v>-91.323999999999998</v>
      </c>
      <c r="C871">
        <v>876</v>
      </c>
      <c r="D871">
        <v>235000</v>
      </c>
      <c r="E871">
        <v>131</v>
      </c>
      <c r="F871" s="3"/>
    </row>
    <row r="872" spans="1:10">
      <c r="A872">
        <v>4</v>
      </c>
      <c r="B872">
        <v>-91.212000000000003</v>
      </c>
      <c r="C872">
        <v>876</v>
      </c>
      <c r="D872">
        <v>235000</v>
      </c>
      <c r="E872">
        <v>110</v>
      </c>
      <c r="F872" s="3">
        <v>124.14030532267162</v>
      </c>
    </row>
    <row r="873" spans="1:10">
      <c r="A873">
        <v>5</v>
      </c>
      <c r="B873">
        <v>-91.1</v>
      </c>
      <c r="C873">
        <v>876</v>
      </c>
      <c r="D873">
        <v>235000</v>
      </c>
      <c r="E873">
        <v>139</v>
      </c>
      <c r="F873" s="3">
        <v>129.22646928734835</v>
      </c>
    </row>
    <row r="874" spans="1:10">
      <c r="A874">
        <v>6</v>
      </c>
      <c r="B874">
        <v>-90.994</v>
      </c>
      <c r="C874">
        <v>876</v>
      </c>
      <c r="D874">
        <v>235000</v>
      </c>
      <c r="E874">
        <v>140</v>
      </c>
      <c r="F874" s="3">
        <v>135.14856086092192</v>
      </c>
    </row>
    <row r="875" spans="1:10">
      <c r="A875">
        <v>7</v>
      </c>
      <c r="B875">
        <v>-90.881</v>
      </c>
      <c r="C875">
        <v>876</v>
      </c>
      <c r="D875">
        <v>235000</v>
      </c>
      <c r="E875">
        <v>153</v>
      </c>
      <c r="F875" s="3">
        <v>142.72506012061319</v>
      </c>
    </row>
    <row r="876" spans="1:10">
      <c r="A876">
        <v>8</v>
      </c>
      <c r="B876">
        <v>-90.765000000000001</v>
      </c>
      <c r="C876">
        <v>876</v>
      </c>
      <c r="D876">
        <v>235000</v>
      </c>
      <c r="E876">
        <v>164</v>
      </c>
      <c r="F876" s="3">
        <v>151.82658989467893</v>
      </c>
    </row>
    <row r="877" spans="1:10">
      <c r="A877">
        <v>9</v>
      </c>
      <c r="B877">
        <v>-90.649000000000001</v>
      </c>
      <c r="C877">
        <v>876</v>
      </c>
      <c r="D877">
        <v>235000</v>
      </c>
      <c r="E877">
        <v>142</v>
      </c>
      <c r="F877" s="3">
        <v>162.07768789067941</v>
      </c>
    </row>
    <row r="878" spans="1:10">
      <c r="A878">
        <v>10</v>
      </c>
      <c r="B878">
        <v>-90.534000000000006</v>
      </c>
      <c r="C878">
        <v>876</v>
      </c>
      <c r="D878">
        <v>235000</v>
      </c>
      <c r="E878">
        <v>188</v>
      </c>
      <c r="F878" s="3">
        <v>173.00363037018928</v>
      </c>
    </row>
    <row r="879" spans="1:10">
      <c r="A879">
        <v>11</v>
      </c>
      <c r="B879">
        <v>-90.424000000000007</v>
      </c>
      <c r="C879">
        <v>876</v>
      </c>
      <c r="D879">
        <v>235000</v>
      </c>
      <c r="E879">
        <v>179</v>
      </c>
      <c r="F879" s="3">
        <v>183.66471282501979</v>
      </c>
    </row>
    <row r="880" spans="1:10">
      <c r="A880">
        <v>12</v>
      </c>
      <c r="B880">
        <v>-90.308999999999997</v>
      </c>
      <c r="C880">
        <v>876</v>
      </c>
      <c r="D880">
        <v>235000</v>
      </c>
      <c r="E880">
        <v>192</v>
      </c>
      <c r="F880" s="3">
        <v>194.37565351492233</v>
      </c>
    </row>
    <row r="881" spans="1:6">
      <c r="A881">
        <v>13</v>
      </c>
      <c r="B881">
        <v>-90.194999999999993</v>
      </c>
      <c r="C881">
        <v>876</v>
      </c>
      <c r="D881">
        <v>235000</v>
      </c>
      <c r="E881">
        <v>190</v>
      </c>
      <c r="F881" s="3">
        <v>203.82887619059716</v>
      </c>
    </row>
    <row r="882" spans="1:6">
      <c r="A882">
        <v>14</v>
      </c>
      <c r="B882">
        <v>-90.087000000000003</v>
      </c>
      <c r="C882">
        <v>876</v>
      </c>
      <c r="D882">
        <v>235000</v>
      </c>
      <c r="E882">
        <v>203</v>
      </c>
      <c r="F882" s="3">
        <v>211.06891915332804</v>
      </c>
    </row>
    <row r="883" spans="1:6">
      <c r="A883">
        <v>15</v>
      </c>
      <c r="B883">
        <v>-89.971999999999994</v>
      </c>
      <c r="C883">
        <v>876</v>
      </c>
      <c r="D883">
        <v>235000</v>
      </c>
      <c r="E883">
        <v>248</v>
      </c>
      <c r="F883" s="3">
        <v>216.36217340382436</v>
      </c>
    </row>
    <row r="884" spans="1:6">
      <c r="A884">
        <v>16</v>
      </c>
      <c r="B884">
        <v>-89.855999999999995</v>
      </c>
      <c r="C884">
        <v>876</v>
      </c>
      <c r="D884">
        <v>235000</v>
      </c>
      <c r="E884">
        <v>203</v>
      </c>
      <c r="F884" s="3">
        <v>218.77089423857106</v>
      </c>
    </row>
    <row r="885" spans="1:6">
      <c r="A885">
        <v>17</v>
      </c>
      <c r="B885">
        <v>-89.74</v>
      </c>
      <c r="C885">
        <v>876</v>
      </c>
      <c r="D885">
        <v>235000</v>
      </c>
      <c r="E885">
        <v>234</v>
      </c>
      <c r="F885" s="3">
        <v>218.09362586966071</v>
      </c>
    </row>
    <row r="886" spans="1:6">
      <c r="A886">
        <v>18</v>
      </c>
      <c r="B886">
        <v>-89.625</v>
      </c>
      <c r="C886">
        <v>876</v>
      </c>
      <c r="D886">
        <v>235000</v>
      </c>
      <c r="E886">
        <v>205</v>
      </c>
      <c r="F886" s="3">
        <v>214.53230892224533</v>
      </c>
    </row>
    <row r="887" spans="1:6">
      <c r="A887">
        <v>19</v>
      </c>
      <c r="B887">
        <v>-89.519000000000005</v>
      </c>
      <c r="C887">
        <v>876</v>
      </c>
      <c r="D887">
        <v>235000</v>
      </c>
      <c r="E887">
        <v>227</v>
      </c>
      <c r="F887" s="3">
        <v>209.06451373334636</v>
      </c>
    </row>
    <row r="888" spans="1:6">
      <c r="A888">
        <v>20</v>
      </c>
      <c r="B888">
        <v>-89.406000000000006</v>
      </c>
      <c r="C888">
        <v>876</v>
      </c>
      <c r="D888">
        <v>235000</v>
      </c>
      <c r="E888">
        <v>203</v>
      </c>
      <c r="F888" s="3">
        <v>201.48932090418373</v>
      </c>
    </row>
    <row r="889" spans="1:6">
      <c r="A889">
        <v>21</v>
      </c>
      <c r="B889">
        <v>-89.290999999999997</v>
      </c>
      <c r="C889">
        <v>876</v>
      </c>
      <c r="D889">
        <v>235000</v>
      </c>
      <c r="E889">
        <v>184</v>
      </c>
      <c r="F889" s="3">
        <v>192.63253313790946</v>
      </c>
    </row>
    <row r="890" spans="1:6">
      <c r="A890">
        <v>22</v>
      </c>
      <c r="B890">
        <v>-89.177000000000007</v>
      </c>
      <c r="C890">
        <v>876</v>
      </c>
      <c r="D890">
        <v>235000</v>
      </c>
      <c r="E890">
        <v>185</v>
      </c>
      <c r="F890" s="3">
        <v>183.44135250738833</v>
      </c>
    </row>
    <row r="891" spans="1:6">
      <c r="A891">
        <v>23</v>
      </c>
      <c r="B891">
        <v>-89.058000000000007</v>
      </c>
      <c r="C891">
        <v>876</v>
      </c>
      <c r="D891">
        <v>235000</v>
      </c>
      <c r="E891">
        <v>170</v>
      </c>
      <c r="F891" s="3">
        <v>174.12128470686201</v>
      </c>
    </row>
    <row r="892" spans="1:6">
      <c r="A892">
        <v>24</v>
      </c>
      <c r="B892">
        <v>-88.941999999999993</v>
      </c>
      <c r="C892">
        <v>876</v>
      </c>
      <c r="D892">
        <v>235000</v>
      </c>
      <c r="E892">
        <v>151</v>
      </c>
      <c r="F892" s="3">
        <v>165.85823590672436</v>
      </c>
    </row>
    <row r="893" spans="1:6">
      <c r="A893">
        <v>25</v>
      </c>
      <c r="B893">
        <v>-88.834999999999994</v>
      </c>
      <c r="C893">
        <v>876</v>
      </c>
      <c r="D893">
        <v>235000</v>
      </c>
      <c r="E893">
        <v>163</v>
      </c>
      <c r="F893" s="3">
        <v>159.27364538360257</v>
      </c>
    </row>
    <row r="894" spans="1:6">
      <c r="A894">
        <v>26</v>
      </c>
      <c r="B894">
        <v>-88.73</v>
      </c>
      <c r="C894">
        <v>876</v>
      </c>
      <c r="D894">
        <v>235000</v>
      </c>
      <c r="E894">
        <v>170</v>
      </c>
      <c r="F894" s="3">
        <v>153.92489265603891</v>
      </c>
    </row>
    <row r="895" spans="1:6">
      <c r="A895">
        <v>27</v>
      </c>
      <c r="B895">
        <v>-88.616</v>
      </c>
      <c r="C895">
        <v>876</v>
      </c>
      <c r="D895">
        <v>235000</v>
      </c>
      <c r="E895">
        <v>152</v>
      </c>
      <c r="F895" s="3">
        <v>149.39237110164277</v>
      </c>
    </row>
    <row r="896" spans="1:6">
      <c r="A896">
        <v>28</v>
      </c>
      <c r="B896">
        <v>-88.495999999999995</v>
      </c>
      <c r="C896">
        <v>876</v>
      </c>
      <c r="D896">
        <v>235000</v>
      </c>
      <c r="E896">
        <v>138</v>
      </c>
      <c r="F896" s="3">
        <v>145.96475190717371</v>
      </c>
    </row>
    <row r="897" spans="1:6">
      <c r="A897">
        <v>29</v>
      </c>
      <c r="B897">
        <v>-88.391000000000005</v>
      </c>
      <c r="C897">
        <v>876</v>
      </c>
      <c r="D897">
        <v>235000</v>
      </c>
      <c r="E897">
        <v>146</v>
      </c>
      <c r="F897" s="3">
        <v>143.95405880413404</v>
      </c>
    </row>
    <row r="898" spans="1:6">
      <c r="A898">
        <v>30</v>
      </c>
      <c r="B898">
        <v>-88.272000000000006</v>
      </c>
      <c r="C898">
        <v>876</v>
      </c>
      <c r="D898">
        <v>235000</v>
      </c>
      <c r="E898">
        <v>150</v>
      </c>
      <c r="F898" s="3">
        <v>142.59092243887156</v>
      </c>
    </row>
    <row r="899" spans="1:6">
      <c r="A899">
        <v>31</v>
      </c>
      <c r="B899">
        <v>-88.16</v>
      </c>
      <c r="C899">
        <v>876</v>
      </c>
      <c r="D899">
        <v>235000</v>
      </c>
      <c r="E899">
        <v>141</v>
      </c>
      <c r="F899" s="3">
        <v>142.00345635302818</v>
      </c>
    </row>
    <row r="900" spans="1:6">
      <c r="A900">
        <v>32</v>
      </c>
      <c r="B900">
        <v>-88.052000000000007</v>
      </c>
      <c r="C900">
        <v>876</v>
      </c>
      <c r="D900">
        <v>235000</v>
      </c>
      <c r="E900">
        <v>137</v>
      </c>
      <c r="F900" s="3">
        <v>141.91205858102575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49</v>
      </c>
    </row>
    <row r="906" spans="1:6">
      <c r="A906" t="s">
        <v>27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46</v>
      </c>
    </row>
    <row r="910" spans="1:6">
      <c r="A910" t="s">
        <v>50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48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181</v>
      </c>
      <c r="B918" t="s">
        <v>160</v>
      </c>
      <c r="C918" t="s">
        <v>163</v>
      </c>
      <c r="D918" t="s">
        <v>180</v>
      </c>
      <c r="E918" t="s">
        <v>179</v>
      </c>
      <c r="F918" t="s">
        <v>200</v>
      </c>
    </row>
    <row r="919" spans="1:10">
      <c r="A919">
        <v>1</v>
      </c>
      <c r="B919">
        <v>-91.548000000000002</v>
      </c>
      <c r="C919">
        <v>876</v>
      </c>
      <c r="D919">
        <v>235000</v>
      </c>
      <c r="E919">
        <v>123</v>
      </c>
      <c r="F919" s="3"/>
      <c r="J919" t="s">
        <v>230</v>
      </c>
    </row>
    <row r="920" spans="1:10">
      <c r="A920">
        <v>2</v>
      </c>
      <c r="B920">
        <v>-91.438999999999993</v>
      </c>
      <c r="C920">
        <v>876</v>
      </c>
      <c r="D920">
        <v>235000</v>
      </c>
      <c r="E920">
        <v>136</v>
      </c>
      <c r="F920" s="3"/>
    </row>
    <row r="921" spans="1:10">
      <c r="A921">
        <v>3</v>
      </c>
      <c r="B921">
        <v>-91.323999999999998</v>
      </c>
      <c r="C921">
        <v>876</v>
      </c>
      <c r="D921">
        <v>235000</v>
      </c>
      <c r="E921">
        <v>152</v>
      </c>
      <c r="F921" s="3"/>
    </row>
    <row r="922" spans="1:10">
      <c r="A922">
        <v>4</v>
      </c>
      <c r="B922">
        <v>-91.212000000000003</v>
      </c>
      <c r="C922">
        <v>876</v>
      </c>
      <c r="D922">
        <v>235000</v>
      </c>
      <c r="E922">
        <v>144</v>
      </c>
      <c r="F922" s="3">
        <v>140.15325595611699</v>
      </c>
    </row>
    <row r="923" spans="1:10">
      <c r="A923">
        <v>5</v>
      </c>
      <c r="B923">
        <v>-91.1</v>
      </c>
      <c r="C923">
        <v>876</v>
      </c>
      <c r="D923">
        <v>235000</v>
      </c>
      <c r="E923">
        <v>143</v>
      </c>
      <c r="F923" s="3">
        <v>141.93008018410231</v>
      </c>
    </row>
    <row r="924" spans="1:10">
      <c r="A924">
        <v>6</v>
      </c>
      <c r="B924">
        <v>-90.994</v>
      </c>
      <c r="C924">
        <v>876</v>
      </c>
      <c r="D924">
        <v>235000</v>
      </c>
      <c r="E924">
        <v>140</v>
      </c>
      <c r="F924" s="3">
        <v>144.54601626880304</v>
      </c>
    </row>
    <row r="925" spans="1:10">
      <c r="A925">
        <v>7</v>
      </c>
      <c r="B925">
        <v>-90.881</v>
      </c>
      <c r="C925">
        <v>876</v>
      </c>
      <c r="D925">
        <v>235000</v>
      </c>
      <c r="E925">
        <v>149</v>
      </c>
      <c r="F925" s="3">
        <v>148.72955166829081</v>
      </c>
    </row>
    <row r="926" spans="1:10">
      <c r="A926">
        <v>8</v>
      </c>
      <c r="B926">
        <v>-90.765000000000001</v>
      </c>
      <c r="C926">
        <v>876</v>
      </c>
      <c r="D926">
        <v>235000</v>
      </c>
      <c r="E926">
        <v>152</v>
      </c>
      <c r="F926" s="3">
        <v>154.94782089125292</v>
      </c>
    </row>
    <row r="927" spans="1:10">
      <c r="A927">
        <v>9</v>
      </c>
      <c r="B927">
        <v>-90.649000000000001</v>
      </c>
      <c r="C927">
        <v>876</v>
      </c>
      <c r="D927">
        <v>235000</v>
      </c>
      <c r="E927">
        <v>170</v>
      </c>
      <c r="F927" s="3">
        <v>163.43771745887548</v>
      </c>
    </row>
    <row r="928" spans="1:10">
      <c r="A928">
        <v>10</v>
      </c>
      <c r="B928">
        <v>-90.534000000000006</v>
      </c>
      <c r="C928">
        <v>876</v>
      </c>
      <c r="D928">
        <v>235000</v>
      </c>
      <c r="E928">
        <v>177</v>
      </c>
      <c r="F928" s="3">
        <v>174.13717792608244</v>
      </c>
    </row>
    <row r="929" spans="1:6">
      <c r="A929">
        <v>11</v>
      </c>
      <c r="B929">
        <v>-90.424000000000007</v>
      </c>
      <c r="C929">
        <v>876</v>
      </c>
      <c r="D929">
        <v>235000</v>
      </c>
      <c r="E929">
        <v>187</v>
      </c>
      <c r="F929" s="3">
        <v>186.14306782166148</v>
      </c>
    </row>
    <row r="930" spans="1:6">
      <c r="A930">
        <v>12</v>
      </c>
      <c r="B930">
        <v>-90.308999999999997</v>
      </c>
      <c r="C930">
        <v>876</v>
      </c>
      <c r="D930">
        <v>235000</v>
      </c>
      <c r="E930">
        <v>181</v>
      </c>
      <c r="F930" s="3">
        <v>199.68839692268955</v>
      </c>
    </row>
    <row r="931" spans="1:6">
      <c r="A931">
        <v>13</v>
      </c>
      <c r="B931">
        <v>-90.194999999999993</v>
      </c>
      <c r="C931">
        <v>876</v>
      </c>
      <c r="D931">
        <v>235000</v>
      </c>
      <c r="E931">
        <v>219</v>
      </c>
      <c r="F931" s="3">
        <v>212.80515630963961</v>
      </c>
    </row>
    <row r="932" spans="1:6">
      <c r="A932">
        <v>14</v>
      </c>
      <c r="B932">
        <v>-90.087000000000003</v>
      </c>
      <c r="C932">
        <v>876</v>
      </c>
      <c r="D932">
        <v>235000</v>
      </c>
      <c r="E932">
        <v>234</v>
      </c>
      <c r="F932" s="3">
        <v>223.50588826676901</v>
      </c>
    </row>
    <row r="933" spans="1:6">
      <c r="A933">
        <v>15</v>
      </c>
      <c r="B933">
        <v>-89.971999999999994</v>
      </c>
      <c r="C933">
        <v>876</v>
      </c>
      <c r="D933">
        <v>235000</v>
      </c>
      <c r="E933">
        <v>223</v>
      </c>
      <c r="F933" s="3">
        <v>231.54600372883192</v>
      </c>
    </row>
    <row r="934" spans="1:6">
      <c r="A934">
        <v>16</v>
      </c>
      <c r="B934">
        <v>-89.855999999999995</v>
      </c>
      <c r="C934">
        <v>876</v>
      </c>
      <c r="D934">
        <v>235000</v>
      </c>
      <c r="E934">
        <v>243</v>
      </c>
      <c r="F934" s="3">
        <v>234.95715824538175</v>
      </c>
    </row>
    <row r="935" spans="1:6">
      <c r="A935">
        <v>17</v>
      </c>
      <c r="B935">
        <v>-89.74</v>
      </c>
      <c r="C935">
        <v>876</v>
      </c>
      <c r="D935">
        <v>235000</v>
      </c>
      <c r="E935">
        <v>253</v>
      </c>
      <c r="F935" s="3">
        <v>233.12808948293579</v>
      </c>
    </row>
    <row r="936" spans="1:6">
      <c r="A936">
        <v>18</v>
      </c>
      <c r="B936">
        <v>-89.625</v>
      </c>
      <c r="C936">
        <v>876</v>
      </c>
      <c r="D936">
        <v>235000</v>
      </c>
      <c r="E936">
        <v>211</v>
      </c>
      <c r="F936" s="3">
        <v>226.46869204486387</v>
      </c>
    </row>
    <row r="937" spans="1:6">
      <c r="A937">
        <v>19</v>
      </c>
      <c r="B937">
        <v>-89.519000000000005</v>
      </c>
      <c r="C937">
        <v>876</v>
      </c>
      <c r="D937">
        <v>235000</v>
      </c>
      <c r="E937">
        <v>223</v>
      </c>
      <c r="F937" s="3">
        <v>216.97325973184169</v>
      </c>
    </row>
    <row r="938" spans="1:6">
      <c r="A938">
        <v>20</v>
      </c>
      <c r="B938">
        <v>-89.406000000000006</v>
      </c>
      <c r="C938">
        <v>876</v>
      </c>
      <c r="D938">
        <v>235000</v>
      </c>
      <c r="E938">
        <v>197</v>
      </c>
      <c r="F938" s="3">
        <v>204.69047464955599</v>
      </c>
    </row>
    <row r="939" spans="1:6">
      <c r="A939">
        <v>21</v>
      </c>
      <c r="B939">
        <v>-89.290999999999997</v>
      </c>
      <c r="C939">
        <v>876</v>
      </c>
      <c r="D939">
        <v>235000</v>
      </c>
      <c r="E939">
        <v>180</v>
      </c>
      <c r="F939" s="3">
        <v>191.48625396711827</v>
      </c>
    </row>
    <row r="940" spans="1:6">
      <c r="A940">
        <v>22</v>
      </c>
      <c r="B940">
        <v>-89.177000000000007</v>
      </c>
      <c r="C940">
        <v>876</v>
      </c>
      <c r="D940">
        <v>235000</v>
      </c>
      <c r="E940">
        <v>169</v>
      </c>
      <c r="F940" s="3">
        <v>179.10974982815424</v>
      </c>
    </row>
    <row r="941" spans="1:6">
      <c r="A941">
        <v>23</v>
      </c>
      <c r="B941">
        <v>-89.058000000000007</v>
      </c>
      <c r="C941">
        <v>876</v>
      </c>
      <c r="D941">
        <v>235000</v>
      </c>
      <c r="E941">
        <v>185</v>
      </c>
      <c r="F941" s="3">
        <v>168.01210966373438</v>
      </c>
    </row>
    <row r="942" spans="1:6">
      <c r="A942">
        <v>24</v>
      </c>
      <c r="B942">
        <v>-88.941999999999993</v>
      </c>
      <c r="C942">
        <v>876</v>
      </c>
      <c r="D942">
        <v>235000</v>
      </c>
      <c r="E942">
        <v>170</v>
      </c>
      <c r="F942" s="3">
        <v>159.49518969869794</v>
      </c>
    </row>
    <row r="943" spans="1:6">
      <c r="A943">
        <v>25</v>
      </c>
      <c r="B943">
        <v>-88.834999999999994</v>
      </c>
      <c r="C943">
        <v>876</v>
      </c>
      <c r="D943">
        <v>235000</v>
      </c>
      <c r="E943">
        <v>168</v>
      </c>
      <c r="F943" s="3">
        <v>153.68853489339921</v>
      </c>
    </row>
    <row r="944" spans="1:6">
      <c r="A944">
        <v>26</v>
      </c>
      <c r="B944">
        <v>-88.73</v>
      </c>
      <c r="C944">
        <v>876</v>
      </c>
      <c r="D944">
        <v>235000</v>
      </c>
      <c r="E944">
        <v>168</v>
      </c>
      <c r="F944" s="3">
        <v>149.68854952406542</v>
      </c>
    </row>
    <row r="945" spans="1:6">
      <c r="A945">
        <v>27</v>
      </c>
      <c r="B945">
        <v>-88.616</v>
      </c>
      <c r="C945">
        <v>876</v>
      </c>
      <c r="D945">
        <v>235000</v>
      </c>
      <c r="E945">
        <v>134</v>
      </c>
      <c r="F945" s="3">
        <v>146.87577114983716</v>
      </c>
    </row>
    <row r="946" spans="1:6">
      <c r="A946">
        <v>28</v>
      </c>
      <c r="B946">
        <v>-88.495999999999995</v>
      </c>
      <c r="C946">
        <v>876</v>
      </c>
      <c r="D946">
        <v>235000</v>
      </c>
      <c r="E946">
        <v>120</v>
      </c>
      <c r="F946" s="3">
        <v>145.16944502560958</v>
      </c>
    </row>
    <row r="947" spans="1:6">
      <c r="A947">
        <v>29</v>
      </c>
      <c r="B947">
        <v>-88.391000000000005</v>
      </c>
      <c r="C947">
        <v>876</v>
      </c>
      <c r="D947">
        <v>235000</v>
      </c>
      <c r="E947">
        <v>134</v>
      </c>
      <c r="F947" s="3">
        <v>144.38546099165723</v>
      </c>
    </row>
    <row r="948" spans="1:6">
      <c r="A948">
        <v>30</v>
      </c>
      <c r="B948">
        <v>-88.272000000000006</v>
      </c>
      <c r="C948">
        <v>876</v>
      </c>
      <c r="D948">
        <v>235000</v>
      </c>
      <c r="E948">
        <v>148</v>
      </c>
      <c r="F948" s="3">
        <v>143.99210597699354</v>
      </c>
    </row>
    <row r="949" spans="1:6">
      <c r="A949">
        <v>31</v>
      </c>
      <c r="B949">
        <v>-88.16</v>
      </c>
      <c r="C949">
        <v>876</v>
      </c>
      <c r="D949">
        <v>235000</v>
      </c>
      <c r="E949">
        <v>145</v>
      </c>
      <c r="F949" s="3">
        <v>143.90281182818623</v>
      </c>
    </row>
    <row r="950" spans="1:6">
      <c r="A950">
        <v>32</v>
      </c>
      <c r="B950">
        <v>-88.052000000000007</v>
      </c>
      <c r="C950">
        <v>876</v>
      </c>
      <c r="D950">
        <v>235000</v>
      </c>
      <c r="E950">
        <v>164</v>
      </c>
      <c r="F950" s="3">
        <v>143.95655020521721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51</v>
      </c>
    </row>
    <row r="956" spans="1:6">
      <c r="A956" t="s">
        <v>27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46</v>
      </c>
    </row>
    <row r="960" spans="1:6">
      <c r="A960" t="s">
        <v>52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48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181</v>
      </c>
      <c r="B968" t="s">
        <v>160</v>
      </c>
      <c r="C968" t="s">
        <v>163</v>
      </c>
      <c r="D968" t="s">
        <v>180</v>
      </c>
      <c r="E968" t="s">
        <v>179</v>
      </c>
      <c r="F968" t="s">
        <v>200</v>
      </c>
    </row>
    <row r="969" spans="1:10">
      <c r="A969">
        <v>1</v>
      </c>
      <c r="B969">
        <v>-91.548000000000002</v>
      </c>
      <c r="C969">
        <v>878</v>
      </c>
      <c r="D969">
        <v>235000</v>
      </c>
      <c r="E969">
        <v>92</v>
      </c>
      <c r="F969" s="3"/>
      <c r="J969" t="s">
        <v>231</v>
      </c>
    </row>
    <row r="970" spans="1:10">
      <c r="A970">
        <v>2</v>
      </c>
      <c r="B970">
        <v>-91.438999999999993</v>
      </c>
      <c r="C970">
        <v>878</v>
      </c>
      <c r="D970">
        <v>235000</v>
      </c>
      <c r="E970">
        <v>99</v>
      </c>
      <c r="F970" s="3"/>
    </row>
    <row r="971" spans="1:10">
      <c r="A971">
        <v>3</v>
      </c>
      <c r="B971">
        <v>-91.323999999999998</v>
      </c>
      <c r="C971">
        <v>878</v>
      </c>
      <c r="D971">
        <v>235000</v>
      </c>
      <c r="E971">
        <v>112</v>
      </c>
      <c r="F971" s="3"/>
    </row>
    <row r="972" spans="1:10">
      <c r="A972">
        <v>4</v>
      </c>
      <c r="B972">
        <v>-91.212000000000003</v>
      </c>
      <c r="C972">
        <v>878</v>
      </c>
      <c r="D972">
        <v>235000</v>
      </c>
      <c r="E972">
        <v>161</v>
      </c>
      <c r="F972" s="3">
        <v>140.83398608202961</v>
      </c>
    </row>
    <row r="973" spans="1:10">
      <c r="A973">
        <v>5</v>
      </c>
      <c r="B973">
        <v>-91.1</v>
      </c>
      <c r="C973">
        <v>878</v>
      </c>
      <c r="D973">
        <v>235000</v>
      </c>
      <c r="E973">
        <v>127</v>
      </c>
      <c r="F973" s="3">
        <v>142.7819731462873</v>
      </c>
    </row>
    <row r="974" spans="1:10">
      <c r="A974">
        <v>6</v>
      </c>
      <c r="B974">
        <v>-90.994</v>
      </c>
      <c r="C974">
        <v>878</v>
      </c>
      <c r="D974">
        <v>235000</v>
      </c>
      <c r="E974">
        <v>140</v>
      </c>
      <c r="F974" s="3">
        <v>145.60480194614595</v>
      </c>
    </row>
    <row r="975" spans="1:10">
      <c r="A975">
        <v>7</v>
      </c>
      <c r="B975">
        <v>-90.881</v>
      </c>
      <c r="C975">
        <v>878</v>
      </c>
      <c r="D975">
        <v>235000</v>
      </c>
      <c r="E975">
        <v>146</v>
      </c>
      <c r="F975" s="3">
        <v>150.27457570883735</v>
      </c>
    </row>
    <row r="976" spans="1:10">
      <c r="A976">
        <v>8</v>
      </c>
      <c r="B976">
        <v>-90.765000000000001</v>
      </c>
      <c r="C976">
        <v>878</v>
      </c>
      <c r="D976">
        <v>235000</v>
      </c>
      <c r="E976">
        <v>165</v>
      </c>
      <c r="F976" s="3">
        <v>157.62509141197401</v>
      </c>
    </row>
    <row r="977" spans="1:6">
      <c r="A977">
        <v>9</v>
      </c>
      <c r="B977">
        <v>-90.649000000000001</v>
      </c>
      <c r="C977">
        <v>878</v>
      </c>
      <c r="D977">
        <v>235000</v>
      </c>
      <c r="E977">
        <v>182</v>
      </c>
      <c r="F977" s="3">
        <v>168.28564732890874</v>
      </c>
    </row>
    <row r="978" spans="1:6">
      <c r="A978">
        <v>10</v>
      </c>
      <c r="B978">
        <v>-90.534000000000006</v>
      </c>
      <c r="C978">
        <v>878</v>
      </c>
      <c r="D978">
        <v>235000</v>
      </c>
      <c r="E978">
        <v>186</v>
      </c>
      <c r="F978" s="3">
        <v>182.41618878055647</v>
      </c>
    </row>
    <row r="979" spans="1:6">
      <c r="A979">
        <v>11</v>
      </c>
      <c r="B979">
        <v>-90.424000000000007</v>
      </c>
      <c r="C979">
        <v>878</v>
      </c>
      <c r="D979">
        <v>235000</v>
      </c>
      <c r="E979">
        <v>184</v>
      </c>
      <c r="F979" s="3">
        <v>198.79957007781678</v>
      </c>
    </row>
    <row r="980" spans="1:6">
      <c r="A980">
        <v>12</v>
      </c>
      <c r="B980">
        <v>-90.308999999999997</v>
      </c>
      <c r="C980">
        <v>878</v>
      </c>
      <c r="D980">
        <v>235000</v>
      </c>
      <c r="E980">
        <v>215</v>
      </c>
      <c r="F980" s="3">
        <v>217.47244825636034</v>
      </c>
    </row>
    <row r="981" spans="1:6">
      <c r="A981">
        <v>13</v>
      </c>
      <c r="B981">
        <v>-90.194999999999993</v>
      </c>
      <c r="C981">
        <v>878</v>
      </c>
      <c r="D981">
        <v>235000</v>
      </c>
      <c r="E981">
        <v>253</v>
      </c>
      <c r="F981" s="3">
        <v>235.16466823058127</v>
      </c>
    </row>
    <row r="982" spans="1:6">
      <c r="A982">
        <v>14</v>
      </c>
      <c r="B982">
        <v>-90.087000000000003</v>
      </c>
      <c r="C982">
        <v>878</v>
      </c>
      <c r="D982">
        <v>235000</v>
      </c>
      <c r="E982">
        <v>244</v>
      </c>
      <c r="F982" s="3">
        <v>248.58519503073029</v>
      </c>
    </row>
    <row r="983" spans="1:6">
      <c r="A983">
        <v>15</v>
      </c>
      <c r="B983">
        <v>-89.971999999999994</v>
      </c>
      <c r="C983">
        <v>878</v>
      </c>
      <c r="D983">
        <v>235000</v>
      </c>
      <c r="E983">
        <v>253</v>
      </c>
      <c r="F983" s="3">
        <v>256.80583025954292</v>
      </c>
    </row>
    <row r="984" spans="1:6">
      <c r="A984">
        <v>16</v>
      </c>
      <c r="B984">
        <v>-89.855999999999995</v>
      </c>
      <c r="C984">
        <v>878</v>
      </c>
      <c r="D984">
        <v>235000</v>
      </c>
      <c r="E984">
        <v>249</v>
      </c>
      <c r="F984" s="3">
        <v>257.22755485844965</v>
      </c>
    </row>
    <row r="985" spans="1:6">
      <c r="A985">
        <v>17</v>
      </c>
      <c r="B985">
        <v>-89.74</v>
      </c>
      <c r="C985">
        <v>878</v>
      </c>
      <c r="D985">
        <v>235000</v>
      </c>
      <c r="E985">
        <v>232</v>
      </c>
      <c r="F985" s="3">
        <v>249.82580286982051</v>
      </c>
    </row>
    <row r="986" spans="1:6">
      <c r="A986">
        <v>18</v>
      </c>
      <c r="B986">
        <v>-89.625</v>
      </c>
      <c r="C986">
        <v>878</v>
      </c>
      <c r="D986">
        <v>235000</v>
      </c>
      <c r="E986">
        <v>287</v>
      </c>
      <c r="F986" s="3">
        <v>236.46697510167166</v>
      </c>
    </row>
    <row r="987" spans="1:6">
      <c r="A987">
        <v>19</v>
      </c>
      <c r="B987">
        <v>-89.519000000000005</v>
      </c>
      <c r="C987">
        <v>878</v>
      </c>
      <c r="D987">
        <v>235000</v>
      </c>
      <c r="E987">
        <v>209</v>
      </c>
      <c r="F987" s="3">
        <v>221.18705654728484</v>
      </c>
    </row>
    <row r="988" spans="1:6">
      <c r="A988">
        <v>20</v>
      </c>
      <c r="B988">
        <v>-89.406000000000006</v>
      </c>
      <c r="C988">
        <v>878</v>
      </c>
      <c r="D988">
        <v>235000</v>
      </c>
      <c r="E988">
        <v>216</v>
      </c>
      <c r="F988" s="3">
        <v>204.39892828871473</v>
      </c>
    </row>
    <row r="989" spans="1:6">
      <c r="A989">
        <v>21</v>
      </c>
      <c r="B989">
        <v>-89.290999999999997</v>
      </c>
      <c r="C989">
        <v>878</v>
      </c>
      <c r="D989">
        <v>235000</v>
      </c>
      <c r="E989">
        <v>186</v>
      </c>
      <c r="F989" s="3">
        <v>189.05504681289477</v>
      </c>
    </row>
    <row r="990" spans="1:6">
      <c r="A990">
        <v>22</v>
      </c>
      <c r="B990">
        <v>-89.177000000000007</v>
      </c>
      <c r="C990">
        <v>878</v>
      </c>
      <c r="D990">
        <v>235000</v>
      </c>
      <c r="E990">
        <v>162</v>
      </c>
      <c r="F990" s="3">
        <v>176.95467093416818</v>
      </c>
    </row>
    <row r="991" spans="1:6">
      <c r="A991">
        <v>23</v>
      </c>
      <c r="B991">
        <v>-89.058000000000007</v>
      </c>
      <c r="C991">
        <v>878</v>
      </c>
      <c r="D991">
        <v>235000</v>
      </c>
      <c r="E991">
        <v>163</v>
      </c>
      <c r="F991" s="3">
        <v>168.04026712102984</v>
      </c>
    </row>
    <row r="992" spans="1:6">
      <c r="A992">
        <v>24</v>
      </c>
      <c r="B992">
        <v>-88.941999999999993</v>
      </c>
      <c r="C992">
        <v>878</v>
      </c>
      <c r="D992">
        <v>235000</v>
      </c>
      <c r="E992">
        <v>174</v>
      </c>
      <c r="F992" s="3">
        <v>162.62820662199462</v>
      </c>
    </row>
    <row r="993" spans="1:6">
      <c r="A993">
        <v>25</v>
      </c>
      <c r="B993">
        <v>-88.834999999999994</v>
      </c>
      <c r="C993">
        <v>878</v>
      </c>
      <c r="D993">
        <v>235000</v>
      </c>
      <c r="E993">
        <v>154</v>
      </c>
      <c r="F993" s="3">
        <v>159.85044555842865</v>
      </c>
    </row>
    <row r="994" spans="1:6">
      <c r="A994">
        <v>26</v>
      </c>
      <c r="B994">
        <v>-88.73</v>
      </c>
      <c r="C994">
        <v>878</v>
      </c>
      <c r="D994">
        <v>235000</v>
      </c>
      <c r="E994">
        <v>152</v>
      </c>
      <c r="F994" s="3">
        <v>158.55828393068686</v>
      </c>
    </row>
    <row r="995" spans="1:6">
      <c r="A995">
        <v>27</v>
      </c>
      <c r="B995">
        <v>-88.616</v>
      </c>
      <c r="C995">
        <v>878</v>
      </c>
      <c r="D995">
        <v>235000</v>
      </c>
      <c r="E995">
        <v>171</v>
      </c>
      <c r="F995" s="3">
        <v>158.16963853747151</v>
      </c>
    </row>
    <row r="996" spans="1:6">
      <c r="A996">
        <v>28</v>
      </c>
      <c r="B996">
        <v>-88.495999999999995</v>
      </c>
      <c r="C996">
        <v>878</v>
      </c>
      <c r="D996">
        <v>235000</v>
      </c>
      <c r="E996">
        <v>154</v>
      </c>
      <c r="F996" s="3">
        <v>158.40448262456485</v>
      </c>
    </row>
    <row r="997" spans="1:6">
      <c r="A997">
        <v>29</v>
      </c>
      <c r="B997">
        <v>-88.391000000000005</v>
      </c>
      <c r="C997">
        <v>878</v>
      </c>
      <c r="D997">
        <v>235000</v>
      </c>
      <c r="E997">
        <v>161</v>
      </c>
      <c r="F997" s="3">
        <v>158.88778875654981</v>
      </c>
    </row>
    <row r="998" spans="1:6">
      <c r="A998">
        <v>30</v>
      </c>
      <c r="B998">
        <v>-88.272000000000006</v>
      </c>
      <c r="C998">
        <v>878</v>
      </c>
      <c r="D998">
        <v>235000</v>
      </c>
      <c r="E998">
        <v>156</v>
      </c>
      <c r="F998" s="3">
        <v>159.58125824158915</v>
      </c>
    </row>
    <row r="999" spans="1:6">
      <c r="A999">
        <v>31</v>
      </c>
      <c r="B999">
        <v>-88.16</v>
      </c>
      <c r="C999">
        <v>878</v>
      </c>
      <c r="D999">
        <v>235000</v>
      </c>
      <c r="E999">
        <v>164</v>
      </c>
      <c r="F999" s="3">
        <v>160.29575953203499</v>
      </c>
    </row>
    <row r="1000" spans="1:6">
      <c r="A1000">
        <v>32</v>
      </c>
      <c r="B1000">
        <v>-88.052000000000007</v>
      </c>
      <c r="C1000">
        <v>878</v>
      </c>
      <c r="D1000">
        <v>235000</v>
      </c>
      <c r="E1000">
        <v>164</v>
      </c>
      <c r="F1000" s="3">
        <v>161.00721686388573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53</v>
      </c>
    </row>
    <row r="1006" spans="1:6">
      <c r="A1006" t="s">
        <v>27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46</v>
      </c>
    </row>
    <row r="1010" spans="1:10">
      <c r="A1010" t="s">
        <v>54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48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181</v>
      </c>
      <c r="B1018" t="s">
        <v>160</v>
      </c>
      <c r="C1018" t="s">
        <v>163</v>
      </c>
      <c r="D1018" t="s">
        <v>180</v>
      </c>
      <c r="E1018" t="s">
        <v>179</v>
      </c>
      <c r="F1018" t="s">
        <v>200</v>
      </c>
    </row>
    <row r="1019" spans="1:10">
      <c r="A1019">
        <v>1</v>
      </c>
      <c r="B1019">
        <v>-91.548000000000002</v>
      </c>
      <c r="C1019">
        <v>881</v>
      </c>
      <c r="D1019">
        <v>235000</v>
      </c>
      <c r="E1019">
        <v>140</v>
      </c>
      <c r="F1019" s="3"/>
      <c r="J1019" t="s">
        <v>232</v>
      </c>
    </row>
    <row r="1020" spans="1:10">
      <c r="A1020">
        <v>2</v>
      </c>
      <c r="B1020">
        <v>-91.438999999999993</v>
      </c>
      <c r="C1020">
        <v>881</v>
      </c>
      <c r="D1020">
        <v>235000</v>
      </c>
      <c r="E1020">
        <v>121</v>
      </c>
      <c r="F1020" s="3"/>
    </row>
    <row r="1021" spans="1:10">
      <c r="A1021">
        <v>3</v>
      </c>
      <c r="B1021">
        <v>-91.323999999999998</v>
      </c>
      <c r="C1021">
        <v>881</v>
      </c>
      <c r="D1021">
        <v>235000</v>
      </c>
      <c r="E1021">
        <v>131</v>
      </c>
      <c r="F1021" s="3"/>
    </row>
    <row r="1022" spans="1:10">
      <c r="A1022">
        <v>4</v>
      </c>
      <c r="B1022">
        <v>-91.212000000000003</v>
      </c>
      <c r="C1022">
        <v>881</v>
      </c>
      <c r="D1022">
        <v>235000</v>
      </c>
      <c r="E1022">
        <v>125</v>
      </c>
      <c r="F1022" s="3">
        <v>129.00737663184424</v>
      </c>
    </row>
    <row r="1023" spans="1:10">
      <c r="A1023">
        <v>5</v>
      </c>
      <c r="B1023">
        <v>-91.1</v>
      </c>
      <c r="C1023">
        <v>881</v>
      </c>
      <c r="D1023">
        <v>235000</v>
      </c>
      <c r="E1023">
        <v>124</v>
      </c>
      <c r="F1023" s="3">
        <v>131.77303077960292</v>
      </c>
    </row>
    <row r="1024" spans="1:10">
      <c r="A1024">
        <v>6</v>
      </c>
      <c r="B1024">
        <v>-90.994</v>
      </c>
      <c r="C1024">
        <v>881</v>
      </c>
      <c r="D1024">
        <v>235000</v>
      </c>
      <c r="E1024">
        <v>146</v>
      </c>
      <c r="F1024" s="3">
        <v>135.43074864061197</v>
      </c>
    </row>
    <row r="1025" spans="1:6">
      <c r="A1025">
        <v>7</v>
      </c>
      <c r="B1025">
        <v>-90.881</v>
      </c>
      <c r="C1025">
        <v>881</v>
      </c>
      <c r="D1025">
        <v>235000</v>
      </c>
      <c r="E1025">
        <v>155</v>
      </c>
      <c r="F1025" s="3">
        <v>140.93893529398713</v>
      </c>
    </row>
    <row r="1026" spans="1:6">
      <c r="A1026">
        <v>8</v>
      </c>
      <c r="B1026">
        <v>-90.765000000000001</v>
      </c>
      <c r="C1026">
        <v>881</v>
      </c>
      <c r="D1026">
        <v>235000</v>
      </c>
      <c r="E1026">
        <v>142</v>
      </c>
      <c r="F1026" s="3">
        <v>148.87884518402106</v>
      </c>
    </row>
    <row r="1027" spans="1:6">
      <c r="A1027">
        <v>9</v>
      </c>
      <c r="B1027">
        <v>-90.649000000000001</v>
      </c>
      <c r="C1027">
        <v>881</v>
      </c>
      <c r="D1027">
        <v>235000</v>
      </c>
      <c r="E1027">
        <v>152</v>
      </c>
      <c r="F1027" s="3">
        <v>159.58051804873912</v>
      </c>
    </row>
    <row r="1028" spans="1:6">
      <c r="A1028">
        <v>10</v>
      </c>
      <c r="B1028">
        <v>-90.534000000000006</v>
      </c>
      <c r="C1028">
        <v>881</v>
      </c>
      <c r="D1028">
        <v>235000</v>
      </c>
      <c r="E1028">
        <v>176</v>
      </c>
      <c r="F1028" s="3">
        <v>173.00409664991065</v>
      </c>
    </row>
    <row r="1029" spans="1:6">
      <c r="A1029">
        <v>11</v>
      </c>
      <c r="B1029">
        <v>-90.424000000000007</v>
      </c>
      <c r="C1029">
        <v>881</v>
      </c>
      <c r="D1029">
        <v>235000</v>
      </c>
      <c r="E1029">
        <v>207</v>
      </c>
      <c r="F1029" s="3">
        <v>188.02634447751373</v>
      </c>
    </row>
    <row r="1030" spans="1:6">
      <c r="A1030">
        <v>12</v>
      </c>
      <c r="B1030">
        <v>-90.308999999999997</v>
      </c>
      <c r="C1030">
        <v>881</v>
      </c>
      <c r="D1030">
        <v>235000</v>
      </c>
      <c r="E1030">
        <v>208</v>
      </c>
      <c r="F1030" s="3">
        <v>204.89661832891267</v>
      </c>
    </row>
    <row r="1031" spans="1:6">
      <c r="A1031">
        <v>13</v>
      </c>
      <c r="B1031">
        <v>-90.194999999999993</v>
      </c>
      <c r="C1031">
        <v>881</v>
      </c>
      <c r="D1031">
        <v>235000</v>
      </c>
      <c r="E1031">
        <v>229</v>
      </c>
      <c r="F1031" s="3">
        <v>221.07296040062073</v>
      </c>
    </row>
    <row r="1032" spans="1:6">
      <c r="A1032">
        <v>14</v>
      </c>
      <c r="B1032">
        <v>-90.087000000000003</v>
      </c>
      <c r="C1032">
        <v>881</v>
      </c>
      <c r="D1032">
        <v>235000</v>
      </c>
      <c r="E1032">
        <v>200</v>
      </c>
      <c r="F1032" s="3">
        <v>234.02568242899352</v>
      </c>
    </row>
    <row r="1033" spans="1:6">
      <c r="A1033">
        <v>15</v>
      </c>
      <c r="B1033">
        <v>-89.971999999999994</v>
      </c>
      <c r="C1033">
        <v>881</v>
      </c>
      <c r="D1033">
        <v>235000</v>
      </c>
      <c r="E1033">
        <v>231</v>
      </c>
      <c r="F1033" s="3">
        <v>243.38701174179599</v>
      </c>
    </row>
    <row r="1034" spans="1:6">
      <c r="A1034">
        <v>16</v>
      </c>
      <c r="B1034">
        <v>-89.855999999999995</v>
      </c>
      <c r="C1034">
        <v>881</v>
      </c>
      <c r="D1034">
        <v>235000</v>
      </c>
      <c r="E1034">
        <v>263</v>
      </c>
      <c r="F1034" s="3">
        <v>246.82244822845286</v>
      </c>
    </row>
    <row r="1035" spans="1:6">
      <c r="A1035">
        <v>17</v>
      </c>
      <c r="B1035">
        <v>-89.74</v>
      </c>
      <c r="C1035">
        <v>881</v>
      </c>
      <c r="D1035">
        <v>235000</v>
      </c>
      <c r="E1035">
        <v>263</v>
      </c>
      <c r="F1035" s="3">
        <v>243.82790220295482</v>
      </c>
    </row>
    <row r="1036" spans="1:6">
      <c r="A1036">
        <v>18</v>
      </c>
      <c r="B1036">
        <v>-89.625</v>
      </c>
      <c r="C1036">
        <v>881</v>
      </c>
      <c r="D1036">
        <v>235000</v>
      </c>
      <c r="E1036">
        <v>233</v>
      </c>
      <c r="F1036" s="3">
        <v>235.25188985821461</v>
      </c>
    </row>
    <row r="1037" spans="1:6">
      <c r="A1037">
        <v>19</v>
      </c>
      <c r="B1037">
        <v>-89.519000000000005</v>
      </c>
      <c r="C1037">
        <v>881</v>
      </c>
      <c r="D1037">
        <v>235000</v>
      </c>
      <c r="E1037">
        <v>236</v>
      </c>
      <c r="F1037" s="3">
        <v>223.8117173003819</v>
      </c>
    </row>
    <row r="1038" spans="1:6">
      <c r="A1038">
        <v>20</v>
      </c>
      <c r="B1038">
        <v>-89.406000000000006</v>
      </c>
      <c r="C1038">
        <v>881</v>
      </c>
      <c r="D1038">
        <v>235000</v>
      </c>
      <c r="E1038">
        <v>213</v>
      </c>
      <c r="F1038" s="3">
        <v>209.77472003992239</v>
      </c>
    </row>
    <row r="1039" spans="1:6">
      <c r="A1039">
        <v>21</v>
      </c>
      <c r="B1039">
        <v>-89.290999999999997</v>
      </c>
      <c r="C1039">
        <v>881</v>
      </c>
      <c r="D1039">
        <v>235000</v>
      </c>
      <c r="E1039">
        <v>198</v>
      </c>
      <c r="F1039" s="3">
        <v>195.50637116515182</v>
      </c>
    </row>
    <row r="1040" spans="1:6">
      <c r="A1040">
        <v>22</v>
      </c>
      <c r="B1040">
        <v>-89.177000000000007</v>
      </c>
      <c r="C1040">
        <v>881</v>
      </c>
      <c r="D1040">
        <v>235000</v>
      </c>
      <c r="E1040">
        <v>153</v>
      </c>
      <c r="F1040" s="3">
        <v>182.95147808080691</v>
      </c>
    </row>
    <row r="1041" spans="1:6">
      <c r="A1041">
        <v>23</v>
      </c>
      <c r="B1041">
        <v>-89.058000000000007</v>
      </c>
      <c r="C1041">
        <v>881</v>
      </c>
      <c r="D1041">
        <v>235000</v>
      </c>
      <c r="E1041">
        <v>175</v>
      </c>
      <c r="F1041" s="3">
        <v>172.524349102408</v>
      </c>
    </row>
    <row r="1042" spans="1:6">
      <c r="A1042">
        <v>24</v>
      </c>
      <c r="B1042">
        <v>-88.941999999999993</v>
      </c>
      <c r="C1042">
        <v>881</v>
      </c>
      <c r="D1042">
        <v>235000</v>
      </c>
      <c r="E1042">
        <v>170</v>
      </c>
      <c r="F1042" s="3">
        <v>165.27167300177865</v>
      </c>
    </row>
    <row r="1043" spans="1:6">
      <c r="A1043">
        <v>25</v>
      </c>
      <c r="B1043">
        <v>-88.834999999999994</v>
      </c>
      <c r="C1043">
        <v>881</v>
      </c>
      <c r="D1043">
        <v>235000</v>
      </c>
      <c r="E1043">
        <v>180</v>
      </c>
      <c r="F1043" s="3">
        <v>160.92452204615097</v>
      </c>
    </row>
    <row r="1044" spans="1:6">
      <c r="A1044">
        <v>26</v>
      </c>
      <c r="B1044">
        <v>-88.73</v>
      </c>
      <c r="C1044">
        <v>881</v>
      </c>
      <c r="D1044">
        <v>235000</v>
      </c>
      <c r="E1044">
        <v>164</v>
      </c>
      <c r="F1044" s="3">
        <v>158.44184050289672</v>
      </c>
    </row>
    <row r="1045" spans="1:6">
      <c r="A1045">
        <v>27</v>
      </c>
      <c r="B1045">
        <v>-88.616</v>
      </c>
      <c r="C1045">
        <v>881</v>
      </c>
      <c r="D1045">
        <v>235000</v>
      </c>
      <c r="E1045">
        <v>145</v>
      </c>
      <c r="F1045" s="3">
        <v>157.22900221669434</v>
      </c>
    </row>
    <row r="1046" spans="1:6">
      <c r="A1046">
        <v>28</v>
      </c>
      <c r="B1046">
        <v>-88.495999999999995</v>
      </c>
      <c r="C1046">
        <v>881</v>
      </c>
      <c r="D1046">
        <v>235000</v>
      </c>
      <c r="E1046">
        <v>146</v>
      </c>
      <c r="F1046" s="3">
        <v>157.07089637533187</v>
      </c>
    </row>
    <row r="1047" spans="1:6">
      <c r="A1047">
        <v>29</v>
      </c>
      <c r="B1047">
        <v>-88.391000000000005</v>
      </c>
      <c r="C1047">
        <v>881</v>
      </c>
      <c r="D1047">
        <v>235000</v>
      </c>
      <c r="E1047">
        <v>149</v>
      </c>
      <c r="F1047" s="3">
        <v>157.51246354253905</v>
      </c>
    </row>
    <row r="1048" spans="1:6">
      <c r="A1048">
        <v>30</v>
      </c>
      <c r="B1048">
        <v>-88.272000000000006</v>
      </c>
      <c r="C1048">
        <v>881</v>
      </c>
      <c r="D1048">
        <v>235000</v>
      </c>
      <c r="E1048">
        <v>165</v>
      </c>
      <c r="F1048" s="3">
        <v>158.38278838373924</v>
      </c>
    </row>
    <row r="1049" spans="1:6">
      <c r="A1049">
        <v>31</v>
      </c>
      <c r="B1049">
        <v>-88.16</v>
      </c>
      <c r="C1049">
        <v>881</v>
      </c>
      <c r="D1049">
        <v>235000</v>
      </c>
      <c r="E1049">
        <v>160</v>
      </c>
      <c r="F1049" s="3">
        <v>159.39340174988868</v>
      </c>
    </row>
    <row r="1050" spans="1:6">
      <c r="A1050">
        <v>32</v>
      </c>
      <c r="B1050">
        <v>-88.052000000000007</v>
      </c>
      <c r="C1050">
        <v>881</v>
      </c>
      <c r="D1050">
        <v>235000</v>
      </c>
      <c r="E1050">
        <v>174</v>
      </c>
      <c r="F1050" s="3">
        <v>160.45432116762925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55</v>
      </c>
    </row>
    <row r="1056" spans="1:6">
      <c r="A1056" t="s">
        <v>27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46</v>
      </c>
    </row>
    <row r="1060" spans="1:10">
      <c r="A1060" t="s">
        <v>56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48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181</v>
      </c>
      <c r="B1068" t="s">
        <v>160</v>
      </c>
      <c r="C1068" t="s">
        <v>163</v>
      </c>
      <c r="D1068" t="s">
        <v>180</v>
      </c>
      <c r="E1068" t="s">
        <v>179</v>
      </c>
      <c r="F1068" t="s">
        <v>200</v>
      </c>
    </row>
    <row r="1069" spans="1:10">
      <c r="A1069">
        <v>1</v>
      </c>
      <c r="B1069">
        <v>-91.548000000000002</v>
      </c>
      <c r="C1069">
        <v>879</v>
      </c>
      <c r="D1069">
        <v>235000</v>
      </c>
      <c r="E1069">
        <v>89</v>
      </c>
      <c r="F1069" s="3"/>
      <c r="J1069" t="s">
        <v>233</v>
      </c>
    </row>
    <row r="1070" spans="1:10">
      <c r="A1070">
        <v>2</v>
      </c>
      <c r="B1070">
        <v>-91.438999999999993</v>
      </c>
      <c r="C1070">
        <v>879</v>
      </c>
      <c r="D1070">
        <v>235000</v>
      </c>
      <c r="E1070">
        <v>111</v>
      </c>
      <c r="F1070" s="3"/>
    </row>
    <row r="1071" spans="1:10">
      <c r="A1071">
        <v>3</v>
      </c>
      <c r="B1071">
        <v>-91.323999999999998</v>
      </c>
      <c r="C1071">
        <v>879</v>
      </c>
      <c r="D1071">
        <v>235000</v>
      </c>
      <c r="E1071">
        <v>130</v>
      </c>
      <c r="F1071" s="3"/>
    </row>
    <row r="1072" spans="1:10">
      <c r="A1072">
        <v>4</v>
      </c>
      <c r="B1072">
        <v>-91.212000000000003</v>
      </c>
      <c r="C1072">
        <v>879</v>
      </c>
      <c r="D1072">
        <v>235000</v>
      </c>
      <c r="E1072">
        <v>134</v>
      </c>
      <c r="F1072" s="3">
        <v>139.96642676569797</v>
      </c>
    </row>
    <row r="1073" spans="1:6">
      <c r="A1073">
        <v>5</v>
      </c>
      <c r="B1073">
        <v>-91.1</v>
      </c>
      <c r="C1073">
        <v>879</v>
      </c>
      <c r="D1073">
        <v>235000</v>
      </c>
      <c r="E1073">
        <v>133</v>
      </c>
      <c r="F1073" s="3">
        <v>143.03853113190377</v>
      </c>
    </row>
    <row r="1074" spans="1:6">
      <c r="A1074">
        <v>6</v>
      </c>
      <c r="B1074">
        <v>-90.994</v>
      </c>
      <c r="C1074">
        <v>879</v>
      </c>
      <c r="D1074">
        <v>235000</v>
      </c>
      <c r="E1074">
        <v>167</v>
      </c>
      <c r="F1074" s="3">
        <v>147.32631259060682</v>
      </c>
    </row>
    <row r="1075" spans="1:6">
      <c r="A1075">
        <v>7</v>
      </c>
      <c r="B1075">
        <v>-90.881</v>
      </c>
      <c r="C1075">
        <v>879</v>
      </c>
      <c r="D1075">
        <v>235000</v>
      </c>
      <c r="E1075">
        <v>161</v>
      </c>
      <c r="F1075" s="3">
        <v>153.79294669073141</v>
      </c>
    </row>
    <row r="1076" spans="1:6">
      <c r="A1076">
        <v>8</v>
      </c>
      <c r="B1076">
        <v>-90.765000000000001</v>
      </c>
      <c r="C1076">
        <v>879</v>
      </c>
      <c r="D1076">
        <v>235000</v>
      </c>
      <c r="E1076">
        <v>166</v>
      </c>
      <c r="F1076" s="3">
        <v>162.8264605850226</v>
      </c>
    </row>
    <row r="1077" spans="1:6">
      <c r="A1077">
        <v>9</v>
      </c>
      <c r="B1077">
        <v>-90.649000000000001</v>
      </c>
      <c r="C1077">
        <v>879</v>
      </c>
      <c r="D1077">
        <v>235000</v>
      </c>
      <c r="E1077">
        <v>184</v>
      </c>
      <c r="F1077" s="3">
        <v>174.42069435107501</v>
      </c>
    </row>
    <row r="1078" spans="1:6">
      <c r="A1078">
        <v>10</v>
      </c>
      <c r="B1078">
        <v>-90.534000000000006</v>
      </c>
      <c r="C1078">
        <v>879</v>
      </c>
      <c r="D1078">
        <v>235000</v>
      </c>
      <c r="E1078">
        <v>169</v>
      </c>
      <c r="F1078" s="3">
        <v>188.18055996016813</v>
      </c>
    </row>
    <row r="1079" spans="1:6">
      <c r="A1079">
        <v>11</v>
      </c>
      <c r="B1079">
        <v>-90.424000000000007</v>
      </c>
      <c r="C1079">
        <v>879</v>
      </c>
      <c r="D1079">
        <v>235000</v>
      </c>
      <c r="E1079">
        <v>196</v>
      </c>
      <c r="F1079" s="3">
        <v>202.75653232043345</v>
      </c>
    </row>
    <row r="1080" spans="1:6">
      <c r="A1080">
        <v>12</v>
      </c>
      <c r="B1080">
        <v>-90.308999999999997</v>
      </c>
      <c r="C1080">
        <v>879</v>
      </c>
      <c r="D1080">
        <v>235000</v>
      </c>
      <c r="E1080">
        <v>241</v>
      </c>
      <c r="F1080" s="3">
        <v>218.26702293649245</v>
      </c>
    </row>
    <row r="1081" spans="1:6">
      <c r="A1081">
        <v>13</v>
      </c>
      <c r="B1081">
        <v>-90.194999999999993</v>
      </c>
      <c r="C1081">
        <v>879</v>
      </c>
      <c r="D1081">
        <v>235000</v>
      </c>
      <c r="E1081">
        <v>214</v>
      </c>
      <c r="F1081" s="3">
        <v>232.34626451140977</v>
      </c>
    </row>
    <row r="1082" spans="1:6">
      <c r="A1082">
        <v>14</v>
      </c>
      <c r="B1082">
        <v>-90.087000000000003</v>
      </c>
      <c r="C1082">
        <v>879</v>
      </c>
      <c r="D1082">
        <v>235000</v>
      </c>
      <c r="E1082">
        <v>246</v>
      </c>
      <c r="F1082" s="3">
        <v>242.96163972673148</v>
      </c>
    </row>
    <row r="1083" spans="1:6">
      <c r="A1083">
        <v>15</v>
      </c>
      <c r="B1083">
        <v>-89.971999999999994</v>
      </c>
      <c r="C1083">
        <v>879</v>
      </c>
      <c r="D1083">
        <v>235000</v>
      </c>
      <c r="E1083">
        <v>265</v>
      </c>
      <c r="F1083" s="3">
        <v>249.92269515741455</v>
      </c>
    </row>
    <row r="1084" spans="1:6">
      <c r="A1084">
        <v>16</v>
      </c>
      <c r="B1084">
        <v>-89.855999999999995</v>
      </c>
      <c r="C1084">
        <v>879</v>
      </c>
      <c r="D1084">
        <v>235000</v>
      </c>
      <c r="E1084">
        <v>246</v>
      </c>
      <c r="F1084" s="3">
        <v>251.45070277121135</v>
      </c>
    </row>
    <row r="1085" spans="1:6">
      <c r="A1085">
        <v>17</v>
      </c>
      <c r="B1085">
        <v>-89.74</v>
      </c>
      <c r="C1085">
        <v>879</v>
      </c>
      <c r="D1085">
        <v>235000</v>
      </c>
      <c r="E1085">
        <v>235</v>
      </c>
      <c r="F1085" s="3">
        <v>247.2697081701225</v>
      </c>
    </row>
    <row r="1086" spans="1:6">
      <c r="A1086">
        <v>18</v>
      </c>
      <c r="B1086">
        <v>-89.625</v>
      </c>
      <c r="C1086">
        <v>879</v>
      </c>
      <c r="D1086">
        <v>235000</v>
      </c>
      <c r="E1086">
        <v>263</v>
      </c>
      <c r="F1086" s="3">
        <v>238.1370997366592</v>
      </c>
    </row>
    <row r="1087" spans="1:6">
      <c r="A1087">
        <v>19</v>
      </c>
      <c r="B1087">
        <v>-89.519000000000005</v>
      </c>
      <c r="C1087">
        <v>879</v>
      </c>
      <c r="D1087">
        <v>235000</v>
      </c>
      <c r="E1087">
        <v>221</v>
      </c>
      <c r="F1087" s="3">
        <v>226.45053391388933</v>
      </c>
    </row>
    <row r="1088" spans="1:6">
      <c r="A1088">
        <v>20</v>
      </c>
      <c r="B1088">
        <v>-89.406000000000006</v>
      </c>
      <c r="C1088">
        <v>879</v>
      </c>
      <c r="D1088">
        <v>235000</v>
      </c>
      <c r="E1088">
        <v>205</v>
      </c>
      <c r="F1088" s="3">
        <v>212.05817029959692</v>
      </c>
    </row>
    <row r="1089" spans="1:6">
      <c r="A1089">
        <v>21</v>
      </c>
      <c r="B1089">
        <v>-89.290999999999997</v>
      </c>
      <c r="C1089">
        <v>879</v>
      </c>
      <c r="D1089">
        <v>235000</v>
      </c>
      <c r="E1089">
        <v>192</v>
      </c>
      <c r="F1089" s="3">
        <v>196.99993211826583</v>
      </c>
    </row>
    <row r="1090" spans="1:6">
      <c r="A1090">
        <v>22</v>
      </c>
      <c r="B1090">
        <v>-89.177000000000007</v>
      </c>
      <c r="C1090">
        <v>879</v>
      </c>
      <c r="D1090">
        <v>235000</v>
      </c>
      <c r="E1090">
        <v>195</v>
      </c>
      <c r="F1090" s="3">
        <v>183.07312467476729</v>
      </c>
    </row>
    <row r="1091" spans="1:6">
      <c r="A1091">
        <v>23</v>
      </c>
      <c r="B1091">
        <v>-89.058000000000007</v>
      </c>
      <c r="C1091">
        <v>879</v>
      </c>
      <c r="D1091">
        <v>235000</v>
      </c>
      <c r="E1091">
        <v>172</v>
      </c>
      <c r="F1091" s="3">
        <v>170.63136500645135</v>
      </c>
    </row>
    <row r="1092" spans="1:6">
      <c r="A1092">
        <v>24</v>
      </c>
      <c r="B1092">
        <v>-88.941999999999993</v>
      </c>
      <c r="C1092">
        <v>879</v>
      </c>
      <c r="D1092">
        <v>235000</v>
      </c>
      <c r="E1092">
        <v>154</v>
      </c>
      <c r="F1092" s="3">
        <v>161.04226888963834</v>
      </c>
    </row>
    <row r="1093" spans="1:6">
      <c r="A1093">
        <v>25</v>
      </c>
      <c r="B1093">
        <v>-88.834999999999994</v>
      </c>
      <c r="C1093">
        <v>879</v>
      </c>
      <c r="D1093">
        <v>235000</v>
      </c>
      <c r="E1093">
        <v>157</v>
      </c>
      <c r="F1093" s="3">
        <v>154.43515677659875</v>
      </c>
    </row>
    <row r="1094" spans="1:6">
      <c r="A1094">
        <v>26</v>
      </c>
      <c r="B1094">
        <v>-88.73</v>
      </c>
      <c r="C1094">
        <v>879</v>
      </c>
      <c r="D1094">
        <v>235000</v>
      </c>
      <c r="E1094">
        <v>154</v>
      </c>
      <c r="F1094" s="3">
        <v>149.81210379383717</v>
      </c>
    </row>
    <row r="1095" spans="1:6">
      <c r="A1095">
        <v>27</v>
      </c>
      <c r="B1095">
        <v>-88.616</v>
      </c>
      <c r="C1095">
        <v>879</v>
      </c>
      <c r="D1095">
        <v>235000</v>
      </c>
      <c r="E1095">
        <v>145</v>
      </c>
      <c r="F1095" s="3">
        <v>146.48933009887293</v>
      </c>
    </row>
    <row r="1096" spans="1:6">
      <c r="A1096">
        <v>28</v>
      </c>
      <c r="B1096">
        <v>-88.495999999999995</v>
      </c>
      <c r="C1096">
        <v>879</v>
      </c>
      <c r="D1096">
        <v>235000</v>
      </c>
      <c r="E1096">
        <v>128</v>
      </c>
      <c r="F1096" s="3">
        <v>144.40989424059475</v>
      </c>
    </row>
    <row r="1097" spans="1:6">
      <c r="A1097">
        <v>29</v>
      </c>
      <c r="B1097">
        <v>-88.391000000000005</v>
      </c>
      <c r="C1097">
        <v>879</v>
      </c>
      <c r="D1097">
        <v>235000</v>
      </c>
      <c r="E1097">
        <v>141</v>
      </c>
      <c r="F1097" s="3">
        <v>143.412926297452</v>
      </c>
    </row>
    <row r="1098" spans="1:6">
      <c r="A1098">
        <v>30</v>
      </c>
      <c r="B1098">
        <v>-88.272000000000006</v>
      </c>
      <c r="C1098">
        <v>879</v>
      </c>
      <c r="D1098">
        <v>235000</v>
      </c>
      <c r="E1098">
        <v>145</v>
      </c>
      <c r="F1098" s="3">
        <v>142.87611645077061</v>
      </c>
    </row>
    <row r="1099" spans="1:6">
      <c r="A1099">
        <v>31</v>
      </c>
      <c r="B1099">
        <v>-88.16</v>
      </c>
      <c r="C1099">
        <v>879</v>
      </c>
      <c r="D1099">
        <v>235000</v>
      </c>
      <c r="E1099">
        <v>145</v>
      </c>
      <c r="F1099" s="3">
        <v>142.71982871712697</v>
      </c>
    </row>
    <row r="1100" spans="1:6">
      <c r="A1100">
        <v>32</v>
      </c>
      <c r="B1100">
        <v>-88.052000000000007</v>
      </c>
      <c r="C1100">
        <v>879</v>
      </c>
      <c r="D1100">
        <v>235000</v>
      </c>
      <c r="E1100">
        <v>155</v>
      </c>
      <c r="F1100" s="3">
        <v>142.75035535351921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57</v>
      </c>
    </row>
    <row r="1106" spans="1:10">
      <c r="A1106" t="s">
        <v>27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46</v>
      </c>
    </row>
    <row r="1110" spans="1:10">
      <c r="A1110" t="s">
        <v>58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48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181</v>
      </c>
      <c r="B1118" t="s">
        <v>160</v>
      </c>
      <c r="C1118" t="s">
        <v>163</v>
      </c>
      <c r="D1118" t="s">
        <v>180</v>
      </c>
      <c r="E1118" t="s">
        <v>179</v>
      </c>
      <c r="F1118" t="s">
        <v>200</v>
      </c>
    </row>
    <row r="1119" spans="1:10">
      <c r="A1119">
        <v>1</v>
      </c>
      <c r="B1119">
        <v>-91.548000000000002</v>
      </c>
      <c r="C1119">
        <v>881</v>
      </c>
      <c r="D1119">
        <v>235000</v>
      </c>
      <c r="E1119">
        <v>92</v>
      </c>
      <c r="F1119" s="3"/>
      <c r="J1119" t="s">
        <v>234</v>
      </c>
    </row>
    <row r="1120" spans="1:10">
      <c r="A1120">
        <v>2</v>
      </c>
      <c r="B1120">
        <v>-91.438999999999993</v>
      </c>
      <c r="C1120">
        <v>881</v>
      </c>
      <c r="D1120">
        <v>235000</v>
      </c>
      <c r="E1120">
        <v>121</v>
      </c>
      <c r="F1120" s="3"/>
    </row>
    <row r="1121" spans="1:6">
      <c r="A1121">
        <v>3</v>
      </c>
      <c r="B1121">
        <v>-91.323999999999998</v>
      </c>
      <c r="C1121">
        <v>881</v>
      </c>
      <c r="D1121">
        <v>235000</v>
      </c>
      <c r="E1121">
        <v>117</v>
      </c>
      <c r="F1121" s="3"/>
    </row>
    <row r="1122" spans="1:6">
      <c r="A1122">
        <v>4</v>
      </c>
      <c r="B1122">
        <v>-91.212000000000003</v>
      </c>
      <c r="C1122">
        <v>881</v>
      </c>
      <c r="D1122">
        <v>235000</v>
      </c>
      <c r="E1122">
        <v>153</v>
      </c>
      <c r="F1122" s="3">
        <v>139.40710440153225</v>
      </c>
    </row>
    <row r="1123" spans="1:6">
      <c r="A1123">
        <v>5</v>
      </c>
      <c r="B1123">
        <v>-91.1</v>
      </c>
      <c r="C1123">
        <v>881</v>
      </c>
      <c r="D1123">
        <v>235000</v>
      </c>
      <c r="E1123">
        <v>123</v>
      </c>
      <c r="F1123" s="3">
        <v>143.23503676454769</v>
      </c>
    </row>
    <row r="1124" spans="1:6">
      <c r="A1124">
        <v>6</v>
      </c>
      <c r="B1124">
        <v>-90.994</v>
      </c>
      <c r="C1124">
        <v>881</v>
      </c>
      <c r="D1124">
        <v>235000</v>
      </c>
      <c r="E1124">
        <v>146</v>
      </c>
      <c r="F1124" s="3">
        <v>148.3145125568301</v>
      </c>
    </row>
    <row r="1125" spans="1:6">
      <c r="A1125">
        <v>7</v>
      </c>
      <c r="B1125">
        <v>-90.881</v>
      </c>
      <c r="C1125">
        <v>881</v>
      </c>
      <c r="D1125">
        <v>235000</v>
      </c>
      <c r="E1125">
        <v>156</v>
      </c>
      <c r="F1125" s="3">
        <v>155.62745779157959</v>
      </c>
    </row>
    <row r="1126" spans="1:6">
      <c r="A1126">
        <v>8</v>
      </c>
      <c r="B1126">
        <v>-90.765000000000001</v>
      </c>
      <c r="C1126">
        <v>881</v>
      </c>
      <c r="D1126">
        <v>235000</v>
      </c>
      <c r="E1126">
        <v>185</v>
      </c>
      <c r="F1126" s="3">
        <v>165.3782598734127</v>
      </c>
    </row>
    <row r="1127" spans="1:6">
      <c r="A1127">
        <v>9</v>
      </c>
      <c r="B1127">
        <v>-90.649000000000001</v>
      </c>
      <c r="C1127">
        <v>881</v>
      </c>
      <c r="D1127">
        <v>235000</v>
      </c>
      <c r="E1127">
        <v>176</v>
      </c>
      <c r="F1127" s="3">
        <v>177.30983864399437</v>
      </c>
    </row>
    <row r="1128" spans="1:6">
      <c r="A1128">
        <v>10</v>
      </c>
      <c r="B1128">
        <v>-90.534000000000006</v>
      </c>
      <c r="C1128">
        <v>881</v>
      </c>
      <c r="D1128">
        <v>235000</v>
      </c>
      <c r="E1128">
        <v>185</v>
      </c>
      <c r="F1128" s="3">
        <v>190.77143932857476</v>
      </c>
    </row>
    <row r="1129" spans="1:6">
      <c r="A1129">
        <v>11</v>
      </c>
      <c r="B1129">
        <v>-90.424000000000007</v>
      </c>
      <c r="C1129">
        <v>881</v>
      </c>
      <c r="D1129">
        <v>235000</v>
      </c>
      <c r="E1129">
        <v>205</v>
      </c>
      <c r="F1129" s="3">
        <v>204.26463957502258</v>
      </c>
    </row>
    <row r="1130" spans="1:6">
      <c r="A1130">
        <v>12</v>
      </c>
      <c r="B1130">
        <v>-90.308999999999997</v>
      </c>
      <c r="C1130">
        <v>881</v>
      </c>
      <c r="D1130">
        <v>235000</v>
      </c>
      <c r="E1130">
        <v>219</v>
      </c>
      <c r="F1130" s="3">
        <v>217.69870793496398</v>
      </c>
    </row>
    <row r="1131" spans="1:6">
      <c r="A1131">
        <v>13</v>
      </c>
      <c r="B1131">
        <v>-90.194999999999993</v>
      </c>
      <c r="C1131">
        <v>881</v>
      </c>
      <c r="D1131">
        <v>235000</v>
      </c>
      <c r="E1131">
        <v>233</v>
      </c>
      <c r="F1131" s="3">
        <v>228.8312968683301</v>
      </c>
    </row>
    <row r="1132" spans="1:6">
      <c r="A1132">
        <v>14</v>
      </c>
      <c r="B1132">
        <v>-90.087000000000003</v>
      </c>
      <c r="C1132">
        <v>881</v>
      </c>
      <c r="D1132">
        <v>235000</v>
      </c>
      <c r="E1132">
        <v>220</v>
      </c>
      <c r="F1132" s="3">
        <v>236.08617358294035</v>
      </c>
    </row>
    <row r="1133" spans="1:6">
      <c r="A1133">
        <v>15</v>
      </c>
      <c r="B1133">
        <v>-89.971999999999994</v>
      </c>
      <c r="C1133">
        <v>881</v>
      </c>
      <c r="D1133">
        <v>235000</v>
      </c>
      <c r="E1133">
        <v>248</v>
      </c>
      <c r="F1133" s="3">
        <v>239.30432355027943</v>
      </c>
    </row>
    <row r="1134" spans="1:6">
      <c r="A1134">
        <v>16</v>
      </c>
      <c r="B1134">
        <v>-89.855999999999995</v>
      </c>
      <c r="C1134">
        <v>881</v>
      </c>
      <c r="D1134">
        <v>235000</v>
      </c>
      <c r="E1134">
        <v>224</v>
      </c>
      <c r="F1134" s="3">
        <v>237.45386595165044</v>
      </c>
    </row>
    <row r="1135" spans="1:6">
      <c r="A1135">
        <v>17</v>
      </c>
      <c r="B1135">
        <v>-89.74</v>
      </c>
      <c r="C1135">
        <v>881</v>
      </c>
      <c r="D1135">
        <v>235000</v>
      </c>
      <c r="E1135">
        <v>257</v>
      </c>
      <c r="F1135" s="3">
        <v>230.85102394782319</v>
      </c>
    </row>
    <row r="1136" spans="1:6">
      <c r="A1136">
        <v>18</v>
      </c>
      <c r="B1136">
        <v>-89.625</v>
      </c>
      <c r="C1136">
        <v>881</v>
      </c>
      <c r="D1136">
        <v>235000</v>
      </c>
      <c r="E1136">
        <v>217</v>
      </c>
      <c r="F1136" s="3">
        <v>220.65122429800323</v>
      </c>
    </row>
    <row r="1137" spans="1:6">
      <c r="A1137">
        <v>19</v>
      </c>
      <c r="B1137">
        <v>-89.519000000000005</v>
      </c>
      <c r="C1137">
        <v>881</v>
      </c>
      <c r="D1137">
        <v>235000</v>
      </c>
      <c r="E1137">
        <v>239</v>
      </c>
      <c r="F1137" s="3">
        <v>209.27883763925098</v>
      </c>
    </row>
    <row r="1138" spans="1:6">
      <c r="A1138">
        <v>20</v>
      </c>
      <c r="B1138">
        <v>-89.406000000000006</v>
      </c>
      <c r="C1138">
        <v>881</v>
      </c>
      <c r="D1138">
        <v>235000</v>
      </c>
      <c r="E1138">
        <v>179</v>
      </c>
      <c r="F1138" s="3">
        <v>196.48222882895405</v>
      </c>
    </row>
    <row r="1139" spans="1:6">
      <c r="A1139">
        <v>21</v>
      </c>
      <c r="B1139">
        <v>-89.290999999999997</v>
      </c>
      <c r="C1139">
        <v>881</v>
      </c>
      <c r="D1139">
        <v>235000</v>
      </c>
      <c r="E1139">
        <v>154</v>
      </c>
      <c r="F1139" s="3">
        <v>184.065036299193</v>
      </c>
    </row>
    <row r="1140" spans="1:6">
      <c r="A1140">
        <v>22</v>
      </c>
      <c r="B1140">
        <v>-89.177000000000007</v>
      </c>
      <c r="C1140">
        <v>881</v>
      </c>
      <c r="D1140">
        <v>235000</v>
      </c>
      <c r="E1140">
        <v>198</v>
      </c>
      <c r="F1140" s="3">
        <v>173.33395929673117</v>
      </c>
    </row>
    <row r="1141" spans="1:6">
      <c r="A1141">
        <v>23</v>
      </c>
      <c r="B1141">
        <v>-89.058000000000007</v>
      </c>
      <c r="C1141">
        <v>881</v>
      </c>
      <c r="D1141">
        <v>235000</v>
      </c>
      <c r="E1141">
        <v>162</v>
      </c>
      <c r="F1141" s="3">
        <v>164.36843697832361</v>
      </c>
    </row>
    <row r="1142" spans="1:6">
      <c r="A1142">
        <v>24</v>
      </c>
      <c r="B1142">
        <v>-88.941999999999993</v>
      </c>
      <c r="C1142">
        <v>881</v>
      </c>
      <c r="D1142">
        <v>235000</v>
      </c>
      <c r="E1142">
        <v>158</v>
      </c>
      <c r="F1142" s="3">
        <v>157.93188760284878</v>
      </c>
    </row>
    <row r="1143" spans="1:6">
      <c r="A1143">
        <v>25</v>
      </c>
      <c r="B1143">
        <v>-88.834999999999994</v>
      </c>
      <c r="C1143">
        <v>881</v>
      </c>
      <c r="D1143">
        <v>235000</v>
      </c>
      <c r="E1143">
        <v>154</v>
      </c>
      <c r="F1143" s="3">
        <v>153.82480218896427</v>
      </c>
    </row>
    <row r="1144" spans="1:6">
      <c r="A1144">
        <v>26</v>
      </c>
      <c r="B1144">
        <v>-88.73</v>
      </c>
      <c r="C1144">
        <v>881</v>
      </c>
      <c r="D1144">
        <v>235000</v>
      </c>
      <c r="E1144">
        <v>159</v>
      </c>
      <c r="F1144" s="3">
        <v>151.20134732281224</v>
      </c>
    </row>
    <row r="1145" spans="1:6">
      <c r="A1145">
        <v>27</v>
      </c>
      <c r="B1145">
        <v>-88.616</v>
      </c>
      <c r="C1145">
        <v>881</v>
      </c>
      <c r="D1145">
        <v>235000</v>
      </c>
      <c r="E1145">
        <v>173</v>
      </c>
      <c r="F1145" s="3">
        <v>149.55278383105048</v>
      </c>
    </row>
    <row r="1146" spans="1:6">
      <c r="A1146">
        <v>28</v>
      </c>
      <c r="B1146">
        <v>-88.495999999999995</v>
      </c>
      <c r="C1146">
        <v>881</v>
      </c>
      <c r="D1146">
        <v>235000</v>
      </c>
      <c r="E1146">
        <v>163</v>
      </c>
      <c r="F1146" s="3">
        <v>148.75905000616373</v>
      </c>
    </row>
    <row r="1147" spans="1:6">
      <c r="A1147">
        <v>29</v>
      </c>
      <c r="B1147">
        <v>-88.391000000000005</v>
      </c>
      <c r="C1147">
        <v>881</v>
      </c>
      <c r="D1147">
        <v>235000</v>
      </c>
      <c r="E1147">
        <v>144</v>
      </c>
      <c r="F1147" s="3">
        <v>148.57875831939364</v>
      </c>
    </row>
    <row r="1148" spans="1:6">
      <c r="A1148">
        <v>30</v>
      </c>
      <c r="B1148">
        <v>-88.272000000000006</v>
      </c>
      <c r="C1148">
        <v>881</v>
      </c>
      <c r="D1148">
        <v>235000</v>
      </c>
      <c r="E1148">
        <v>134</v>
      </c>
      <c r="F1148" s="3">
        <v>148.72415372754293</v>
      </c>
    </row>
    <row r="1149" spans="1:6">
      <c r="A1149">
        <v>31</v>
      </c>
      <c r="B1149">
        <v>-88.16</v>
      </c>
      <c r="C1149">
        <v>881</v>
      </c>
      <c r="D1149">
        <v>235000</v>
      </c>
      <c r="E1149">
        <v>154</v>
      </c>
      <c r="F1149" s="3">
        <v>149.05570081609434</v>
      </c>
    </row>
    <row r="1150" spans="1:6">
      <c r="A1150">
        <v>32</v>
      </c>
      <c r="B1150">
        <v>-88.052000000000007</v>
      </c>
      <c r="C1150">
        <v>881</v>
      </c>
      <c r="D1150">
        <v>235000</v>
      </c>
      <c r="E1150">
        <v>136</v>
      </c>
      <c r="F1150" s="3">
        <v>149.47104342176235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59</v>
      </c>
    </row>
    <row r="1156" spans="1:6">
      <c r="A1156" t="s">
        <v>27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60</v>
      </c>
    </row>
    <row r="1160" spans="1:6">
      <c r="A1160" t="s">
        <v>61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62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181</v>
      </c>
      <c r="B1168" t="s">
        <v>160</v>
      </c>
      <c r="C1168" t="s">
        <v>163</v>
      </c>
      <c r="D1168" t="s">
        <v>180</v>
      </c>
      <c r="E1168" t="s">
        <v>179</v>
      </c>
      <c r="F1168" t="s">
        <v>200</v>
      </c>
    </row>
    <row r="1169" spans="1:10">
      <c r="A1169">
        <v>1</v>
      </c>
      <c r="B1169">
        <v>-91.757999999999996</v>
      </c>
      <c r="C1169">
        <v>878</v>
      </c>
      <c r="D1169">
        <v>235000</v>
      </c>
      <c r="E1169">
        <v>99</v>
      </c>
      <c r="F1169" s="3"/>
      <c r="J1169" t="s">
        <v>235</v>
      </c>
    </row>
    <row r="1170" spans="1:10">
      <c r="A1170">
        <v>2</v>
      </c>
      <c r="B1170">
        <v>-91.649000000000001</v>
      </c>
      <c r="C1170">
        <v>878</v>
      </c>
      <c r="D1170">
        <v>235000</v>
      </c>
      <c r="E1170">
        <v>143</v>
      </c>
      <c r="F1170" s="3"/>
    </row>
    <row r="1171" spans="1:10">
      <c r="A1171">
        <v>3</v>
      </c>
      <c r="B1171">
        <v>-91.534000000000006</v>
      </c>
      <c r="C1171">
        <v>878</v>
      </c>
      <c r="D1171">
        <v>235000</v>
      </c>
      <c r="E1171">
        <v>104</v>
      </c>
      <c r="F1171" s="3"/>
    </row>
    <row r="1172" spans="1:10">
      <c r="A1172">
        <v>4</v>
      </c>
      <c r="B1172">
        <v>-91.421999999999997</v>
      </c>
      <c r="C1172">
        <v>878</v>
      </c>
      <c r="D1172">
        <v>235000</v>
      </c>
      <c r="E1172">
        <v>118</v>
      </c>
      <c r="F1172" s="3">
        <v>125.08459857148306</v>
      </c>
    </row>
    <row r="1173" spans="1:10">
      <c r="A1173">
        <v>5</v>
      </c>
      <c r="B1173">
        <v>-91.31</v>
      </c>
      <c r="C1173">
        <v>878</v>
      </c>
      <c r="D1173">
        <v>235000</v>
      </c>
      <c r="E1173">
        <v>124</v>
      </c>
      <c r="F1173" s="3">
        <v>131.39074934510603</v>
      </c>
    </row>
    <row r="1174" spans="1:10">
      <c r="A1174">
        <v>6</v>
      </c>
      <c r="B1174">
        <v>-91.203999999999994</v>
      </c>
      <c r="C1174">
        <v>878</v>
      </c>
      <c r="D1174">
        <v>235000</v>
      </c>
      <c r="E1174">
        <v>149</v>
      </c>
      <c r="F1174" s="3">
        <v>138.90021488759672</v>
      </c>
    </row>
    <row r="1175" spans="1:10">
      <c r="A1175">
        <v>7</v>
      </c>
      <c r="B1175">
        <v>-91.090999999999994</v>
      </c>
      <c r="C1175">
        <v>878</v>
      </c>
      <c r="D1175">
        <v>235000</v>
      </c>
      <c r="E1175">
        <v>176</v>
      </c>
      <c r="F1175" s="3">
        <v>148.68863897380666</v>
      </c>
    </row>
    <row r="1176" spans="1:10">
      <c r="A1176">
        <v>8</v>
      </c>
      <c r="B1176">
        <v>-90.974999999999994</v>
      </c>
      <c r="C1176">
        <v>878</v>
      </c>
      <c r="D1176">
        <v>235000</v>
      </c>
      <c r="E1176">
        <v>160</v>
      </c>
      <c r="F1176" s="3">
        <v>160.61712600033437</v>
      </c>
    </row>
    <row r="1177" spans="1:10">
      <c r="A1177">
        <v>9</v>
      </c>
      <c r="B1177">
        <v>-90.858999999999995</v>
      </c>
      <c r="C1177">
        <v>878</v>
      </c>
      <c r="D1177">
        <v>235000</v>
      </c>
      <c r="E1177">
        <v>174</v>
      </c>
      <c r="F1177" s="3">
        <v>174.16391791992785</v>
      </c>
    </row>
    <row r="1178" spans="1:10">
      <c r="A1178">
        <v>10</v>
      </c>
      <c r="B1178">
        <v>-90.744</v>
      </c>
      <c r="C1178">
        <v>878</v>
      </c>
      <c r="D1178">
        <v>235000</v>
      </c>
      <c r="E1178">
        <v>169</v>
      </c>
      <c r="F1178" s="3">
        <v>188.6162146764739</v>
      </c>
    </row>
    <row r="1179" spans="1:10">
      <c r="A1179">
        <v>11</v>
      </c>
      <c r="B1179">
        <v>-90.634</v>
      </c>
      <c r="C1179">
        <v>878</v>
      </c>
      <c r="D1179">
        <v>235000</v>
      </c>
      <c r="E1179">
        <v>193</v>
      </c>
      <c r="F1179" s="3">
        <v>202.61138997719695</v>
      </c>
    </row>
    <row r="1180" spans="1:10">
      <c r="A1180">
        <v>12</v>
      </c>
      <c r="B1180">
        <v>-90.519000000000005</v>
      </c>
      <c r="C1180">
        <v>878</v>
      </c>
      <c r="D1180">
        <v>235000</v>
      </c>
      <c r="E1180">
        <v>214</v>
      </c>
      <c r="F1180" s="3">
        <v>216.40850174415803</v>
      </c>
    </row>
    <row r="1181" spans="1:10">
      <c r="A1181">
        <v>13</v>
      </c>
      <c r="B1181">
        <v>-90.405000000000001</v>
      </c>
      <c r="C1181">
        <v>878</v>
      </c>
      <c r="D1181">
        <v>235000</v>
      </c>
      <c r="E1181">
        <v>232</v>
      </c>
      <c r="F1181" s="3">
        <v>228.1446773890697</v>
      </c>
    </row>
    <row r="1182" spans="1:10">
      <c r="A1182">
        <v>14</v>
      </c>
      <c r="B1182">
        <v>-90.296999999999997</v>
      </c>
      <c r="C1182">
        <v>878</v>
      </c>
      <c r="D1182">
        <v>235000</v>
      </c>
      <c r="E1182">
        <v>239</v>
      </c>
      <c r="F1182" s="3">
        <v>236.54246768232221</v>
      </c>
    </row>
    <row r="1183" spans="1:10">
      <c r="A1183">
        <v>15</v>
      </c>
      <c r="B1183">
        <v>-90.182000000000002</v>
      </c>
      <c r="C1183">
        <v>878</v>
      </c>
      <c r="D1183">
        <v>235000</v>
      </c>
      <c r="E1183">
        <v>242</v>
      </c>
      <c r="F1183" s="3">
        <v>241.79721414521245</v>
      </c>
    </row>
    <row r="1184" spans="1:10">
      <c r="A1184">
        <v>16</v>
      </c>
      <c r="B1184">
        <v>-90.066000000000003</v>
      </c>
      <c r="C1184">
        <v>878</v>
      </c>
      <c r="D1184">
        <v>235000</v>
      </c>
      <c r="E1184">
        <v>277</v>
      </c>
      <c r="F1184" s="3">
        <v>242.80277263631845</v>
      </c>
    </row>
    <row r="1185" spans="1:6">
      <c r="A1185">
        <v>17</v>
      </c>
      <c r="B1185">
        <v>-89.95</v>
      </c>
      <c r="C1185">
        <v>878</v>
      </c>
      <c r="D1185">
        <v>235000</v>
      </c>
      <c r="E1185">
        <v>245</v>
      </c>
      <c r="F1185" s="3">
        <v>239.50633211231303</v>
      </c>
    </row>
    <row r="1186" spans="1:6">
      <c r="A1186">
        <v>18</v>
      </c>
      <c r="B1186">
        <v>-89.834999999999994</v>
      </c>
      <c r="C1186">
        <v>878</v>
      </c>
      <c r="D1186">
        <v>235000</v>
      </c>
      <c r="E1186">
        <v>233</v>
      </c>
      <c r="F1186" s="3">
        <v>232.46712371235608</v>
      </c>
    </row>
    <row r="1187" spans="1:6">
      <c r="A1187">
        <v>19</v>
      </c>
      <c r="B1187">
        <v>-89.728999999999999</v>
      </c>
      <c r="C1187">
        <v>878</v>
      </c>
      <c r="D1187">
        <v>235000</v>
      </c>
      <c r="E1187">
        <v>222</v>
      </c>
      <c r="F1187" s="3">
        <v>223.38020371806905</v>
      </c>
    </row>
    <row r="1188" spans="1:6">
      <c r="A1188">
        <v>20</v>
      </c>
      <c r="B1188">
        <v>-89.616</v>
      </c>
      <c r="C1188">
        <v>878</v>
      </c>
      <c r="D1188">
        <v>235000</v>
      </c>
      <c r="E1188">
        <v>192</v>
      </c>
      <c r="F1188" s="3">
        <v>211.91652399487961</v>
      </c>
    </row>
    <row r="1189" spans="1:6">
      <c r="A1189">
        <v>21</v>
      </c>
      <c r="B1189">
        <v>-89.501000000000005</v>
      </c>
      <c r="C1189">
        <v>878</v>
      </c>
      <c r="D1189">
        <v>235000</v>
      </c>
      <c r="E1189">
        <v>168</v>
      </c>
      <c r="F1189" s="3">
        <v>199.45519699696487</v>
      </c>
    </row>
    <row r="1190" spans="1:6">
      <c r="A1190">
        <v>22</v>
      </c>
      <c r="B1190">
        <v>-89.387</v>
      </c>
      <c r="C1190">
        <v>878</v>
      </c>
      <c r="D1190">
        <v>235000</v>
      </c>
      <c r="E1190">
        <v>204</v>
      </c>
      <c r="F1190" s="3">
        <v>187.33131014512517</v>
      </c>
    </row>
    <row r="1191" spans="1:6">
      <c r="A1191">
        <v>23</v>
      </c>
      <c r="B1191">
        <v>-89.268000000000001</v>
      </c>
      <c r="C1191">
        <v>878</v>
      </c>
      <c r="D1191">
        <v>235000</v>
      </c>
      <c r="E1191">
        <v>181</v>
      </c>
      <c r="F1191" s="3">
        <v>175.79551863005838</v>
      </c>
    </row>
    <row r="1192" spans="1:6">
      <c r="A1192">
        <v>24</v>
      </c>
      <c r="B1192">
        <v>-89.152000000000001</v>
      </c>
      <c r="C1192">
        <v>878</v>
      </c>
      <c r="D1192">
        <v>235000</v>
      </c>
      <c r="E1192">
        <v>177</v>
      </c>
      <c r="F1192" s="3">
        <v>166.22208911922201</v>
      </c>
    </row>
    <row r="1193" spans="1:6">
      <c r="A1193">
        <v>25</v>
      </c>
      <c r="B1193">
        <v>-89.045000000000002</v>
      </c>
      <c r="C1193">
        <v>878</v>
      </c>
      <c r="D1193">
        <v>235000</v>
      </c>
      <c r="E1193">
        <v>171</v>
      </c>
      <c r="F1193" s="3">
        <v>159.08982988798448</v>
      </c>
    </row>
    <row r="1194" spans="1:6">
      <c r="A1194">
        <v>26</v>
      </c>
      <c r="B1194">
        <v>-88.94</v>
      </c>
      <c r="C1194">
        <v>878</v>
      </c>
      <c r="D1194">
        <v>235000</v>
      </c>
      <c r="E1194">
        <v>175</v>
      </c>
      <c r="F1194" s="3">
        <v>153.6924452782433</v>
      </c>
    </row>
    <row r="1195" spans="1:6">
      <c r="A1195">
        <v>27</v>
      </c>
      <c r="B1195">
        <v>-88.825999999999993</v>
      </c>
      <c r="C1195">
        <v>878</v>
      </c>
      <c r="D1195">
        <v>235000</v>
      </c>
      <c r="E1195">
        <v>144</v>
      </c>
      <c r="F1195" s="3">
        <v>149.49039649566484</v>
      </c>
    </row>
    <row r="1196" spans="1:6">
      <c r="A1196">
        <v>28</v>
      </c>
      <c r="B1196">
        <v>-88.706000000000003</v>
      </c>
      <c r="C1196">
        <v>878</v>
      </c>
      <c r="D1196">
        <v>235000</v>
      </c>
      <c r="E1196">
        <v>144</v>
      </c>
      <c r="F1196" s="3">
        <v>146.65884328434308</v>
      </c>
    </row>
    <row r="1197" spans="1:6">
      <c r="A1197">
        <v>29</v>
      </c>
      <c r="B1197">
        <v>-88.600999999999999</v>
      </c>
      <c r="C1197">
        <v>878</v>
      </c>
      <c r="D1197">
        <v>235000</v>
      </c>
      <c r="E1197">
        <v>131</v>
      </c>
      <c r="F1197" s="3">
        <v>145.25261302160305</v>
      </c>
    </row>
    <row r="1198" spans="1:6">
      <c r="A1198">
        <v>30</v>
      </c>
      <c r="B1198">
        <v>-88.481999999999999</v>
      </c>
      <c r="C1198">
        <v>878</v>
      </c>
      <c r="D1198">
        <v>235000</v>
      </c>
      <c r="E1198">
        <v>137</v>
      </c>
      <c r="F1198" s="3">
        <v>144.56708384371169</v>
      </c>
    </row>
    <row r="1199" spans="1:6">
      <c r="A1199">
        <v>31</v>
      </c>
      <c r="B1199">
        <v>-88.37</v>
      </c>
      <c r="C1199">
        <v>878</v>
      </c>
      <c r="D1199">
        <v>235000</v>
      </c>
      <c r="E1199">
        <v>147</v>
      </c>
      <c r="F1199" s="3">
        <v>144.55432753081595</v>
      </c>
    </row>
    <row r="1200" spans="1:6">
      <c r="A1200">
        <v>32</v>
      </c>
      <c r="B1200">
        <v>-88.262</v>
      </c>
      <c r="C1200">
        <v>878</v>
      </c>
      <c r="D1200">
        <v>235000</v>
      </c>
      <c r="E1200">
        <v>151</v>
      </c>
      <c r="F1200" s="3">
        <v>144.93686324601725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63</v>
      </c>
    </row>
    <row r="1206" spans="1:1">
      <c r="A1206" t="s">
        <v>27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60</v>
      </c>
    </row>
    <row r="1210" spans="1:1">
      <c r="A1210" t="s">
        <v>64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62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181</v>
      </c>
      <c r="B1218" t="s">
        <v>160</v>
      </c>
      <c r="C1218" t="s">
        <v>163</v>
      </c>
      <c r="D1218" t="s">
        <v>180</v>
      </c>
      <c r="E1218" t="s">
        <v>179</v>
      </c>
      <c r="F1218" t="s">
        <v>200</v>
      </c>
    </row>
    <row r="1219" spans="1:10">
      <c r="A1219">
        <v>1</v>
      </c>
      <c r="B1219">
        <v>-91.757999999999996</v>
      </c>
      <c r="C1219">
        <v>880</v>
      </c>
      <c r="D1219">
        <v>235000</v>
      </c>
      <c r="E1219">
        <v>107</v>
      </c>
      <c r="F1219" s="3"/>
      <c r="J1219" t="s">
        <v>236</v>
      </c>
    </row>
    <row r="1220" spans="1:10">
      <c r="A1220">
        <v>2</v>
      </c>
      <c r="B1220">
        <v>-91.649000000000001</v>
      </c>
      <c r="C1220">
        <v>880</v>
      </c>
      <c r="D1220">
        <v>235000</v>
      </c>
      <c r="E1220">
        <v>112</v>
      </c>
      <c r="F1220" s="3"/>
    </row>
    <row r="1221" spans="1:10">
      <c r="A1221">
        <v>3</v>
      </c>
      <c r="B1221">
        <v>-91.534000000000006</v>
      </c>
      <c r="C1221">
        <v>880</v>
      </c>
      <c r="D1221">
        <v>235000</v>
      </c>
      <c r="E1221">
        <v>116</v>
      </c>
      <c r="F1221" s="3"/>
    </row>
    <row r="1222" spans="1:10">
      <c r="A1222">
        <v>4</v>
      </c>
      <c r="B1222">
        <v>-91.421999999999997</v>
      </c>
      <c r="C1222">
        <v>880</v>
      </c>
      <c r="D1222">
        <v>235000</v>
      </c>
      <c r="E1222">
        <v>145</v>
      </c>
      <c r="F1222" s="3">
        <v>140.61645421671014</v>
      </c>
    </row>
    <row r="1223" spans="1:10">
      <c r="A1223">
        <v>5</v>
      </c>
      <c r="B1223">
        <v>-91.31</v>
      </c>
      <c r="C1223">
        <v>880</v>
      </c>
      <c r="D1223">
        <v>235000</v>
      </c>
      <c r="E1223">
        <v>133</v>
      </c>
      <c r="F1223" s="3">
        <v>143.22933768013419</v>
      </c>
    </row>
    <row r="1224" spans="1:10">
      <c r="A1224">
        <v>6</v>
      </c>
      <c r="B1224">
        <v>-91.203999999999994</v>
      </c>
      <c r="C1224">
        <v>880</v>
      </c>
      <c r="D1224">
        <v>235000</v>
      </c>
      <c r="E1224">
        <v>154</v>
      </c>
      <c r="F1224" s="3">
        <v>147.01642405346939</v>
      </c>
    </row>
    <row r="1225" spans="1:10">
      <c r="A1225">
        <v>7</v>
      </c>
      <c r="B1225">
        <v>-91.090999999999994</v>
      </c>
      <c r="C1225">
        <v>880</v>
      </c>
      <c r="D1225">
        <v>235000</v>
      </c>
      <c r="E1225">
        <v>160</v>
      </c>
      <c r="F1225" s="3">
        <v>153.03429143096989</v>
      </c>
    </row>
    <row r="1226" spans="1:10">
      <c r="A1226">
        <v>8</v>
      </c>
      <c r="B1226">
        <v>-90.974999999999994</v>
      </c>
      <c r="C1226">
        <v>880</v>
      </c>
      <c r="D1226">
        <v>235000</v>
      </c>
      <c r="E1226">
        <v>168</v>
      </c>
      <c r="F1226" s="3">
        <v>161.94214217134942</v>
      </c>
    </row>
    <row r="1227" spans="1:10">
      <c r="A1227">
        <v>9</v>
      </c>
      <c r="B1227">
        <v>-90.858999999999995</v>
      </c>
      <c r="C1227">
        <v>880</v>
      </c>
      <c r="D1227">
        <v>235000</v>
      </c>
      <c r="E1227">
        <v>156</v>
      </c>
      <c r="F1227" s="3">
        <v>174.0265569129719</v>
      </c>
    </row>
    <row r="1228" spans="1:10">
      <c r="A1228">
        <v>10</v>
      </c>
      <c r="B1228">
        <v>-90.744</v>
      </c>
      <c r="C1228">
        <v>880</v>
      </c>
      <c r="D1228">
        <v>235000</v>
      </c>
      <c r="E1228">
        <v>195</v>
      </c>
      <c r="F1228" s="3">
        <v>189.07559874677108</v>
      </c>
    </row>
    <row r="1229" spans="1:10">
      <c r="A1229">
        <v>11</v>
      </c>
      <c r="B1229">
        <v>-90.634</v>
      </c>
      <c r="C1229">
        <v>880</v>
      </c>
      <c r="D1229">
        <v>235000</v>
      </c>
      <c r="E1229">
        <v>194</v>
      </c>
      <c r="F1229" s="3">
        <v>205.63297417642485</v>
      </c>
    </row>
    <row r="1230" spans="1:10">
      <c r="A1230">
        <v>12</v>
      </c>
      <c r="B1230">
        <v>-90.519000000000005</v>
      </c>
      <c r="C1230">
        <v>880</v>
      </c>
      <c r="D1230">
        <v>235000</v>
      </c>
      <c r="E1230">
        <v>234</v>
      </c>
      <c r="F1230" s="3">
        <v>223.73529542748403</v>
      </c>
    </row>
    <row r="1231" spans="1:10">
      <c r="A1231">
        <v>13</v>
      </c>
      <c r="B1231">
        <v>-90.405000000000001</v>
      </c>
      <c r="C1231">
        <v>880</v>
      </c>
      <c r="D1231">
        <v>235000</v>
      </c>
      <c r="E1231">
        <v>239</v>
      </c>
      <c r="F1231" s="3">
        <v>240.39607162317611</v>
      </c>
    </row>
    <row r="1232" spans="1:10">
      <c r="A1232">
        <v>14</v>
      </c>
      <c r="B1232">
        <v>-90.296999999999997</v>
      </c>
      <c r="C1232">
        <v>880</v>
      </c>
      <c r="D1232">
        <v>235000</v>
      </c>
      <c r="E1232">
        <v>263</v>
      </c>
      <c r="F1232" s="3">
        <v>252.88577233729595</v>
      </c>
    </row>
    <row r="1233" spans="1:6">
      <c r="A1233">
        <v>15</v>
      </c>
      <c r="B1233">
        <v>-90.182000000000002</v>
      </c>
      <c r="C1233">
        <v>880</v>
      </c>
      <c r="D1233">
        <v>235000</v>
      </c>
      <c r="E1233">
        <v>262</v>
      </c>
      <c r="F1233" s="3">
        <v>260.68154868055734</v>
      </c>
    </row>
    <row r="1234" spans="1:6">
      <c r="A1234">
        <v>16</v>
      </c>
      <c r="B1234">
        <v>-90.066000000000003</v>
      </c>
      <c r="C1234">
        <v>880</v>
      </c>
      <c r="D1234">
        <v>235000</v>
      </c>
      <c r="E1234">
        <v>264</v>
      </c>
      <c r="F1234" s="3">
        <v>261.55110175072423</v>
      </c>
    </row>
    <row r="1235" spans="1:6">
      <c r="A1235">
        <v>17</v>
      </c>
      <c r="B1235">
        <v>-89.95</v>
      </c>
      <c r="C1235">
        <v>880</v>
      </c>
      <c r="D1235">
        <v>235000</v>
      </c>
      <c r="E1235">
        <v>258</v>
      </c>
      <c r="F1235" s="3">
        <v>255.33659534028777</v>
      </c>
    </row>
    <row r="1236" spans="1:6">
      <c r="A1236">
        <v>18</v>
      </c>
      <c r="B1236">
        <v>-89.834999999999994</v>
      </c>
      <c r="C1236">
        <v>880</v>
      </c>
      <c r="D1236">
        <v>235000</v>
      </c>
      <c r="E1236">
        <v>228</v>
      </c>
      <c r="F1236" s="3">
        <v>243.35853391587321</v>
      </c>
    </row>
    <row r="1237" spans="1:6">
      <c r="A1237">
        <v>19</v>
      </c>
      <c r="B1237">
        <v>-89.728999999999999</v>
      </c>
      <c r="C1237">
        <v>880</v>
      </c>
      <c r="D1237">
        <v>235000</v>
      </c>
      <c r="E1237">
        <v>243</v>
      </c>
      <c r="F1237" s="3">
        <v>228.95510586429808</v>
      </c>
    </row>
    <row r="1238" spans="1:6">
      <c r="A1238">
        <v>20</v>
      </c>
      <c r="B1238">
        <v>-89.616</v>
      </c>
      <c r="C1238">
        <v>880</v>
      </c>
      <c r="D1238">
        <v>235000</v>
      </c>
      <c r="E1238">
        <v>202</v>
      </c>
      <c r="F1238" s="3">
        <v>212.21078336948293</v>
      </c>
    </row>
    <row r="1239" spans="1:6">
      <c r="A1239">
        <v>21</v>
      </c>
      <c r="B1239">
        <v>-89.501000000000005</v>
      </c>
      <c r="C1239">
        <v>880</v>
      </c>
      <c r="D1239">
        <v>235000</v>
      </c>
      <c r="E1239">
        <v>179</v>
      </c>
      <c r="F1239" s="3">
        <v>195.79491408180499</v>
      </c>
    </row>
    <row r="1240" spans="1:6">
      <c r="A1240">
        <v>22</v>
      </c>
      <c r="B1240">
        <v>-89.387</v>
      </c>
      <c r="C1240">
        <v>880</v>
      </c>
      <c r="D1240">
        <v>235000</v>
      </c>
      <c r="E1240">
        <v>188</v>
      </c>
      <c r="F1240" s="3">
        <v>181.69897913219702</v>
      </c>
    </row>
    <row r="1241" spans="1:6">
      <c r="A1241">
        <v>23</v>
      </c>
      <c r="B1241">
        <v>-89.268000000000001</v>
      </c>
      <c r="C1241">
        <v>880</v>
      </c>
      <c r="D1241">
        <v>235000</v>
      </c>
      <c r="E1241">
        <v>191</v>
      </c>
      <c r="F1241" s="3">
        <v>170.15794917022899</v>
      </c>
    </row>
    <row r="1242" spans="1:6">
      <c r="A1242">
        <v>24</v>
      </c>
      <c r="B1242">
        <v>-89.152000000000001</v>
      </c>
      <c r="C1242">
        <v>880</v>
      </c>
      <c r="D1242">
        <v>235000</v>
      </c>
      <c r="E1242">
        <v>170</v>
      </c>
      <c r="F1242" s="3">
        <v>162.13688434845957</v>
      </c>
    </row>
    <row r="1243" spans="1:6">
      <c r="A1243">
        <v>25</v>
      </c>
      <c r="B1243">
        <v>-89.045000000000002</v>
      </c>
      <c r="C1243">
        <v>880</v>
      </c>
      <c r="D1243">
        <v>235000</v>
      </c>
      <c r="E1243">
        <v>163</v>
      </c>
      <c r="F1243" s="3">
        <v>157.22579594989654</v>
      </c>
    </row>
    <row r="1244" spans="1:6">
      <c r="A1244">
        <v>26</v>
      </c>
      <c r="B1244">
        <v>-88.94</v>
      </c>
      <c r="C1244">
        <v>880</v>
      </c>
      <c r="D1244">
        <v>235000</v>
      </c>
      <c r="E1244">
        <v>166</v>
      </c>
      <c r="F1244" s="3">
        <v>154.23806633538001</v>
      </c>
    </row>
    <row r="1245" spans="1:6">
      <c r="A1245">
        <v>27</v>
      </c>
      <c r="B1245">
        <v>-88.825999999999993</v>
      </c>
      <c r="C1245">
        <v>880</v>
      </c>
      <c r="D1245">
        <v>235000</v>
      </c>
      <c r="E1245">
        <v>134</v>
      </c>
      <c r="F1245" s="3">
        <v>152.47442090244289</v>
      </c>
    </row>
    <row r="1246" spans="1:6">
      <c r="A1246">
        <v>28</v>
      </c>
      <c r="B1246">
        <v>-88.706000000000003</v>
      </c>
      <c r="C1246">
        <v>880</v>
      </c>
      <c r="D1246">
        <v>235000</v>
      </c>
      <c r="E1246">
        <v>155</v>
      </c>
      <c r="F1246" s="3">
        <v>151.70528190583556</v>
      </c>
    </row>
    <row r="1247" spans="1:6">
      <c r="A1247">
        <v>29</v>
      </c>
      <c r="B1247">
        <v>-88.600999999999999</v>
      </c>
      <c r="C1247">
        <v>880</v>
      </c>
      <c r="D1247">
        <v>235000</v>
      </c>
      <c r="E1247">
        <v>140</v>
      </c>
      <c r="F1247" s="3">
        <v>151.58191719625046</v>
      </c>
    </row>
    <row r="1248" spans="1:6">
      <c r="A1248">
        <v>30</v>
      </c>
      <c r="B1248">
        <v>-88.481999999999999</v>
      </c>
      <c r="C1248">
        <v>880</v>
      </c>
      <c r="D1248">
        <v>235000</v>
      </c>
      <c r="E1248">
        <v>135</v>
      </c>
      <c r="F1248" s="3">
        <v>151.78423905828976</v>
      </c>
    </row>
    <row r="1249" spans="1:6">
      <c r="A1249">
        <v>31</v>
      </c>
      <c r="B1249">
        <v>-88.37</v>
      </c>
      <c r="C1249">
        <v>880</v>
      </c>
      <c r="D1249">
        <v>235000</v>
      </c>
      <c r="E1249">
        <v>163</v>
      </c>
      <c r="F1249" s="3">
        <v>152.14779936880078</v>
      </c>
    </row>
    <row r="1250" spans="1:6">
      <c r="A1250">
        <v>32</v>
      </c>
      <c r="B1250">
        <v>-88.262</v>
      </c>
      <c r="C1250">
        <v>880</v>
      </c>
      <c r="D1250">
        <v>235000</v>
      </c>
      <c r="E1250">
        <v>166</v>
      </c>
      <c r="F1250" s="3">
        <v>152.5747373940344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65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66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181</v>
      </c>
      <c r="B1268" t="s">
        <v>160</v>
      </c>
      <c r="C1268" t="s">
        <v>163</v>
      </c>
      <c r="D1268" t="s">
        <v>180</v>
      </c>
      <c r="E1268" t="s">
        <v>179</v>
      </c>
      <c r="F1268" t="s">
        <v>200</v>
      </c>
    </row>
    <row r="1269" spans="1:10">
      <c r="A1269">
        <v>1</v>
      </c>
      <c r="B1269">
        <v>-91.947999999999993</v>
      </c>
      <c r="C1269">
        <v>652</v>
      </c>
      <c r="D1269">
        <v>175000</v>
      </c>
      <c r="E1269">
        <v>95</v>
      </c>
      <c r="F1269" s="3"/>
      <c r="J1269" t="s">
        <v>237</v>
      </c>
    </row>
    <row r="1270" spans="1:10">
      <c r="A1270">
        <v>2</v>
      </c>
      <c r="B1270">
        <v>-91.838999999999999</v>
      </c>
      <c r="C1270">
        <v>652</v>
      </c>
      <c r="D1270">
        <v>175000</v>
      </c>
      <c r="E1270">
        <v>103</v>
      </c>
      <c r="F1270" s="3"/>
    </row>
    <row r="1271" spans="1:10">
      <c r="A1271">
        <v>3</v>
      </c>
      <c r="B1271">
        <v>-91.724000000000004</v>
      </c>
      <c r="C1271">
        <v>652</v>
      </c>
      <c r="D1271">
        <v>175000</v>
      </c>
      <c r="E1271">
        <v>82</v>
      </c>
      <c r="F1271" s="3"/>
    </row>
    <row r="1272" spans="1:10">
      <c r="A1272">
        <v>4</v>
      </c>
      <c r="B1272">
        <v>-91.611999999999995</v>
      </c>
      <c r="C1272">
        <v>652</v>
      </c>
      <c r="D1272">
        <v>175000</v>
      </c>
      <c r="E1272">
        <v>86</v>
      </c>
      <c r="F1272" s="3">
        <v>95.731216278952886</v>
      </c>
    </row>
    <row r="1273" spans="1:10">
      <c r="A1273">
        <v>5</v>
      </c>
      <c r="B1273">
        <v>-91.5</v>
      </c>
      <c r="C1273">
        <v>652</v>
      </c>
      <c r="D1273">
        <v>175000</v>
      </c>
      <c r="E1273">
        <v>116</v>
      </c>
      <c r="F1273" s="3">
        <v>102.47954091902699</v>
      </c>
    </row>
    <row r="1274" spans="1:10">
      <c r="A1274">
        <v>6</v>
      </c>
      <c r="B1274">
        <v>-91.394000000000005</v>
      </c>
      <c r="C1274">
        <v>652</v>
      </c>
      <c r="D1274">
        <v>175000</v>
      </c>
      <c r="E1274">
        <v>115</v>
      </c>
      <c r="F1274" s="3">
        <v>110.72025465641261</v>
      </c>
    </row>
    <row r="1275" spans="1:10">
      <c r="A1275">
        <v>7</v>
      </c>
      <c r="B1275">
        <v>-91.281000000000006</v>
      </c>
      <c r="C1275">
        <v>652</v>
      </c>
      <c r="D1275">
        <v>175000</v>
      </c>
      <c r="E1275">
        <v>126</v>
      </c>
      <c r="F1275" s="3">
        <v>121.60507702869666</v>
      </c>
    </row>
    <row r="1276" spans="1:10">
      <c r="A1276">
        <v>8</v>
      </c>
      <c r="B1276">
        <v>-91.165000000000006</v>
      </c>
      <c r="C1276">
        <v>652</v>
      </c>
      <c r="D1276">
        <v>175000</v>
      </c>
      <c r="E1276">
        <v>121</v>
      </c>
      <c r="F1276" s="3">
        <v>134.87983414658265</v>
      </c>
    </row>
    <row r="1277" spans="1:10">
      <c r="A1277">
        <v>9</v>
      </c>
      <c r="B1277">
        <v>-91.049000000000007</v>
      </c>
      <c r="C1277">
        <v>652</v>
      </c>
      <c r="D1277">
        <v>175000</v>
      </c>
      <c r="E1277">
        <v>137</v>
      </c>
      <c r="F1277" s="3">
        <v>149.74812131548379</v>
      </c>
    </row>
    <row r="1278" spans="1:10">
      <c r="A1278">
        <v>10</v>
      </c>
      <c r="B1278">
        <v>-90.933999999999997</v>
      </c>
      <c r="C1278">
        <v>652</v>
      </c>
      <c r="D1278">
        <v>175000</v>
      </c>
      <c r="E1278">
        <v>172</v>
      </c>
      <c r="F1278" s="3">
        <v>165.1266885594286</v>
      </c>
    </row>
    <row r="1279" spans="1:10">
      <c r="A1279">
        <v>11</v>
      </c>
      <c r="B1279">
        <v>-90.823999999999998</v>
      </c>
      <c r="C1279">
        <v>652</v>
      </c>
      <c r="D1279">
        <v>175000</v>
      </c>
      <c r="E1279">
        <v>182</v>
      </c>
      <c r="F1279" s="3">
        <v>179.26762685555738</v>
      </c>
    </row>
    <row r="1280" spans="1:10">
      <c r="A1280">
        <v>12</v>
      </c>
      <c r="B1280">
        <v>-90.709000000000003</v>
      </c>
      <c r="C1280">
        <v>652</v>
      </c>
      <c r="D1280">
        <v>175000</v>
      </c>
      <c r="E1280">
        <v>197</v>
      </c>
      <c r="F1280" s="3">
        <v>192.07535710607235</v>
      </c>
    </row>
    <row r="1281" spans="1:6">
      <c r="A1281">
        <v>13</v>
      </c>
      <c r="B1281">
        <v>-90.594999999999999</v>
      </c>
      <c r="C1281">
        <v>652</v>
      </c>
      <c r="D1281">
        <v>175000</v>
      </c>
      <c r="E1281">
        <v>202</v>
      </c>
      <c r="F1281" s="3">
        <v>201.44290585595917</v>
      </c>
    </row>
    <row r="1282" spans="1:6">
      <c r="A1282">
        <v>14</v>
      </c>
      <c r="B1282">
        <v>-90.486999999999995</v>
      </c>
      <c r="C1282">
        <v>652</v>
      </c>
      <c r="D1282">
        <v>175000</v>
      </c>
      <c r="E1282">
        <v>210</v>
      </c>
      <c r="F1282" s="3">
        <v>206.30690325423859</v>
      </c>
    </row>
    <row r="1283" spans="1:6">
      <c r="A1283">
        <v>15</v>
      </c>
      <c r="B1283">
        <v>-90.372</v>
      </c>
      <c r="C1283">
        <v>652</v>
      </c>
      <c r="D1283">
        <v>175000</v>
      </c>
      <c r="E1283">
        <v>238</v>
      </c>
      <c r="F1283" s="3">
        <v>206.66218683622847</v>
      </c>
    </row>
    <row r="1284" spans="1:6">
      <c r="A1284">
        <v>16</v>
      </c>
      <c r="B1284">
        <v>-90.256</v>
      </c>
      <c r="C1284">
        <v>652</v>
      </c>
      <c r="D1284">
        <v>175000</v>
      </c>
      <c r="E1284">
        <v>191</v>
      </c>
      <c r="F1284" s="3">
        <v>202.0446032411954</v>
      </c>
    </row>
    <row r="1285" spans="1:6">
      <c r="A1285">
        <v>17</v>
      </c>
      <c r="B1285">
        <v>-90.14</v>
      </c>
      <c r="C1285">
        <v>652</v>
      </c>
      <c r="D1285">
        <v>175000</v>
      </c>
      <c r="E1285">
        <v>202</v>
      </c>
      <c r="F1285" s="3">
        <v>193.12731502877273</v>
      </c>
    </row>
    <row r="1286" spans="1:6">
      <c r="A1286">
        <v>18</v>
      </c>
      <c r="B1286">
        <v>-90.025000000000006</v>
      </c>
      <c r="C1286">
        <v>652</v>
      </c>
      <c r="D1286">
        <v>175000</v>
      </c>
      <c r="E1286">
        <v>145</v>
      </c>
      <c r="F1286" s="3">
        <v>181.21950713696555</v>
      </c>
    </row>
    <row r="1287" spans="1:6">
      <c r="A1287">
        <v>19</v>
      </c>
      <c r="B1287">
        <v>-89.918999999999997</v>
      </c>
      <c r="C1287">
        <v>652</v>
      </c>
      <c r="D1287">
        <v>175000</v>
      </c>
      <c r="E1287">
        <v>179</v>
      </c>
      <c r="F1287" s="3">
        <v>168.76156963338315</v>
      </c>
    </row>
    <row r="1288" spans="1:6">
      <c r="A1288">
        <v>20</v>
      </c>
      <c r="B1288">
        <v>-89.805999999999997</v>
      </c>
      <c r="C1288">
        <v>652</v>
      </c>
      <c r="D1288">
        <v>175000</v>
      </c>
      <c r="E1288">
        <v>154</v>
      </c>
      <c r="F1288" s="3">
        <v>155.19422355072217</v>
      </c>
    </row>
    <row r="1289" spans="1:6">
      <c r="A1289">
        <v>21</v>
      </c>
      <c r="B1289">
        <v>-89.691000000000003</v>
      </c>
      <c r="C1289">
        <v>652</v>
      </c>
      <c r="D1289">
        <v>175000</v>
      </c>
      <c r="E1289">
        <v>144</v>
      </c>
      <c r="F1289" s="3">
        <v>142.23253269220533</v>
      </c>
    </row>
    <row r="1290" spans="1:6">
      <c r="A1290">
        <v>22</v>
      </c>
      <c r="B1290">
        <v>-89.576999999999998</v>
      </c>
      <c r="C1290">
        <v>652</v>
      </c>
      <c r="D1290">
        <v>175000</v>
      </c>
      <c r="E1290">
        <v>137</v>
      </c>
      <c r="F1290" s="3">
        <v>131.05720012817318</v>
      </c>
    </row>
    <row r="1291" spans="1:6">
      <c r="A1291">
        <v>23</v>
      </c>
      <c r="B1291">
        <v>-89.457999999999998</v>
      </c>
      <c r="C1291">
        <v>652</v>
      </c>
      <c r="D1291">
        <v>175000</v>
      </c>
      <c r="E1291">
        <v>125</v>
      </c>
      <c r="F1291" s="3">
        <v>121.64304129725404</v>
      </c>
    </row>
    <row r="1292" spans="1:6">
      <c r="A1292">
        <v>24</v>
      </c>
      <c r="B1292">
        <v>-89.341999999999999</v>
      </c>
      <c r="C1292">
        <v>652</v>
      </c>
      <c r="D1292">
        <v>175000</v>
      </c>
      <c r="E1292">
        <v>105</v>
      </c>
      <c r="F1292" s="3">
        <v>114.76707785915313</v>
      </c>
    </row>
    <row r="1293" spans="1:6">
      <c r="A1293">
        <v>25</v>
      </c>
      <c r="B1293">
        <v>-89.234999999999999</v>
      </c>
      <c r="C1293">
        <v>652</v>
      </c>
      <c r="D1293">
        <v>175000</v>
      </c>
      <c r="E1293">
        <v>126</v>
      </c>
      <c r="F1293" s="3">
        <v>110.27618996409535</v>
      </c>
    </row>
    <row r="1294" spans="1:6">
      <c r="A1294">
        <v>26</v>
      </c>
      <c r="B1294">
        <v>-89.13</v>
      </c>
      <c r="C1294">
        <v>652</v>
      </c>
      <c r="D1294">
        <v>175000</v>
      </c>
      <c r="E1294">
        <v>133</v>
      </c>
      <c r="F1294" s="3">
        <v>107.32852560192318</v>
      </c>
    </row>
    <row r="1295" spans="1:6">
      <c r="A1295">
        <v>27</v>
      </c>
      <c r="B1295">
        <v>-89.016000000000005</v>
      </c>
      <c r="C1295">
        <v>652</v>
      </c>
      <c r="D1295">
        <v>175000</v>
      </c>
      <c r="E1295">
        <v>105</v>
      </c>
      <c r="F1295" s="3">
        <v>105.41647678248295</v>
      </c>
    </row>
    <row r="1296" spans="1:6">
      <c r="A1296">
        <v>28</v>
      </c>
      <c r="B1296">
        <v>-88.896000000000001</v>
      </c>
      <c r="C1296">
        <v>652</v>
      </c>
      <c r="D1296">
        <v>175000</v>
      </c>
      <c r="E1296">
        <v>120</v>
      </c>
      <c r="F1296" s="3">
        <v>104.4612746826771</v>
      </c>
    </row>
    <row r="1297" spans="1:6">
      <c r="A1297">
        <v>29</v>
      </c>
      <c r="B1297">
        <v>-88.790999999999997</v>
      </c>
      <c r="C1297">
        <v>652</v>
      </c>
      <c r="D1297">
        <v>175000</v>
      </c>
      <c r="E1297">
        <v>98</v>
      </c>
      <c r="F1297" s="3">
        <v>104.23500824396561</v>
      </c>
    </row>
    <row r="1298" spans="1:6">
      <c r="A1298">
        <v>30</v>
      </c>
      <c r="B1298">
        <v>-88.671999999999997</v>
      </c>
      <c r="C1298">
        <v>652</v>
      </c>
      <c r="D1298">
        <v>175000</v>
      </c>
      <c r="E1298">
        <v>84</v>
      </c>
      <c r="F1298" s="3">
        <v>104.42008959520015</v>
      </c>
    </row>
    <row r="1299" spans="1:6">
      <c r="A1299">
        <v>31</v>
      </c>
      <c r="B1299">
        <v>-88.56</v>
      </c>
      <c r="C1299">
        <v>652</v>
      </c>
      <c r="D1299">
        <v>175000</v>
      </c>
      <c r="E1299">
        <v>97</v>
      </c>
      <c r="F1299" s="3">
        <v>104.85763973866602</v>
      </c>
    </row>
    <row r="1300" spans="1:6">
      <c r="A1300">
        <v>32</v>
      </c>
      <c r="B1300">
        <v>-88.451999999999998</v>
      </c>
      <c r="C1300">
        <v>652</v>
      </c>
      <c r="D1300">
        <v>175000</v>
      </c>
      <c r="E1300">
        <v>113</v>
      </c>
      <c r="F1300" s="3">
        <v>105.41945987355751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67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68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181</v>
      </c>
      <c r="B1318" t="s">
        <v>160</v>
      </c>
      <c r="C1318" t="s">
        <v>163</v>
      </c>
      <c r="D1318" t="s">
        <v>180</v>
      </c>
      <c r="E1318" t="s">
        <v>179</v>
      </c>
      <c r="F1318" t="s">
        <v>200</v>
      </c>
    </row>
    <row r="1319" spans="1:10">
      <c r="A1319">
        <v>1</v>
      </c>
      <c r="B1319">
        <v>-91.947999999999993</v>
      </c>
      <c r="C1319">
        <v>656</v>
      </c>
      <c r="D1319">
        <v>175000</v>
      </c>
      <c r="E1319">
        <v>82</v>
      </c>
      <c r="F1319" s="3"/>
      <c r="J1319" t="s">
        <v>238</v>
      </c>
    </row>
    <row r="1320" spans="1:10">
      <c r="A1320">
        <v>2</v>
      </c>
      <c r="B1320">
        <v>-91.838999999999999</v>
      </c>
      <c r="C1320">
        <v>656</v>
      </c>
      <c r="D1320">
        <v>175000</v>
      </c>
      <c r="E1320">
        <v>85</v>
      </c>
      <c r="F1320" s="3"/>
    </row>
    <row r="1321" spans="1:10">
      <c r="A1321">
        <v>3</v>
      </c>
      <c r="B1321">
        <v>-91.724000000000004</v>
      </c>
      <c r="C1321">
        <v>656</v>
      </c>
      <c r="D1321">
        <v>175000</v>
      </c>
      <c r="E1321">
        <v>114</v>
      </c>
      <c r="F1321" s="3"/>
    </row>
    <row r="1322" spans="1:10">
      <c r="A1322">
        <v>4</v>
      </c>
      <c r="B1322">
        <v>-91.611999999999995</v>
      </c>
      <c r="C1322">
        <v>656</v>
      </c>
      <c r="D1322">
        <v>175000</v>
      </c>
      <c r="E1322">
        <v>84</v>
      </c>
      <c r="F1322" s="3">
        <v>92.093769496340883</v>
      </c>
    </row>
    <row r="1323" spans="1:10">
      <c r="A1323">
        <v>5</v>
      </c>
      <c r="B1323">
        <v>-91.5</v>
      </c>
      <c r="C1323">
        <v>656</v>
      </c>
      <c r="D1323">
        <v>175000</v>
      </c>
      <c r="E1323">
        <v>91</v>
      </c>
      <c r="F1323" s="3">
        <v>94.366988394806796</v>
      </c>
    </row>
    <row r="1324" spans="1:10">
      <c r="A1324">
        <v>6</v>
      </c>
      <c r="B1324">
        <v>-91.394000000000005</v>
      </c>
      <c r="C1324">
        <v>656</v>
      </c>
      <c r="D1324">
        <v>175000</v>
      </c>
      <c r="E1324">
        <v>103</v>
      </c>
      <c r="F1324" s="3">
        <v>98.079755347385372</v>
      </c>
    </row>
    <row r="1325" spans="1:10">
      <c r="A1325">
        <v>7</v>
      </c>
      <c r="B1325">
        <v>-91.281000000000006</v>
      </c>
      <c r="C1325">
        <v>656</v>
      </c>
      <c r="D1325">
        <v>175000</v>
      </c>
      <c r="E1325">
        <v>107</v>
      </c>
      <c r="F1325" s="3">
        <v>105.03491180070326</v>
      </c>
    </row>
    <row r="1326" spans="1:10">
      <c r="A1326">
        <v>8</v>
      </c>
      <c r="B1326">
        <v>-91.165000000000006</v>
      </c>
      <c r="C1326">
        <v>656</v>
      </c>
      <c r="D1326">
        <v>175000</v>
      </c>
      <c r="E1326">
        <v>128</v>
      </c>
      <c r="F1326" s="3">
        <v>117.19589500327217</v>
      </c>
    </row>
    <row r="1327" spans="1:10">
      <c r="A1327">
        <v>9</v>
      </c>
      <c r="B1327">
        <v>-91.049000000000007</v>
      </c>
      <c r="C1327">
        <v>656</v>
      </c>
      <c r="D1327">
        <v>175000</v>
      </c>
      <c r="E1327">
        <v>157</v>
      </c>
      <c r="F1327" s="3">
        <v>136.07697588448315</v>
      </c>
    </row>
    <row r="1328" spans="1:10">
      <c r="A1328">
        <v>10</v>
      </c>
      <c r="B1328">
        <v>-90.933999999999997</v>
      </c>
      <c r="C1328">
        <v>656</v>
      </c>
      <c r="D1328">
        <v>175000</v>
      </c>
      <c r="E1328">
        <v>151</v>
      </c>
      <c r="F1328" s="3">
        <v>161.68158823399239</v>
      </c>
    </row>
    <row r="1329" spans="1:6">
      <c r="A1329">
        <v>11</v>
      </c>
      <c r="B1329">
        <v>-90.823999999999998</v>
      </c>
      <c r="C1329">
        <v>656</v>
      </c>
      <c r="D1329">
        <v>175000</v>
      </c>
      <c r="E1329">
        <v>178</v>
      </c>
      <c r="F1329" s="3">
        <v>190.51960695050758</v>
      </c>
    </row>
    <row r="1330" spans="1:6">
      <c r="A1330">
        <v>12</v>
      </c>
      <c r="B1330">
        <v>-90.709000000000003</v>
      </c>
      <c r="C1330">
        <v>656</v>
      </c>
      <c r="D1330">
        <v>175000</v>
      </c>
      <c r="E1330">
        <v>201</v>
      </c>
      <c r="F1330" s="3">
        <v>220.31489966167922</v>
      </c>
    </row>
    <row r="1331" spans="1:6">
      <c r="A1331">
        <v>13</v>
      </c>
      <c r="B1331">
        <v>-90.594999999999999</v>
      </c>
      <c r="C1331">
        <v>656</v>
      </c>
      <c r="D1331">
        <v>175000</v>
      </c>
      <c r="E1331">
        <v>257</v>
      </c>
      <c r="F1331" s="3">
        <v>242.90603297821369</v>
      </c>
    </row>
    <row r="1332" spans="1:6">
      <c r="A1332">
        <v>14</v>
      </c>
      <c r="B1332">
        <v>-90.486999999999995</v>
      </c>
      <c r="C1332">
        <v>656</v>
      </c>
      <c r="D1332">
        <v>175000</v>
      </c>
      <c r="E1332">
        <v>265</v>
      </c>
      <c r="F1332" s="3">
        <v>252.53705612800167</v>
      </c>
    </row>
    <row r="1333" spans="1:6">
      <c r="A1333">
        <v>15</v>
      </c>
      <c r="B1333">
        <v>-90.372</v>
      </c>
      <c r="C1333">
        <v>656</v>
      </c>
      <c r="D1333">
        <v>175000</v>
      </c>
      <c r="E1333">
        <v>271</v>
      </c>
      <c r="F1333" s="3">
        <v>247.57374507677054</v>
      </c>
    </row>
    <row r="1334" spans="1:6">
      <c r="A1334">
        <v>16</v>
      </c>
      <c r="B1334">
        <v>-90.256</v>
      </c>
      <c r="C1334">
        <v>656</v>
      </c>
      <c r="D1334">
        <v>175000</v>
      </c>
      <c r="E1334">
        <v>210</v>
      </c>
      <c r="F1334" s="3">
        <v>228.49556793860168</v>
      </c>
    </row>
    <row r="1335" spans="1:6">
      <c r="A1335">
        <v>17</v>
      </c>
      <c r="B1335">
        <v>-90.14</v>
      </c>
      <c r="C1335">
        <v>656</v>
      </c>
      <c r="D1335">
        <v>175000</v>
      </c>
      <c r="E1335">
        <v>197</v>
      </c>
      <c r="F1335" s="3">
        <v>201.00001078569605</v>
      </c>
    </row>
    <row r="1336" spans="1:6">
      <c r="A1336">
        <v>18</v>
      </c>
      <c r="B1336">
        <v>-90.025000000000006</v>
      </c>
      <c r="C1336">
        <v>656</v>
      </c>
      <c r="D1336">
        <v>175000</v>
      </c>
      <c r="E1336">
        <v>170</v>
      </c>
      <c r="F1336" s="3">
        <v>172.35235248101117</v>
      </c>
    </row>
    <row r="1337" spans="1:6">
      <c r="A1337">
        <v>19</v>
      </c>
      <c r="B1337">
        <v>-89.918999999999997</v>
      </c>
      <c r="C1337">
        <v>656</v>
      </c>
      <c r="D1337">
        <v>175000</v>
      </c>
      <c r="E1337">
        <v>162</v>
      </c>
      <c r="F1337" s="3">
        <v>149.48051726725535</v>
      </c>
    </row>
    <row r="1338" spans="1:6">
      <c r="A1338">
        <v>20</v>
      </c>
      <c r="B1338">
        <v>-89.805999999999997</v>
      </c>
      <c r="C1338">
        <v>656</v>
      </c>
      <c r="D1338">
        <v>175000</v>
      </c>
      <c r="E1338">
        <v>126</v>
      </c>
      <c r="F1338" s="3">
        <v>131.34186565214492</v>
      </c>
    </row>
    <row r="1339" spans="1:6">
      <c r="A1339">
        <v>21</v>
      </c>
      <c r="B1339">
        <v>-89.691000000000003</v>
      </c>
      <c r="C1339">
        <v>656</v>
      </c>
      <c r="D1339">
        <v>175000</v>
      </c>
      <c r="E1339">
        <v>108</v>
      </c>
      <c r="F1339" s="3">
        <v>119.65328465121739</v>
      </c>
    </row>
    <row r="1340" spans="1:6">
      <c r="A1340">
        <v>22</v>
      </c>
      <c r="B1340">
        <v>-89.576999999999998</v>
      </c>
      <c r="C1340">
        <v>656</v>
      </c>
      <c r="D1340">
        <v>175000</v>
      </c>
      <c r="E1340">
        <v>126</v>
      </c>
      <c r="F1340" s="3">
        <v>113.42736686303977</v>
      </c>
    </row>
    <row r="1341" spans="1:6">
      <c r="A1341">
        <v>23</v>
      </c>
      <c r="B1341">
        <v>-89.457999999999998</v>
      </c>
      <c r="C1341">
        <v>656</v>
      </c>
      <c r="D1341">
        <v>175000</v>
      </c>
      <c r="E1341">
        <v>117</v>
      </c>
      <c r="F1341" s="3">
        <v>110.65250884709207</v>
      </c>
    </row>
    <row r="1342" spans="1:6">
      <c r="A1342">
        <v>24</v>
      </c>
      <c r="B1342">
        <v>-89.341999999999999</v>
      </c>
      <c r="C1342">
        <v>656</v>
      </c>
      <c r="D1342">
        <v>175000</v>
      </c>
      <c r="E1342">
        <v>104</v>
      </c>
      <c r="F1342" s="3">
        <v>109.98257684128774</v>
      </c>
    </row>
    <row r="1343" spans="1:6">
      <c r="A1343">
        <v>25</v>
      </c>
      <c r="B1343">
        <v>-89.234999999999999</v>
      </c>
      <c r="C1343">
        <v>656</v>
      </c>
      <c r="D1343">
        <v>175000</v>
      </c>
      <c r="E1343">
        <v>114</v>
      </c>
      <c r="F1343" s="3">
        <v>110.23078729125208</v>
      </c>
    </row>
    <row r="1344" spans="1:6">
      <c r="A1344">
        <v>26</v>
      </c>
      <c r="B1344">
        <v>-89.13</v>
      </c>
      <c r="C1344">
        <v>656</v>
      </c>
      <c r="D1344">
        <v>175000</v>
      </c>
      <c r="E1344">
        <v>113</v>
      </c>
      <c r="F1344" s="3">
        <v>110.8313217799616</v>
      </c>
    </row>
    <row r="1345" spans="1:6">
      <c r="A1345">
        <v>27</v>
      </c>
      <c r="B1345">
        <v>-89.016000000000005</v>
      </c>
      <c r="C1345">
        <v>656</v>
      </c>
      <c r="D1345">
        <v>175000</v>
      </c>
      <c r="E1345">
        <v>120</v>
      </c>
      <c r="F1345" s="3">
        <v>111.64329521056557</v>
      </c>
    </row>
    <row r="1346" spans="1:6">
      <c r="A1346">
        <v>28</v>
      </c>
      <c r="B1346">
        <v>-88.896000000000001</v>
      </c>
      <c r="C1346">
        <v>656</v>
      </c>
      <c r="D1346">
        <v>175000</v>
      </c>
      <c r="E1346">
        <v>96</v>
      </c>
      <c r="F1346" s="3">
        <v>112.56032021352546</v>
      </c>
    </row>
    <row r="1347" spans="1:6">
      <c r="A1347">
        <v>29</v>
      </c>
      <c r="B1347">
        <v>-88.790999999999997</v>
      </c>
      <c r="C1347">
        <v>656</v>
      </c>
      <c r="D1347">
        <v>175000</v>
      </c>
      <c r="E1347">
        <v>130</v>
      </c>
      <c r="F1347" s="3">
        <v>113.37862058886171</v>
      </c>
    </row>
    <row r="1348" spans="1:6">
      <c r="A1348">
        <v>30</v>
      </c>
      <c r="B1348">
        <v>-88.671999999999997</v>
      </c>
      <c r="C1348">
        <v>656</v>
      </c>
      <c r="D1348">
        <v>175000</v>
      </c>
      <c r="E1348">
        <v>96</v>
      </c>
      <c r="F1348" s="3">
        <v>114.31080699662583</v>
      </c>
    </row>
    <row r="1349" spans="1:6">
      <c r="A1349">
        <v>31</v>
      </c>
      <c r="B1349">
        <v>-88.56</v>
      </c>
      <c r="C1349">
        <v>656</v>
      </c>
      <c r="D1349">
        <v>175000</v>
      </c>
      <c r="E1349">
        <v>117</v>
      </c>
      <c r="F1349" s="3">
        <v>115.18931830273604</v>
      </c>
    </row>
    <row r="1350" spans="1:6">
      <c r="A1350">
        <v>32</v>
      </c>
      <c r="B1350">
        <v>-88.451999999999998</v>
      </c>
      <c r="C1350">
        <v>656</v>
      </c>
      <c r="D1350">
        <v>175000</v>
      </c>
      <c r="E1350">
        <v>128</v>
      </c>
      <c r="F1350" s="3">
        <v>116.0366829908762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69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70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181</v>
      </c>
      <c r="B1368" t="s">
        <v>160</v>
      </c>
      <c r="C1368" t="s">
        <v>163</v>
      </c>
      <c r="D1368" t="s">
        <v>180</v>
      </c>
      <c r="E1368" t="s">
        <v>179</v>
      </c>
      <c r="F1368" t="s">
        <v>200</v>
      </c>
    </row>
    <row r="1369" spans="1:10">
      <c r="A1369">
        <v>1</v>
      </c>
      <c r="B1369">
        <v>-91.947999999999993</v>
      </c>
      <c r="C1369">
        <v>653</v>
      </c>
      <c r="D1369">
        <v>175000</v>
      </c>
      <c r="E1369">
        <v>63</v>
      </c>
      <c r="F1369" s="3"/>
      <c r="J1369" t="s">
        <v>239</v>
      </c>
    </row>
    <row r="1370" spans="1:10">
      <c r="A1370">
        <v>2</v>
      </c>
      <c r="B1370">
        <v>-91.838999999999999</v>
      </c>
      <c r="C1370">
        <v>653</v>
      </c>
      <c r="D1370">
        <v>175000</v>
      </c>
      <c r="E1370">
        <v>102</v>
      </c>
      <c r="F1370" s="3"/>
    </row>
    <row r="1371" spans="1:10">
      <c r="A1371">
        <v>3</v>
      </c>
      <c r="B1371">
        <v>-91.724000000000004</v>
      </c>
      <c r="C1371">
        <v>653</v>
      </c>
      <c r="D1371">
        <v>175000</v>
      </c>
      <c r="E1371">
        <v>100</v>
      </c>
      <c r="F1371" s="3"/>
    </row>
    <row r="1372" spans="1:10">
      <c r="A1372">
        <v>4</v>
      </c>
      <c r="B1372">
        <v>-91.611999999999995</v>
      </c>
      <c r="C1372">
        <v>653</v>
      </c>
      <c r="D1372">
        <v>175000</v>
      </c>
      <c r="E1372">
        <v>104</v>
      </c>
      <c r="F1372" s="3">
        <v>100.5172219592878</v>
      </c>
    </row>
    <row r="1373" spans="1:10">
      <c r="A1373">
        <v>5</v>
      </c>
      <c r="B1373">
        <v>-91.5</v>
      </c>
      <c r="C1373">
        <v>653</v>
      </c>
      <c r="D1373">
        <v>175000</v>
      </c>
      <c r="E1373">
        <v>98</v>
      </c>
      <c r="F1373" s="3">
        <v>101.34628981714</v>
      </c>
    </row>
    <row r="1374" spans="1:10">
      <c r="A1374">
        <v>6</v>
      </c>
      <c r="B1374">
        <v>-91.394000000000005</v>
      </c>
      <c r="C1374">
        <v>653</v>
      </c>
      <c r="D1374">
        <v>175000</v>
      </c>
      <c r="E1374">
        <v>100</v>
      </c>
      <c r="F1374" s="3">
        <v>103.03298698289424</v>
      </c>
    </row>
    <row r="1375" spans="1:10">
      <c r="A1375">
        <v>7</v>
      </c>
      <c r="B1375">
        <v>-91.281000000000006</v>
      </c>
      <c r="C1375">
        <v>653</v>
      </c>
      <c r="D1375">
        <v>175000</v>
      </c>
      <c r="E1375">
        <v>97</v>
      </c>
      <c r="F1375" s="3">
        <v>106.7726178313783</v>
      </c>
    </row>
    <row r="1376" spans="1:10">
      <c r="A1376">
        <v>8</v>
      </c>
      <c r="B1376">
        <v>-91.165000000000006</v>
      </c>
      <c r="C1376">
        <v>653</v>
      </c>
      <c r="D1376">
        <v>175000</v>
      </c>
      <c r="E1376">
        <v>127</v>
      </c>
      <c r="F1376" s="3">
        <v>114.25226620059043</v>
      </c>
    </row>
    <row r="1377" spans="1:6">
      <c r="A1377">
        <v>9</v>
      </c>
      <c r="B1377">
        <v>-91.049000000000007</v>
      </c>
      <c r="C1377">
        <v>653</v>
      </c>
      <c r="D1377">
        <v>175000</v>
      </c>
      <c r="E1377">
        <v>119</v>
      </c>
      <c r="F1377" s="3">
        <v>127.20857913368806</v>
      </c>
    </row>
    <row r="1378" spans="1:6">
      <c r="A1378">
        <v>10</v>
      </c>
      <c r="B1378">
        <v>-90.933999999999997</v>
      </c>
      <c r="C1378">
        <v>653</v>
      </c>
      <c r="D1378">
        <v>175000</v>
      </c>
      <c r="E1378">
        <v>152</v>
      </c>
      <c r="F1378" s="3">
        <v>146.47662349002061</v>
      </c>
    </row>
    <row r="1379" spans="1:6">
      <c r="A1379">
        <v>11</v>
      </c>
      <c r="B1379">
        <v>-90.823999999999998</v>
      </c>
      <c r="C1379">
        <v>653</v>
      </c>
      <c r="D1379">
        <v>175000</v>
      </c>
      <c r="E1379">
        <v>173</v>
      </c>
      <c r="F1379" s="3">
        <v>169.97549446919291</v>
      </c>
    </row>
    <row r="1380" spans="1:6">
      <c r="A1380">
        <v>12</v>
      </c>
      <c r="B1380">
        <v>-90.709000000000003</v>
      </c>
      <c r="C1380">
        <v>653</v>
      </c>
      <c r="D1380">
        <v>175000</v>
      </c>
      <c r="E1380">
        <v>203</v>
      </c>
      <c r="F1380" s="3">
        <v>196.15509086480293</v>
      </c>
    </row>
    <row r="1381" spans="1:6">
      <c r="A1381">
        <v>13</v>
      </c>
      <c r="B1381">
        <v>-90.594999999999999</v>
      </c>
      <c r="C1381">
        <v>653</v>
      </c>
      <c r="D1381">
        <v>175000</v>
      </c>
      <c r="E1381">
        <v>196</v>
      </c>
      <c r="F1381" s="3">
        <v>217.792305077252</v>
      </c>
    </row>
    <row r="1382" spans="1:6">
      <c r="A1382">
        <v>14</v>
      </c>
      <c r="B1382">
        <v>-90.486999999999995</v>
      </c>
      <c r="C1382">
        <v>653</v>
      </c>
      <c r="D1382">
        <v>175000</v>
      </c>
      <c r="E1382">
        <v>244</v>
      </c>
      <c r="F1382" s="3">
        <v>228.74613857232242</v>
      </c>
    </row>
    <row r="1383" spans="1:6">
      <c r="A1383">
        <v>15</v>
      </c>
      <c r="B1383">
        <v>-90.372</v>
      </c>
      <c r="C1383">
        <v>653</v>
      </c>
      <c r="D1383">
        <v>175000</v>
      </c>
      <c r="E1383">
        <v>223</v>
      </c>
      <c r="F1383" s="3">
        <v>226.72355965921344</v>
      </c>
    </row>
    <row r="1384" spans="1:6">
      <c r="A1384">
        <v>16</v>
      </c>
      <c r="B1384">
        <v>-90.256</v>
      </c>
      <c r="C1384">
        <v>653</v>
      </c>
      <c r="D1384">
        <v>175000</v>
      </c>
      <c r="E1384">
        <v>222</v>
      </c>
      <c r="F1384" s="3">
        <v>211.17879633389455</v>
      </c>
    </row>
    <row r="1385" spans="1:6">
      <c r="A1385">
        <v>17</v>
      </c>
      <c r="B1385">
        <v>-90.14</v>
      </c>
      <c r="C1385">
        <v>653</v>
      </c>
      <c r="D1385">
        <v>175000</v>
      </c>
      <c r="E1385">
        <v>192</v>
      </c>
      <c r="F1385" s="3">
        <v>187.04273828795849</v>
      </c>
    </row>
    <row r="1386" spans="1:6">
      <c r="A1386">
        <v>18</v>
      </c>
      <c r="B1386">
        <v>-90.025000000000006</v>
      </c>
      <c r="C1386">
        <v>653</v>
      </c>
      <c r="D1386">
        <v>175000</v>
      </c>
      <c r="E1386">
        <v>143</v>
      </c>
      <c r="F1386" s="3">
        <v>161.23868151250488</v>
      </c>
    </row>
    <row r="1387" spans="1:6">
      <c r="A1387">
        <v>19</v>
      </c>
      <c r="B1387">
        <v>-89.918999999999997</v>
      </c>
      <c r="C1387">
        <v>653</v>
      </c>
      <c r="D1387">
        <v>175000</v>
      </c>
      <c r="E1387">
        <v>141</v>
      </c>
      <c r="F1387" s="3">
        <v>140.49203830612817</v>
      </c>
    </row>
    <row r="1388" spans="1:6">
      <c r="A1388">
        <v>20</v>
      </c>
      <c r="B1388">
        <v>-89.805999999999997</v>
      </c>
      <c r="C1388">
        <v>653</v>
      </c>
      <c r="D1388">
        <v>175000</v>
      </c>
      <c r="E1388">
        <v>135</v>
      </c>
      <c r="F1388" s="3">
        <v>124.07169777360537</v>
      </c>
    </row>
    <row r="1389" spans="1:6">
      <c r="A1389">
        <v>21</v>
      </c>
      <c r="B1389">
        <v>-89.691000000000003</v>
      </c>
      <c r="C1389">
        <v>653</v>
      </c>
      <c r="D1389">
        <v>175000</v>
      </c>
      <c r="E1389">
        <v>121</v>
      </c>
      <c r="F1389" s="3">
        <v>113.52801401347615</v>
      </c>
    </row>
    <row r="1390" spans="1:6">
      <c r="A1390">
        <v>22</v>
      </c>
      <c r="B1390">
        <v>-89.576999999999998</v>
      </c>
      <c r="C1390">
        <v>653</v>
      </c>
      <c r="D1390">
        <v>175000</v>
      </c>
      <c r="E1390">
        <v>99</v>
      </c>
      <c r="F1390" s="3">
        <v>107.85199401008025</v>
      </c>
    </row>
    <row r="1391" spans="1:6">
      <c r="A1391">
        <v>23</v>
      </c>
      <c r="B1391">
        <v>-89.457999999999998</v>
      </c>
      <c r="C1391">
        <v>653</v>
      </c>
      <c r="D1391">
        <v>175000</v>
      </c>
      <c r="E1391">
        <v>102</v>
      </c>
      <c r="F1391" s="3">
        <v>105.12490192641083</v>
      </c>
    </row>
    <row r="1392" spans="1:6">
      <c r="A1392">
        <v>24</v>
      </c>
      <c r="B1392">
        <v>-89.341999999999999</v>
      </c>
      <c r="C1392">
        <v>653</v>
      </c>
      <c r="D1392">
        <v>175000</v>
      </c>
      <c r="E1392">
        <v>130</v>
      </c>
      <c r="F1392" s="3">
        <v>104.13027878524207</v>
      </c>
    </row>
    <row r="1393" spans="1:6">
      <c r="A1393">
        <v>25</v>
      </c>
      <c r="B1393">
        <v>-89.234999999999999</v>
      </c>
      <c r="C1393">
        <v>653</v>
      </c>
      <c r="D1393">
        <v>175000</v>
      </c>
      <c r="E1393">
        <v>112</v>
      </c>
      <c r="F1393" s="3">
        <v>103.87978748361679</v>
      </c>
    </row>
    <row r="1394" spans="1:6">
      <c r="A1394">
        <v>26</v>
      </c>
      <c r="B1394">
        <v>-89.13</v>
      </c>
      <c r="C1394">
        <v>653</v>
      </c>
      <c r="D1394">
        <v>175000</v>
      </c>
      <c r="E1394">
        <v>95</v>
      </c>
      <c r="F1394" s="3">
        <v>103.89083576812131</v>
      </c>
    </row>
    <row r="1395" spans="1:6">
      <c r="A1395">
        <v>27</v>
      </c>
      <c r="B1395">
        <v>-89.016000000000005</v>
      </c>
      <c r="C1395">
        <v>653</v>
      </c>
      <c r="D1395">
        <v>175000</v>
      </c>
      <c r="E1395">
        <v>124</v>
      </c>
      <c r="F1395" s="3">
        <v>104.00959969405412</v>
      </c>
    </row>
    <row r="1396" spans="1:6">
      <c r="A1396">
        <v>28</v>
      </c>
      <c r="B1396">
        <v>-88.896000000000001</v>
      </c>
      <c r="C1396">
        <v>653</v>
      </c>
      <c r="D1396">
        <v>175000</v>
      </c>
      <c r="E1396">
        <v>115</v>
      </c>
      <c r="F1396" s="3">
        <v>104.17277484497116</v>
      </c>
    </row>
    <row r="1397" spans="1:6">
      <c r="A1397">
        <v>29</v>
      </c>
      <c r="B1397">
        <v>-88.790999999999997</v>
      </c>
      <c r="C1397">
        <v>653</v>
      </c>
      <c r="D1397">
        <v>175000</v>
      </c>
      <c r="E1397">
        <v>87</v>
      </c>
      <c r="F1397" s="3">
        <v>104.32437537009788</v>
      </c>
    </row>
    <row r="1398" spans="1:6">
      <c r="A1398">
        <v>30</v>
      </c>
      <c r="B1398">
        <v>-88.671999999999997</v>
      </c>
      <c r="C1398">
        <v>653</v>
      </c>
      <c r="D1398">
        <v>175000</v>
      </c>
      <c r="E1398">
        <v>102</v>
      </c>
      <c r="F1398" s="3">
        <v>104.49856416914774</v>
      </c>
    </row>
    <row r="1399" spans="1:6">
      <c r="A1399">
        <v>31</v>
      </c>
      <c r="B1399">
        <v>-88.56</v>
      </c>
      <c r="C1399">
        <v>653</v>
      </c>
      <c r="D1399">
        <v>175000</v>
      </c>
      <c r="E1399">
        <v>97</v>
      </c>
      <c r="F1399" s="3">
        <v>104.66302067892438</v>
      </c>
    </row>
    <row r="1400" spans="1:6">
      <c r="A1400">
        <v>32</v>
      </c>
      <c r="B1400">
        <v>-88.451999999999998</v>
      </c>
      <c r="C1400">
        <v>653</v>
      </c>
      <c r="D1400">
        <v>175000</v>
      </c>
      <c r="E1400">
        <v>102</v>
      </c>
      <c r="F1400" s="3">
        <v>104.82169284470957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71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72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181</v>
      </c>
      <c r="B1418" t="s">
        <v>160</v>
      </c>
      <c r="C1418" t="s">
        <v>163</v>
      </c>
      <c r="D1418" t="s">
        <v>180</v>
      </c>
      <c r="E1418" t="s">
        <v>179</v>
      </c>
      <c r="F1418" t="s">
        <v>200</v>
      </c>
    </row>
    <row r="1419" spans="1:10">
      <c r="A1419">
        <v>1</v>
      </c>
      <c r="B1419">
        <v>-91.947999999999993</v>
      </c>
      <c r="C1419">
        <v>655</v>
      </c>
      <c r="D1419">
        <v>175000</v>
      </c>
      <c r="E1419">
        <v>68</v>
      </c>
      <c r="F1419" s="3"/>
      <c r="J1419" t="s">
        <v>240</v>
      </c>
    </row>
    <row r="1420" spans="1:10">
      <c r="A1420">
        <v>2</v>
      </c>
      <c r="B1420">
        <v>-91.838999999999999</v>
      </c>
      <c r="C1420">
        <v>655</v>
      </c>
      <c r="D1420">
        <v>175000</v>
      </c>
      <c r="E1420">
        <v>90</v>
      </c>
      <c r="F1420" s="3"/>
    </row>
    <row r="1421" spans="1:10">
      <c r="A1421">
        <v>3</v>
      </c>
      <c r="B1421">
        <v>-91.724000000000004</v>
      </c>
      <c r="C1421">
        <v>655</v>
      </c>
      <c r="D1421">
        <v>175000</v>
      </c>
      <c r="E1421">
        <v>83</v>
      </c>
      <c r="F1421" s="3"/>
    </row>
    <row r="1422" spans="1:10">
      <c r="A1422">
        <v>4</v>
      </c>
      <c r="B1422">
        <v>-91.611999999999995</v>
      </c>
      <c r="C1422">
        <v>655</v>
      </c>
      <c r="D1422">
        <v>175000</v>
      </c>
      <c r="E1422">
        <v>99</v>
      </c>
      <c r="F1422" s="3">
        <v>104.37868888087191</v>
      </c>
    </row>
    <row r="1423" spans="1:10">
      <c r="A1423">
        <v>5</v>
      </c>
      <c r="B1423">
        <v>-91.5</v>
      </c>
      <c r="C1423">
        <v>655</v>
      </c>
      <c r="D1423">
        <v>175000</v>
      </c>
      <c r="E1423">
        <v>110</v>
      </c>
      <c r="F1423" s="3">
        <v>104.90109120995331</v>
      </c>
    </row>
    <row r="1424" spans="1:10">
      <c r="A1424">
        <v>6</v>
      </c>
      <c r="B1424">
        <v>-91.394000000000005</v>
      </c>
      <c r="C1424">
        <v>655</v>
      </c>
      <c r="D1424">
        <v>175000</v>
      </c>
      <c r="E1424">
        <v>102</v>
      </c>
      <c r="F1424" s="3">
        <v>105.74109152144069</v>
      </c>
    </row>
    <row r="1425" spans="1:6">
      <c r="A1425">
        <v>7</v>
      </c>
      <c r="B1425">
        <v>-91.281000000000006</v>
      </c>
      <c r="C1425">
        <v>655</v>
      </c>
      <c r="D1425">
        <v>175000</v>
      </c>
      <c r="E1425">
        <v>94</v>
      </c>
      <c r="F1425" s="3">
        <v>107.59531357883907</v>
      </c>
    </row>
    <row r="1426" spans="1:6">
      <c r="A1426">
        <v>8</v>
      </c>
      <c r="B1426">
        <v>-91.165000000000006</v>
      </c>
      <c r="C1426">
        <v>655</v>
      </c>
      <c r="D1426">
        <v>175000</v>
      </c>
      <c r="E1426">
        <v>123</v>
      </c>
      <c r="F1426" s="3">
        <v>111.81030191678286</v>
      </c>
    </row>
    <row r="1427" spans="1:6">
      <c r="A1427">
        <v>9</v>
      </c>
      <c r="B1427">
        <v>-91.049000000000007</v>
      </c>
      <c r="C1427">
        <v>655</v>
      </c>
      <c r="D1427">
        <v>175000</v>
      </c>
      <c r="E1427">
        <v>123</v>
      </c>
      <c r="F1427" s="3">
        <v>120.52155654335439</v>
      </c>
    </row>
    <row r="1428" spans="1:6">
      <c r="A1428">
        <v>10</v>
      </c>
      <c r="B1428">
        <v>-90.933999999999997</v>
      </c>
      <c r="C1428">
        <v>655</v>
      </c>
      <c r="D1428">
        <v>175000</v>
      </c>
      <c r="E1428">
        <v>133</v>
      </c>
      <c r="F1428" s="3">
        <v>136.12450725506744</v>
      </c>
    </row>
    <row r="1429" spans="1:6">
      <c r="A1429">
        <v>11</v>
      </c>
      <c r="B1429">
        <v>-90.823999999999998</v>
      </c>
      <c r="C1429">
        <v>655</v>
      </c>
      <c r="D1429">
        <v>175000</v>
      </c>
      <c r="E1429">
        <v>151</v>
      </c>
      <c r="F1429" s="3">
        <v>158.94145380093008</v>
      </c>
    </row>
    <row r="1430" spans="1:6">
      <c r="A1430">
        <v>12</v>
      </c>
      <c r="B1430">
        <v>-90.709000000000003</v>
      </c>
      <c r="C1430">
        <v>655</v>
      </c>
      <c r="D1430">
        <v>175000</v>
      </c>
      <c r="E1430">
        <v>194</v>
      </c>
      <c r="F1430" s="3">
        <v>189.60591734248931</v>
      </c>
    </row>
    <row r="1431" spans="1:6">
      <c r="A1431">
        <v>13</v>
      </c>
      <c r="B1431">
        <v>-90.594999999999999</v>
      </c>
      <c r="C1431">
        <v>655</v>
      </c>
      <c r="D1431">
        <v>175000</v>
      </c>
      <c r="E1431">
        <v>230</v>
      </c>
      <c r="F1431" s="3">
        <v>221.26238376679103</v>
      </c>
    </row>
    <row r="1432" spans="1:6">
      <c r="A1432">
        <v>14</v>
      </c>
      <c r="B1432">
        <v>-90.486999999999995</v>
      </c>
      <c r="C1432">
        <v>655</v>
      </c>
      <c r="D1432">
        <v>175000</v>
      </c>
      <c r="E1432">
        <v>235</v>
      </c>
      <c r="F1432" s="3">
        <v>244.48955669631448</v>
      </c>
    </row>
    <row r="1433" spans="1:6">
      <c r="A1433">
        <v>15</v>
      </c>
      <c r="B1433">
        <v>-90.372</v>
      </c>
      <c r="C1433">
        <v>655</v>
      </c>
      <c r="D1433">
        <v>175000</v>
      </c>
      <c r="E1433">
        <v>252</v>
      </c>
      <c r="F1433" s="3">
        <v>254.06213066549671</v>
      </c>
    </row>
    <row r="1434" spans="1:6">
      <c r="A1434">
        <v>16</v>
      </c>
      <c r="B1434">
        <v>-90.256</v>
      </c>
      <c r="C1434">
        <v>655</v>
      </c>
      <c r="D1434">
        <v>175000</v>
      </c>
      <c r="E1434">
        <v>272</v>
      </c>
      <c r="F1434" s="3">
        <v>244.56541319869712</v>
      </c>
    </row>
    <row r="1435" spans="1:6">
      <c r="A1435">
        <v>17</v>
      </c>
      <c r="B1435">
        <v>-90.14</v>
      </c>
      <c r="C1435">
        <v>655</v>
      </c>
      <c r="D1435">
        <v>175000</v>
      </c>
      <c r="E1435">
        <v>207</v>
      </c>
      <c r="F1435" s="3">
        <v>219.56628919954014</v>
      </c>
    </row>
    <row r="1436" spans="1:6">
      <c r="A1436">
        <v>18</v>
      </c>
      <c r="B1436">
        <v>-90.025000000000006</v>
      </c>
      <c r="C1436">
        <v>655</v>
      </c>
      <c r="D1436">
        <v>175000</v>
      </c>
      <c r="E1436">
        <v>168</v>
      </c>
      <c r="F1436" s="3">
        <v>188.09310898425656</v>
      </c>
    </row>
    <row r="1437" spans="1:6">
      <c r="A1437">
        <v>19</v>
      </c>
      <c r="B1437">
        <v>-89.918999999999997</v>
      </c>
      <c r="C1437">
        <v>655</v>
      </c>
      <c r="D1437">
        <v>175000</v>
      </c>
      <c r="E1437">
        <v>181</v>
      </c>
      <c r="F1437" s="3">
        <v>160.80314944001503</v>
      </c>
    </row>
    <row r="1438" spans="1:6">
      <c r="A1438">
        <v>20</v>
      </c>
      <c r="B1438">
        <v>-89.805999999999997</v>
      </c>
      <c r="C1438">
        <v>655</v>
      </c>
      <c r="D1438">
        <v>175000</v>
      </c>
      <c r="E1438">
        <v>137</v>
      </c>
      <c r="F1438" s="3">
        <v>138.46603823882651</v>
      </c>
    </row>
    <row r="1439" spans="1:6">
      <c r="A1439">
        <v>21</v>
      </c>
      <c r="B1439">
        <v>-89.691000000000003</v>
      </c>
      <c r="C1439">
        <v>655</v>
      </c>
      <c r="D1439">
        <v>175000</v>
      </c>
      <c r="E1439">
        <v>121</v>
      </c>
      <c r="F1439" s="3">
        <v>124.06615747291126</v>
      </c>
    </row>
    <row r="1440" spans="1:6">
      <c r="A1440">
        <v>22</v>
      </c>
      <c r="B1440">
        <v>-89.576999999999998</v>
      </c>
      <c r="C1440">
        <v>655</v>
      </c>
      <c r="D1440">
        <v>175000</v>
      </c>
      <c r="E1440">
        <v>124</v>
      </c>
      <c r="F1440" s="3">
        <v>116.51125737824313</v>
      </c>
    </row>
    <row r="1441" spans="1:6">
      <c r="A1441">
        <v>23</v>
      </c>
      <c r="B1441">
        <v>-89.457999999999998</v>
      </c>
      <c r="C1441">
        <v>655</v>
      </c>
      <c r="D1441">
        <v>175000</v>
      </c>
      <c r="E1441">
        <v>135</v>
      </c>
      <c r="F1441" s="3">
        <v>113.10909076252878</v>
      </c>
    </row>
    <row r="1442" spans="1:6">
      <c r="A1442">
        <v>24</v>
      </c>
      <c r="B1442">
        <v>-89.341999999999999</v>
      </c>
      <c r="C1442">
        <v>655</v>
      </c>
      <c r="D1442">
        <v>175000</v>
      </c>
      <c r="E1442">
        <v>130</v>
      </c>
      <c r="F1442" s="3">
        <v>112.04762145418626</v>
      </c>
    </row>
    <row r="1443" spans="1:6">
      <c r="A1443">
        <v>25</v>
      </c>
      <c r="B1443">
        <v>-89.234999999999999</v>
      </c>
      <c r="C1443">
        <v>655</v>
      </c>
      <c r="D1443">
        <v>175000</v>
      </c>
      <c r="E1443">
        <v>128</v>
      </c>
      <c r="F1443" s="3">
        <v>111.92104798803874</v>
      </c>
    </row>
    <row r="1444" spans="1:6">
      <c r="A1444">
        <v>26</v>
      </c>
      <c r="B1444">
        <v>-89.13</v>
      </c>
      <c r="C1444">
        <v>655</v>
      </c>
      <c r="D1444">
        <v>175000</v>
      </c>
      <c r="E1444">
        <v>106</v>
      </c>
      <c r="F1444" s="3">
        <v>112.10067361397891</v>
      </c>
    </row>
    <row r="1445" spans="1:6">
      <c r="A1445">
        <v>27</v>
      </c>
      <c r="B1445">
        <v>-89.016000000000005</v>
      </c>
      <c r="C1445">
        <v>655</v>
      </c>
      <c r="D1445">
        <v>175000</v>
      </c>
      <c r="E1445">
        <v>111</v>
      </c>
      <c r="F1445" s="3">
        <v>112.41066770140597</v>
      </c>
    </row>
    <row r="1446" spans="1:6">
      <c r="A1446">
        <v>28</v>
      </c>
      <c r="B1446">
        <v>-88.896000000000001</v>
      </c>
      <c r="C1446">
        <v>655</v>
      </c>
      <c r="D1446">
        <v>175000</v>
      </c>
      <c r="E1446">
        <v>111</v>
      </c>
      <c r="F1446" s="3">
        <v>112.77364184380646</v>
      </c>
    </row>
    <row r="1447" spans="1:6">
      <c r="A1447">
        <v>29</v>
      </c>
      <c r="B1447">
        <v>-88.790999999999997</v>
      </c>
      <c r="C1447">
        <v>655</v>
      </c>
      <c r="D1447">
        <v>175000</v>
      </c>
      <c r="E1447">
        <v>122</v>
      </c>
      <c r="F1447" s="3">
        <v>113.09863558103532</v>
      </c>
    </row>
    <row r="1448" spans="1:6">
      <c r="A1448">
        <v>30</v>
      </c>
      <c r="B1448">
        <v>-88.671999999999997</v>
      </c>
      <c r="C1448">
        <v>655</v>
      </c>
      <c r="D1448">
        <v>175000</v>
      </c>
      <c r="E1448">
        <v>106</v>
      </c>
      <c r="F1448" s="3">
        <v>113.46866075454606</v>
      </c>
    </row>
    <row r="1449" spans="1:6">
      <c r="A1449">
        <v>31</v>
      </c>
      <c r="B1449">
        <v>-88.56</v>
      </c>
      <c r="C1449">
        <v>655</v>
      </c>
      <c r="D1449">
        <v>175000</v>
      </c>
      <c r="E1449">
        <v>94</v>
      </c>
      <c r="F1449" s="3">
        <v>113.81723093153374</v>
      </c>
    </row>
    <row r="1450" spans="1:6">
      <c r="A1450">
        <v>32</v>
      </c>
      <c r="B1450">
        <v>-88.451999999999998</v>
      </c>
      <c r="C1450">
        <v>655</v>
      </c>
      <c r="D1450">
        <v>175000</v>
      </c>
      <c r="E1450">
        <v>109</v>
      </c>
      <c r="F1450" s="3">
        <v>114.15339653895128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73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74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181</v>
      </c>
      <c r="B1468" t="s">
        <v>160</v>
      </c>
      <c r="C1468" t="s">
        <v>163</v>
      </c>
      <c r="D1468" t="s">
        <v>180</v>
      </c>
      <c r="E1468" t="s">
        <v>179</v>
      </c>
      <c r="F1468" t="s">
        <v>200</v>
      </c>
    </row>
    <row r="1469" spans="1:10">
      <c r="A1469">
        <v>1</v>
      </c>
      <c r="B1469">
        <v>-91.947999999999993</v>
      </c>
      <c r="C1469">
        <v>660</v>
      </c>
      <c r="D1469">
        <v>175000</v>
      </c>
      <c r="E1469">
        <v>93</v>
      </c>
      <c r="F1469" s="3"/>
      <c r="J1469" t="s">
        <v>241</v>
      </c>
    </row>
    <row r="1470" spans="1:10">
      <c r="A1470">
        <v>2</v>
      </c>
      <c r="B1470">
        <v>-91.838999999999999</v>
      </c>
      <c r="C1470">
        <v>660</v>
      </c>
      <c r="D1470">
        <v>175000</v>
      </c>
      <c r="E1470">
        <v>85</v>
      </c>
      <c r="F1470" s="3"/>
    </row>
    <row r="1471" spans="1:10">
      <c r="A1471">
        <v>3</v>
      </c>
      <c r="B1471">
        <v>-91.724000000000004</v>
      </c>
      <c r="C1471">
        <v>660</v>
      </c>
      <c r="D1471">
        <v>175000</v>
      </c>
      <c r="E1471">
        <v>96</v>
      </c>
      <c r="F1471" s="3"/>
    </row>
    <row r="1472" spans="1:10">
      <c r="A1472">
        <v>4</v>
      </c>
      <c r="B1472">
        <v>-91.611999999999995</v>
      </c>
      <c r="C1472">
        <v>660</v>
      </c>
      <c r="D1472">
        <v>175000</v>
      </c>
      <c r="E1472">
        <v>99</v>
      </c>
      <c r="F1472" s="3">
        <v>98.643008622426976</v>
      </c>
    </row>
    <row r="1473" spans="1:6">
      <c r="A1473">
        <v>5</v>
      </c>
      <c r="B1473">
        <v>-91.5</v>
      </c>
      <c r="C1473">
        <v>660</v>
      </c>
      <c r="D1473">
        <v>175000</v>
      </c>
      <c r="E1473">
        <v>91</v>
      </c>
      <c r="F1473" s="3">
        <v>99.553967276542551</v>
      </c>
    </row>
    <row r="1474" spans="1:6">
      <c r="A1474">
        <v>6</v>
      </c>
      <c r="B1474">
        <v>-91.394000000000005</v>
      </c>
      <c r="C1474">
        <v>660</v>
      </c>
      <c r="D1474">
        <v>175000</v>
      </c>
      <c r="E1474">
        <v>95</v>
      </c>
      <c r="F1474" s="3">
        <v>100.816296510323</v>
      </c>
    </row>
    <row r="1475" spans="1:6">
      <c r="A1475">
        <v>7</v>
      </c>
      <c r="B1475">
        <v>-91.281000000000006</v>
      </c>
      <c r="C1475">
        <v>660</v>
      </c>
      <c r="D1475">
        <v>175000</v>
      </c>
      <c r="E1475">
        <v>112</v>
      </c>
      <c r="F1475" s="3">
        <v>103.15299100074782</v>
      </c>
    </row>
    <row r="1476" spans="1:6">
      <c r="A1476">
        <v>8</v>
      </c>
      <c r="B1476">
        <v>-91.165000000000006</v>
      </c>
      <c r="C1476">
        <v>660</v>
      </c>
      <c r="D1476">
        <v>175000</v>
      </c>
      <c r="E1476">
        <v>120</v>
      </c>
      <c r="F1476" s="3">
        <v>107.71517733180895</v>
      </c>
    </row>
    <row r="1477" spans="1:6">
      <c r="A1477">
        <v>9</v>
      </c>
      <c r="B1477">
        <v>-91.049000000000007</v>
      </c>
      <c r="C1477">
        <v>660</v>
      </c>
      <c r="D1477">
        <v>175000</v>
      </c>
      <c r="E1477">
        <v>103</v>
      </c>
      <c r="F1477" s="3">
        <v>116.14739188789166</v>
      </c>
    </row>
    <row r="1478" spans="1:6">
      <c r="A1478">
        <v>10</v>
      </c>
      <c r="B1478">
        <v>-90.933999999999997</v>
      </c>
      <c r="C1478">
        <v>660</v>
      </c>
      <c r="D1478">
        <v>175000</v>
      </c>
      <c r="E1478">
        <v>146</v>
      </c>
      <c r="F1478" s="3">
        <v>130.12516971029197</v>
      </c>
    </row>
    <row r="1479" spans="1:6">
      <c r="A1479">
        <v>11</v>
      </c>
      <c r="B1479">
        <v>-90.823999999999998</v>
      </c>
      <c r="C1479">
        <v>660</v>
      </c>
      <c r="D1479">
        <v>175000</v>
      </c>
      <c r="E1479">
        <v>141</v>
      </c>
      <c r="F1479" s="3">
        <v>149.59172347190139</v>
      </c>
    </row>
    <row r="1480" spans="1:6">
      <c r="A1480">
        <v>12</v>
      </c>
      <c r="B1480">
        <v>-90.709000000000003</v>
      </c>
      <c r="C1480">
        <v>660</v>
      </c>
      <c r="D1480">
        <v>175000</v>
      </c>
      <c r="E1480">
        <v>191</v>
      </c>
      <c r="F1480" s="3">
        <v>175.14457192385461</v>
      </c>
    </row>
    <row r="1481" spans="1:6">
      <c r="A1481">
        <v>13</v>
      </c>
      <c r="B1481">
        <v>-90.594999999999999</v>
      </c>
      <c r="C1481">
        <v>660</v>
      </c>
      <c r="D1481">
        <v>175000</v>
      </c>
      <c r="E1481">
        <v>183</v>
      </c>
      <c r="F1481" s="3">
        <v>201.70668421925004</v>
      </c>
    </row>
    <row r="1482" spans="1:6">
      <c r="A1482">
        <v>14</v>
      </c>
      <c r="B1482">
        <v>-90.486999999999995</v>
      </c>
      <c r="C1482">
        <v>660</v>
      </c>
      <c r="D1482">
        <v>175000</v>
      </c>
      <c r="E1482">
        <v>239</v>
      </c>
      <c r="F1482" s="3">
        <v>222.35920288161191</v>
      </c>
    </row>
    <row r="1483" spans="1:6">
      <c r="A1483">
        <v>15</v>
      </c>
      <c r="B1483">
        <v>-90.372</v>
      </c>
      <c r="C1483">
        <v>660</v>
      </c>
      <c r="D1483">
        <v>175000</v>
      </c>
      <c r="E1483">
        <v>222</v>
      </c>
      <c r="F1483" s="3">
        <v>233.53366273793833</v>
      </c>
    </row>
    <row r="1484" spans="1:6">
      <c r="A1484">
        <v>16</v>
      </c>
      <c r="B1484">
        <v>-90.256</v>
      </c>
      <c r="C1484">
        <v>660</v>
      </c>
      <c r="D1484">
        <v>175000</v>
      </c>
      <c r="E1484">
        <v>226</v>
      </c>
      <c r="F1484" s="3">
        <v>230.16921285921831</v>
      </c>
    </row>
    <row r="1485" spans="1:6">
      <c r="A1485">
        <v>17</v>
      </c>
      <c r="B1485">
        <v>-90.14</v>
      </c>
      <c r="C1485">
        <v>660</v>
      </c>
      <c r="D1485">
        <v>175000</v>
      </c>
      <c r="E1485">
        <v>220</v>
      </c>
      <c r="F1485" s="3">
        <v>213.47782952099323</v>
      </c>
    </row>
    <row r="1486" spans="1:6">
      <c r="A1486">
        <v>18</v>
      </c>
      <c r="B1486">
        <v>-90.025000000000006</v>
      </c>
      <c r="C1486">
        <v>660</v>
      </c>
      <c r="D1486">
        <v>175000</v>
      </c>
      <c r="E1486">
        <v>202</v>
      </c>
      <c r="F1486" s="3">
        <v>189.19579170130376</v>
      </c>
    </row>
    <row r="1487" spans="1:6">
      <c r="A1487">
        <v>19</v>
      </c>
      <c r="B1487">
        <v>-89.918999999999997</v>
      </c>
      <c r="C1487">
        <v>660</v>
      </c>
      <c r="D1487">
        <v>175000</v>
      </c>
      <c r="E1487">
        <v>168</v>
      </c>
      <c r="F1487" s="3">
        <v>165.79337889700378</v>
      </c>
    </row>
    <row r="1488" spans="1:6">
      <c r="A1488">
        <v>20</v>
      </c>
      <c r="B1488">
        <v>-89.805999999999997</v>
      </c>
      <c r="C1488">
        <v>660</v>
      </c>
      <c r="D1488">
        <v>175000</v>
      </c>
      <c r="E1488">
        <v>139</v>
      </c>
      <c r="F1488" s="3">
        <v>144.54113010004323</v>
      </c>
    </row>
    <row r="1489" spans="1:6">
      <c r="A1489">
        <v>21</v>
      </c>
      <c r="B1489">
        <v>-89.691000000000003</v>
      </c>
      <c r="C1489">
        <v>660</v>
      </c>
      <c r="D1489">
        <v>175000</v>
      </c>
      <c r="E1489">
        <v>116</v>
      </c>
      <c r="F1489" s="3">
        <v>129.1659319514192</v>
      </c>
    </row>
    <row r="1490" spans="1:6">
      <c r="A1490">
        <v>22</v>
      </c>
      <c r="B1490">
        <v>-89.576999999999998</v>
      </c>
      <c r="C1490">
        <v>660</v>
      </c>
      <c r="D1490">
        <v>175000</v>
      </c>
      <c r="E1490">
        <v>116</v>
      </c>
      <c r="F1490" s="3">
        <v>120.0189566590368</v>
      </c>
    </row>
    <row r="1491" spans="1:6">
      <c r="A1491">
        <v>23</v>
      </c>
      <c r="B1491">
        <v>-89.457999999999998</v>
      </c>
      <c r="C1491">
        <v>660</v>
      </c>
      <c r="D1491">
        <v>175000</v>
      </c>
      <c r="E1491">
        <v>126</v>
      </c>
      <c r="F1491" s="3">
        <v>115.29165916392209</v>
      </c>
    </row>
    <row r="1492" spans="1:6">
      <c r="A1492">
        <v>24</v>
      </c>
      <c r="B1492">
        <v>-89.341999999999999</v>
      </c>
      <c r="C1492">
        <v>660</v>
      </c>
      <c r="D1492">
        <v>175000</v>
      </c>
      <c r="E1492">
        <v>122</v>
      </c>
      <c r="F1492" s="3">
        <v>113.56165438310599</v>
      </c>
    </row>
    <row r="1493" spans="1:6">
      <c r="A1493">
        <v>25</v>
      </c>
      <c r="B1493">
        <v>-89.234999999999999</v>
      </c>
      <c r="C1493">
        <v>660</v>
      </c>
      <c r="D1493">
        <v>175000</v>
      </c>
      <c r="E1493">
        <v>121</v>
      </c>
      <c r="F1493" s="3">
        <v>113.2678755646822</v>
      </c>
    </row>
    <row r="1494" spans="1:6">
      <c r="A1494">
        <v>26</v>
      </c>
      <c r="B1494">
        <v>-89.13</v>
      </c>
      <c r="C1494">
        <v>660</v>
      </c>
      <c r="D1494">
        <v>175000</v>
      </c>
      <c r="E1494">
        <v>115</v>
      </c>
      <c r="F1494" s="3">
        <v>113.53741737618998</v>
      </c>
    </row>
    <row r="1495" spans="1:6">
      <c r="A1495">
        <v>27</v>
      </c>
      <c r="B1495">
        <v>-89.016000000000005</v>
      </c>
      <c r="C1495">
        <v>660</v>
      </c>
      <c r="D1495">
        <v>175000</v>
      </c>
      <c r="E1495">
        <v>116</v>
      </c>
      <c r="F1495" s="3">
        <v>114.08555831028752</v>
      </c>
    </row>
    <row r="1496" spans="1:6">
      <c r="A1496">
        <v>28</v>
      </c>
      <c r="B1496">
        <v>-88.896000000000001</v>
      </c>
      <c r="C1496">
        <v>660</v>
      </c>
      <c r="D1496">
        <v>175000</v>
      </c>
      <c r="E1496">
        <v>119</v>
      </c>
      <c r="F1496" s="3">
        <v>114.76286775575599</v>
      </c>
    </row>
    <row r="1497" spans="1:6">
      <c r="A1497">
        <v>29</v>
      </c>
      <c r="B1497">
        <v>-88.790999999999997</v>
      </c>
      <c r="C1497">
        <v>660</v>
      </c>
      <c r="D1497">
        <v>175000</v>
      </c>
      <c r="E1497">
        <v>121</v>
      </c>
      <c r="F1497" s="3">
        <v>115.38096781787954</v>
      </c>
    </row>
    <row r="1498" spans="1:6">
      <c r="A1498">
        <v>30</v>
      </c>
      <c r="B1498">
        <v>-88.671999999999997</v>
      </c>
      <c r="C1498">
        <v>660</v>
      </c>
      <c r="D1498">
        <v>175000</v>
      </c>
      <c r="E1498">
        <v>134</v>
      </c>
      <c r="F1498" s="3">
        <v>116.08898177452575</v>
      </c>
    </row>
    <row r="1499" spans="1:6">
      <c r="A1499">
        <v>31</v>
      </c>
      <c r="B1499">
        <v>-88.56</v>
      </c>
      <c r="C1499">
        <v>660</v>
      </c>
      <c r="D1499">
        <v>175000</v>
      </c>
      <c r="E1499">
        <v>91</v>
      </c>
      <c r="F1499" s="3">
        <v>116.75711144999845</v>
      </c>
    </row>
    <row r="1500" spans="1:6">
      <c r="A1500">
        <v>32</v>
      </c>
      <c r="B1500">
        <v>-88.451999999999998</v>
      </c>
      <c r="C1500">
        <v>660</v>
      </c>
      <c r="D1500">
        <v>175000</v>
      </c>
      <c r="E1500">
        <v>114</v>
      </c>
      <c r="F1500" s="3">
        <v>117.40171192484181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75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76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181</v>
      </c>
      <c r="B1518" t="s">
        <v>160</v>
      </c>
      <c r="C1518" t="s">
        <v>163</v>
      </c>
      <c r="D1518" t="s">
        <v>180</v>
      </c>
      <c r="E1518" t="s">
        <v>179</v>
      </c>
      <c r="F1518" t="s">
        <v>200</v>
      </c>
    </row>
    <row r="1519" spans="1:10">
      <c r="A1519">
        <v>1</v>
      </c>
      <c r="B1519">
        <v>-91.947999999999993</v>
      </c>
      <c r="C1519">
        <v>658</v>
      </c>
      <c r="D1519">
        <v>175000</v>
      </c>
      <c r="E1519">
        <v>48</v>
      </c>
      <c r="F1519" s="3"/>
      <c r="J1519" t="s">
        <v>242</v>
      </c>
    </row>
    <row r="1520" spans="1:10">
      <c r="A1520">
        <v>2</v>
      </c>
      <c r="B1520">
        <v>-91.838999999999999</v>
      </c>
      <c r="C1520">
        <v>658</v>
      </c>
      <c r="D1520">
        <v>175000</v>
      </c>
      <c r="E1520">
        <v>83</v>
      </c>
      <c r="F1520" s="3"/>
    </row>
    <row r="1521" spans="1:6">
      <c r="A1521">
        <v>3</v>
      </c>
      <c r="B1521">
        <v>-91.724000000000004</v>
      </c>
      <c r="C1521">
        <v>658</v>
      </c>
      <c r="D1521">
        <v>175000</v>
      </c>
      <c r="E1521">
        <v>103</v>
      </c>
      <c r="F1521" s="3"/>
    </row>
    <row r="1522" spans="1:6">
      <c r="A1522">
        <v>4</v>
      </c>
      <c r="B1522">
        <v>-91.611999999999995</v>
      </c>
      <c r="C1522">
        <v>658</v>
      </c>
      <c r="D1522">
        <v>175000</v>
      </c>
      <c r="E1522">
        <v>82</v>
      </c>
      <c r="F1522" s="3">
        <v>91.230964326773162</v>
      </c>
    </row>
    <row r="1523" spans="1:6">
      <c r="A1523">
        <v>5</v>
      </c>
      <c r="B1523">
        <v>-91.5</v>
      </c>
      <c r="C1523">
        <v>658</v>
      </c>
      <c r="D1523">
        <v>175000</v>
      </c>
      <c r="E1523">
        <v>92</v>
      </c>
      <c r="F1523" s="3">
        <v>92.940325875370007</v>
      </c>
    </row>
    <row r="1524" spans="1:6">
      <c r="A1524">
        <v>6</v>
      </c>
      <c r="B1524">
        <v>-91.394000000000005</v>
      </c>
      <c r="C1524">
        <v>658</v>
      </c>
      <c r="D1524">
        <v>175000</v>
      </c>
      <c r="E1524">
        <v>99</v>
      </c>
      <c r="F1524" s="3">
        <v>95.572492584518784</v>
      </c>
    </row>
    <row r="1525" spans="1:6">
      <c r="A1525">
        <v>7</v>
      </c>
      <c r="B1525">
        <v>-91.281000000000006</v>
      </c>
      <c r="C1525">
        <v>658</v>
      </c>
      <c r="D1525">
        <v>175000</v>
      </c>
      <c r="E1525">
        <v>106</v>
      </c>
      <c r="F1525" s="3">
        <v>100.33484595241163</v>
      </c>
    </row>
    <row r="1526" spans="1:6">
      <c r="A1526">
        <v>8</v>
      </c>
      <c r="B1526">
        <v>-91.165000000000006</v>
      </c>
      <c r="C1526">
        <v>658</v>
      </c>
      <c r="D1526">
        <v>175000</v>
      </c>
      <c r="E1526">
        <v>119</v>
      </c>
      <c r="F1526" s="3">
        <v>108.59788786639335</v>
      </c>
    </row>
    <row r="1527" spans="1:6">
      <c r="A1527">
        <v>9</v>
      </c>
      <c r="B1527">
        <v>-91.049000000000007</v>
      </c>
      <c r="C1527">
        <v>658</v>
      </c>
      <c r="D1527">
        <v>175000</v>
      </c>
      <c r="E1527">
        <v>115</v>
      </c>
      <c r="F1527" s="3">
        <v>121.67995130911008</v>
      </c>
    </row>
    <row r="1528" spans="1:6">
      <c r="A1528">
        <v>10</v>
      </c>
      <c r="B1528">
        <v>-90.933999999999997</v>
      </c>
      <c r="C1528">
        <v>658</v>
      </c>
      <c r="D1528">
        <v>175000</v>
      </c>
      <c r="E1528">
        <v>142</v>
      </c>
      <c r="F1528" s="3">
        <v>140.26741300338745</v>
      </c>
    </row>
    <row r="1529" spans="1:6">
      <c r="A1529">
        <v>11</v>
      </c>
      <c r="B1529">
        <v>-90.823999999999998</v>
      </c>
      <c r="C1529">
        <v>658</v>
      </c>
      <c r="D1529">
        <v>175000</v>
      </c>
      <c r="E1529">
        <v>157</v>
      </c>
      <c r="F1529" s="3">
        <v>162.85360099998979</v>
      </c>
    </row>
    <row r="1530" spans="1:6">
      <c r="A1530">
        <v>12</v>
      </c>
      <c r="B1530">
        <v>-90.709000000000003</v>
      </c>
      <c r="C1530">
        <v>658</v>
      </c>
      <c r="D1530">
        <v>175000</v>
      </c>
      <c r="E1530">
        <v>190</v>
      </c>
      <c r="F1530" s="3">
        <v>189.17872106129551</v>
      </c>
    </row>
    <row r="1531" spans="1:6">
      <c r="A1531">
        <v>13</v>
      </c>
      <c r="B1531">
        <v>-90.594999999999999</v>
      </c>
      <c r="C1531">
        <v>658</v>
      </c>
      <c r="D1531">
        <v>175000</v>
      </c>
      <c r="E1531">
        <v>205</v>
      </c>
      <c r="F1531" s="3">
        <v>213.85927306148881</v>
      </c>
    </row>
    <row r="1532" spans="1:6">
      <c r="A1532">
        <v>14</v>
      </c>
      <c r="B1532">
        <v>-90.486999999999995</v>
      </c>
      <c r="C1532">
        <v>658</v>
      </c>
      <c r="D1532">
        <v>175000</v>
      </c>
      <c r="E1532">
        <v>242</v>
      </c>
      <c r="F1532" s="3">
        <v>231.36665417148953</v>
      </c>
    </row>
    <row r="1533" spans="1:6">
      <c r="A1533">
        <v>15</v>
      </c>
      <c r="B1533">
        <v>-90.372</v>
      </c>
      <c r="C1533">
        <v>658</v>
      </c>
      <c r="D1533">
        <v>175000</v>
      </c>
      <c r="E1533">
        <v>246</v>
      </c>
      <c r="F1533" s="3">
        <v>239.58818208239998</v>
      </c>
    </row>
    <row r="1534" spans="1:6">
      <c r="A1534">
        <v>16</v>
      </c>
      <c r="B1534">
        <v>-90.256</v>
      </c>
      <c r="C1534">
        <v>658</v>
      </c>
      <c r="D1534">
        <v>175000</v>
      </c>
      <c r="E1534">
        <v>233</v>
      </c>
      <c r="F1534" s="3">
        <v>235.11402942282092</v>
      </c>
    </row>
    <row r="1535" spans="1:6">
      <c r="A1535">
        <v>17</v>
      </c>
      <c r="B1535">
        <v>-90.14</v>
      </c>
      <c r="C1535">
        <v>658</v>
      </c>
      <c r="D1535">
        <v>175000</v>
      </c>
      <c r="E1535">
        <v>226</v>
      </c>
      <c r="F1535" s="3">
        <v>219.22418332810466</v>
      </c>
    </row>
    <row r="1536" spans="1:6">
      <c r="A1536">
        <v>18</v>
      </c>
      <c r="B1536">
        <v>-90.025000000000006</v>
      </c>
      <c r="C1536">
        <v>658</v>
      </c>
      <c r="D1536">
        <v>175000</v>
      </c>
      <c r="E1536">
        <v>191</v>
      </c>
      <c r="F1536" s="3">
        <v>196.33591896779029</v>
      </c>
    </row>
    <row r="1537" spans="1:6">
      <c r="A1537">
        <v>19</v>
      </c>
      <c r="B1537">
        <v>-89.918999999999997</v>
      </c>
      <c r="C1537">
        <v>658</v>
      </c>
      <c r="D1537">
        <v>175000</v>
      </c>
      <c r="E1537">
        <v>158</v>
      </c>
      <c r="F1537" s="3">
        <v>173.41442388964757</v>
      </c>
    </row>
    <row r="1538" spans="1:6">
      <c r="A1538">
        <v>20</v>
      </c>
      <c r="B1538">
        <v>-89.805999999999997</v>
      </c>
      <c r="C1538">
        <v>658</v>
      </c>
      <c r="D1538">
        <v>175000</v>
      </c>
      <c r="E1538">
        <v>153</v>
      </c>
      <c r="F1538" s="3">
        <v>151.11310524220903</v>
      </c>
    </row>
    <row r="1539" spans="1:6">
      <c r="A1539">
        <v>21</v>
      </c>
      <c r="B1539">
        <v>-89.691000000000003</v>
      </c>
      <c r="C1539">
        <v>658</v>
      </c>
      <c r="D1539">
        <v>175000</v>
      </c>
      <c r="E1539">
        <v>161</v>
      </c>
      <c r="F1539" s="3">
        <v>133.26549068248755</v>
      </c>
    </row>
    <row r="1540" spans="1:6">
      <c r="A1540">
        <v>22</v>
      </c>
      <c r="B1540">
        <v>-89.576999999999998</v>
      </c>
      <c r="C1540">
        <v>658</v>
      </c>
      <c r="D1540">
        <v>175000</v>
      </c>
      <c r="E1540">
        <v>113</v>
      </c>
      <c r="F1540" s="3">
        <v>121.12872558091559</v>
      </c>
    </row>
    <row r="1541" spans="1:6">
      <c r="A1541">
        <v>23</v>
      </c>
      <c r="B1541">
        <v>-89.457999999999998</v>
      </c>
      <c r="C1541">
        <v>658</v>
      </c>
      <c r="D1541">
        <v>175000</v>
      </c>
      <c r="E1541">
        <v>106</v>
      </c>
      <c r="F1541" s="3">
        <v>113.61533282560934</v>
      </c>
    </row>
    <row r="1542" spans="1:6">
      <c r="A1542">
        <v>24</v>
      </c>
      <c r="B1542">
        <v>-89.341999999999999</v>
      </c>
      <c r="C1542">
        <v>658</v>
      </c>
      <c r="D1542">
        <v>175000</v>
      </c>
      <c r="E1542">
        <v>117</v>
      </c>
      <c r="F1542" s="3">
        <v>109.95903944469592</v>
      </c>
    </row>
    <row r="1543" spans="1:6">
      <c r="A1543">
        <v>25</v>
      </c>
      <c r="B1543">
        <v>-89.234999999999999</v>
      </c>
      <c r="C1543">
        <v>658</v>
      </c>
      <c r="D1543">
        <v>175000</v>
      </c>
      <c r="E1543">
        <v>108</v>
      </c>
      <c r="F1543" s="3">
        <v>108.60109918794181</v>
      </c>
    </row>
    <row r="1544" spans="1:6">
      <c r="A1544">
        <v>26</v>
      </c>
      <c r="B1544">
        <v>-89.13</v>
      </c>
      <c r="C1544">
        <v>658</v>
      </c>
      <c r="D1544">
        <v>175000</v>
      </c>
      <c r="E1544">
        <v>114</v>
      </c>
      <c r="F1544" s="3">
        <v>108.33149535470362</v>
      </c>
    </row>
    <row r="1545" spans="1:6">
      <c r="A1545">
        <v>27</v>
      </c>
      <c r="B1545">
        <v>-89.016000000000005</v>
      </c>
      <c r="C1545">
        <v>658</v>
      </c>
      <c r="D1545">
        <v>175000</v>
      </c>
      <c r="E1545">
        <v>111</v>
      </c>
      <c r="F1545" s="3">
        <v>108.64808172380471</v>
      </c>
    </row>
    <row r="1546" spans="1:6">
      <c r="A1546">
        <v>28</v>
      </c>
      <c r="B1546">
        <v>-88.896000000000001</v>
      </c>
      <c r="C1546">
        <v>658</v>
      </c>
      <c r="D1546">
        <v>175000</v>
      </c>
      <c r="E1546">
        <v>120</v>
      </c>
      <c r="F1546" s="3">
        <v>109.28910781455859</v>
      </c>
    </row>
    <row r="1547" spans="1:6">
      <c r="A1547">
        <v>29</v>
      </c>
      <c r="B1547">
        <v>-88.790999999999997</v>
      </c>
      <c r="C1547">
        <v>658</v>
      </c>
      <c r="D1547">
        <v>175000</v>
      </c>
      <c r="E1547">
        <v>108</v>
      </c>
      <c r="F1547" s="3">
        <v>109.95363134141188</v>
      </c>
    </row>
    <row r="1548" spans="1:6">
      <c r="A1548">
        <v>30</v>
      </c>
      <c r="B1548">
        <v>-88.671999999999997</v>
      </c>
      <c r="C1548">
        <v>658</v>
      </c>
      <c r="D1548">
        <v>175000</v>
      </c>
      <c r="E1548">
        <v>114</v>
      </c>
      <c r="F1548" s="3">
        <v>110.74841593363423</v>
      </c>
    </row>
    <row r="1549" spans="1:6">
      <c r="A1549">
        <v>31</v>
      </c>
      <c r="B1549">
        <v>-88.56</v>
      </c>
      <c r="C1549">
        <v>658</v>
      </c>
      <c r="D1549">
        <v>175000</v>
      </c>
      <c r="E1549">
        <v>101</v>
      </c>
      <c r="F1549" s="3">
        <v>111.50993014446611</v>
      </c>
    </row>
    <row r="1550" spans="1:6">
      <c r="A1550">
        <v>32</v>
      </c>
      <c r="B1550">
        <v>-88.451999999999998</v>
      </c>
      <c r="C1550">
        <v>658</v>
      </c>
      <c r="D1550">
        <v>175000</v>
      </c>
      <c r="E1550">
        <v>106</v>
      </c>
      <c r="F1550" s="3">
        <v>112.24788805764344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77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78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181</v>
      </c>
      <c r="B1568" t="s">
        <v>160</v>
      </c>
      <c r="C1568" t="s">
        <v>163</v>
      </c>
      <c r="D1568" t="s">
        <v>180</v>
      </c>
      <c r="E1568" t="s">
        <v>179</v>
      </c>
      <c r="F1568" t="s">
        <v>200</v>
      </c>
    </row>
    <row r="1569" spans="1:10">
      <c r="A1569">
        <v>1</v>
      </c>
      <c r="B1569">
        <v>-91.947999999999993</v>
      </c>
      <c r="C1569">
        <v>656</v>
      </c>
      <c r="D1569">
        <v>175000</v>
      </c>
      <c r="E1569">
        <v>79</v>
      </c>
      <c r="F1569" s="3"/>
      <c r="J1569" t="s">
        <v>243</v>
      </c>
    </row>
    <row r="1570" spans="1:10">
      <c r="A1570">
        <v>2</v>
      </c>
      <c r="B1570">
        <v>-91.838999999999999</v>
      </c>
      <c r="C1570">
        <v>656</v>
      </c>
      <c r="D1570">
        <v>175000</v>
      </c>
      <c r="E1570">
        <v>96</v>
      </c>
      <c r="F1570" s="3"/>
    </row>
    <row r="1571" spans="1:10">
      <c r="A1571">
        <v>3</v>
      </c>
      <c r="B1571">
        <v>-91.724000000000004</v>
      </c>
      <c r="C1571">
        <v>656</v>
      </c>
      <c r="D1571">
        <v>175000</v>
      </c>
      <c r="E1571">
        <v>85</v>
      </c>
      <c r="F1571" s="3"/>
    </row>
    <row r="1572" spans="1:10">
      <c r="A1572">
        <v>4</v>
      </c>
      <c r="B1572">
        <v>-91.611999999999995</v>
      </c>
      <c r="C1572">
        <v>656</v>
      </c>
      <c r="D1572">
        <v>175000</v>
      </c>
      <c r="E1572">
        <v>97</v>
      </c>
      <c r="F1572" s="3">
        <v>107.25012507980017</v>
      </c>
    </row>
    <row r="1573" spans="1:10">
      <c r="A1573">
        <v>5</v>
      </c>
      <c r="B1573">
        <v>-91.5</v>
      </c>
      <c r="C1573">
        <v>656</v>
      </c>
      <c r="D1573">
        <v>175000</v>
      </c>
      <c r="E1573">
        <v>111</v>
      </c>
      <c r="F1573" s="3">
        <v>107.60650314425779</v>
      </c>
    </row>
    <row r="1574" spans="1:10">
      <c r="A1574">
        <v>6</v>
      </c>
      <c r="B1574">
        <v>-91.394000000000005</v>
      </c>
      <c r="C1574">
        <v>656</v>
      </c>
      <c r="D1574">
        <v>175000</v>
      </c>
      <c r="E1574">
        <v>99</v>
      </c>
      <c r="F1574" s="3">
        <v>108.11479830110844</v>
      </c>
    </row>
    <row r="1575" spans="1:10">
      <c r="A1575">
        <v>7</v>
      </c>
      <c r="B1575">
        <v>-91.281000000000006</v>
      </c>
      <c r="C1575">
        <v>656</v>
      </c>
      <c r="D1575">
        <v>175000</v>
      </c>
      <c r="E1575">
        <v>115</v>
      </c>
      <c r="F1575" s="3">
        <v>109.19764681793313</v>
      </c>
    </row>
    <row r="1576" spans="1:10">
      <c r="A1576">
        <v>8</v>
      </c>
      <c r="B1576">
        <v>-91.165000000000006</v>
      </c>
      <c r="C1576">
        <v>656</v>
      </c>
      <c r="D1576">
        <v>175000</v>
      </c>
      <c r="E1576">
        <v>119</v>
      </c>
      <c r="F1576" s="3">
        <v>111.79261451646784</v>
      </c>
    </row>
    <row r="1577" spans="1:10">
      <c r="A1577">
        <v>9</v>
      </c>
      <c r="B1577">
        <v>-91.049000000000007</v>
      </c>
      <c r="C1577">
        <v>656</v>
      </c>
      <c r="D1577">
        <v>175000</v>
      </c>
      <c r="E1577">
        <v>124</v>
      </c>
      <c r="F1577" s="3">
        <v>117.66658938057063</v>
      </c>
    </row>
    <row r="1578" spans="1:10">
      <c r="A1578">
        <v>10</v>
      </c>
      <c r="B1578">
        <v>-90.933999999999997</v>
      </c>
      <c r="C1578">
        <v>656</v>
      </c>
      <c r="D1578">
        <v>175000</v>
      </c>
      <c r="E1578">
        <v>137</v>
      </c>
      <c r="F1578" s="3">
        <v>129.27595048253679</v>
      </c>
    </row>
    <row r="1579" spans="1:10">
      <c r="A1579">
        <v>11</v>
      </c>
      <c r="B1579">
        <v>-90.823999999999998</v>
      </c>
      <c r="C1579">
        <v>656</v>
      </c>
      <c r="D1579">
        <v>175000</v>
      </c>
      <c r="E1579">
        <v>141</v>
      </c>
      <c r="F1579" s="3">
        <v>147.94094309168258</v>
      </c>
    </row>
    <row r="1580" spans="1:10">
      <c r="A1580">
        <v>12</v>
      </c>
      <c r="B1580">
        <v>-90.709000000000003</v>
      </c>
      <c r="C1580">
        <v>656</v>
      </c>
      <c r="D1580">
        <v>175000</v>
      </c>
      <c r="E1580">
        <v>180</v>
      </c>
      <c r="F1580" s="3">
        <v>175.50651751973305</v>
      </c>
    </row>
    <row r="1581" spans="1:10">
      <c r="A1581">
        <v>13</v>
      </c>
      <c r="B1581">
        <v>-90.594999999999999</v>
      </c>
      <c r="C1581">
        <v>656</v>
      </c>
      <c r="D1581">
        <v>175000</v>
      </c>
      <c r="E1581">
        <v>190</v>
      </c>
      <c r="F1581" s="3">
        <v>206.99226641307354</v>
      </c>
    </row>
    <row r="1582" spans="1:10">
      <c r="A1582">
        <v>14</v>
      </c>
      <c r="B1582">
        <v>-90.486999999999995</v>
      </c>
      <c r="C1582">
        <v>656</v>
      </c>
      <c r="D1582">
        <v>175000</v>
      </c>
      <c r="E1582">
        <v>238</v>
      </c>
      <c r="F1582" s="3">
        <v>233.23332818386942</v>
      </c>
    </row>
    <row r="1583" spans="1:10">
      <c r="A1583">
        <v>15</v>
      </c>
      <c r="B1583">
        <v>-90.372</v>
      </c>
      <c r="C1583">
        <v>656</v>
      </c>
      <c r="D1583">
        <v>175000</v>
      </c>
      <c r="E1583">
        <v>256</v>
      </c>
      <c r="F1583" s="3">
        <v>248.27770764111213</v>
      </c>
    </row>
    <row r="1584" spans="1:10">
      <c r="A1584">
        <v>16</v>
      </c>
      <c r="B1584">
        <v>-90.256</v>
      </c>
      <c r="C1584">
        <v>656</v>
      </c>
      <c r="D1584">
        <v>175000</v>
      </c>
      <c r="E1584">
        <v>257</v>
      </c>
      <c r="F1584" s="3">
        <v>244.34620504706601</v>
      </c>
    </row>
    <row r="1585" spans="1:6">
      <c r="A1585">
        <v>17</v>
      </c>
      <c r="B1585">
        <v>-90.14</v>
      </c>
      <c r="C1585">
        <v>656</v>
      </c>
      <c r="D1585">
        <v>175000</v>
      </c>
      <c r="E1585">
        <v>218</v>
      </c>
      <c r="F1585" s="3">
        <v>222.95545078365299</v>
      </c>
    </row>
    <row r="1586" spans="1:6">
      <c r="A1586">
        <v>18</v>
      </c>
      <c r="B1586">
        <v>-90.025000000000006</v>
      </c>
      <c r="C1586">
        <v>656</v>
      </c>
      <c r="D1586">
        <v>175000</v>
      </c>
      <c r="E1586">
        <v>185</v>
      </c>
      <c r="F1586" s="3">
        <v>192.62195577393013</v>
      </c>
    </row>
    <row r="1587" spans="1:6">
      <c r="A1587">
        <v>19</v>
      </c>
      <c r="B1587">
        <v>-89.918999999999997</v>
      </c>
      <c r="C1587">
        <v>656</v>
      </c>
      <c r="D1587">
        <v>175000</v>
      </c>
      <c r="E1587">
        <v>166</v>
      </c>
      <c r="F1587" s="3">
        <v>164.91033792416803</v>
      </c>
    </row>
    <row r="1588" spans="1:6">
      <c r="A1588">
        <v>20</v>
      </c>
      <c r="B1588">
        <v>-89.805999999999997</v>
      </c>
      <c r="C1588">
        <v>656</v>
      </c>
      <c r="D1588">
        <v>175000</v>
      </c>
      <c r="E1588">
        <v>132</v>
      </c>
      <c r="F1588" s="3">
        <v>141.60298405353686</v>
      </c>
    </row>
    <row r="1589" spans="1:6">
      <c r="A1589">
        <v>21</v>
      </c>
      <c r="B1589">
        <v>-89.691000000000003</v>
      </c>
      <c r="C1589">
        <v>656</v>
      </c>
      <c r="D1589">
        <v>175000</v>
      </c>
      <c r="E1589">
        <v>131</v>
      </c>
      <c r="F1589" s="3">
        <v>126.38062940968838</v>
      </c>
    </row>
    <row r="1590" spans="1:6">
      <c r="A1590">
        <v>22</v>
      </c>
      <c r="B1590">
        <v>-89.576999999999998</v>
      </c>
      <c r="C1590">
        <v>656</v>
      </c>
      <c r="D1590">
        <v>175000</v>
      </c>
      <c r="E1590">
        <v>140</v>
      </c>
      <c r="F1590" s="3">
        <v>118.37411669152708</v>
      </c>
    </row>
    <row r="1591" spans="1:6">
      <c r="A1591">
        <v>23</v>
      </c>
      <c r="B1591">
        <v>-89.457999999999998</v>
      </c>
      <c r="C1591">
        <v>656</v>
      </c>
      <c r="D1591">
        <v>175000</v>
      </c>
      <c r="E1591">
        <v>125</v>
      </c>
      <c r="F1591" s="3">
        <v>114.77519386995348</v>
      </c>
    </row>
    <row r="1592" spans="1:6">
      <c r="A1592">
        <v>24</v>
      </c>
      <c r="B1592">
        <v>-89.341999999999999</v>
      </c>
      <c r="C1592">
        <v>656</v>
      </c>
      <c r="D1592">
        <v>175000</v>
      </c>
      <c r="E1592">
        <v>116</v>
      </c>
      <c r="F1592" s="3">
        <v>113.63603874000603</v>
      </c>
    </row>
    <row r="1593" spans="1:6">
      <c r="A1593">
        <v>25</v>
      </c>
      <c r="B1593">
        <v>-89.234999999999999</v>
      </c>
      <c r="C1593">
        <v>656</v>
      </c>
      <c r="D1593">
        <v>175000</v>
      </c>
      <c r="E1593">
        <v>111</v>
      </c>
      <c r="F1593" s="3">
        <v>113.46046498939</v>
      </c>
    </row>
    <row r="1594" spans="1:6">
      <c r="A1594">
        <v>26</v>
      </c>
      <c r="B1594">
        <v>-89.13</v>
      </c>
      <c r="C1594">
        <v>656</v>
      </c>
      <c r="D1594">
        <v>175000</v>
      </c>
      <c r="E1594">
        <v>110</v>
      </c>
      <c r="F1594" s="3">
        <v>113.58987794680966</v>
      </c>
    </row>
    <row r="1595" spans="1:6">
      <c r="A1595">
        <v>27</v>
      </c>
      <c r="B1595">
        <v>-89.016000000000005</v>
      </c>
      <c r="C1595">
        <v>656</v>
      </c>
      <c r="D1595">
        <v>175000</v>
      </c>
      <c r="E1595">
        <v>110</v>
      </c>
      <c r="F1595" s="3">
        <v>113.83987247891751</v>
      </c>
    </row>
    <row r="1596" spans="1:6">
      <c r="A1596">
        <v>28</v>
      </c>
      <c r="B1596">
        <v>-88.896000000000001</v>
      </c>
      <c r="C1596">
        <v>656</v>
      </c>
      <c r="D1596">
        <v>175000</v>
      </c>
      <c r="E1596">
        <v>92</v>
      </c>
      <c r="F1596" s="3">
        <v>114.13617550748435</v>
      </c>
    </row>
    <row r="1597" spans="1:6">
      <c r="A1597">
        <v>29</v>
      </c>
      <c r="B1597">
        <v>-88.790999999999997</v>
      </c>
      <c r="C1597">
        <v>656</v>
      </c>
      <c r="D1597">
        <v>175000</v>
      </c>
      <c r="E1597">
        <v>115</v>
      </c>
      <c r="F1597" s="3">
        <v>114.40171285954118</v>
      </c>
    </row>
    <row r="1598" spans="1:6">
      <c r="A1598">
        <v>30</v>
      </c>
      <c r="B1598">
        <v>-88.671999999999997</v>
      </c>
      <c r="C1598">
        <v>656</v>
      </c>
      <c r="D1598">
        <v>175000</v>
      </c>
      <c r="E1598">
        <v>132</v>
      </c>
      <c r="F1598" s="3">
        <v>114.70399391027919</v>
      </c>
    </row>
    <row r="1599" spans="1:6">
      <c r="A1599">
        <v>31</v>
      </c>
      <c r="B1599">
        <v>-88.56</v>
      </c>
      <c r="C1599">
        <v>656</v>
      </c>
      <c r="D1599">
        <v>175000</v>
      </c>
      <c r="E1599">
        <v>120</v>
      </c>
      <c r="F1599" s="3">
        <v>114.98872034664402</v>
      </c>
    </row>
    <row r="1600" spans="1:6">
      <c r="A1600">
        <v>32</v>
      </c>
      <c r="B1600">
        <v>-88.451999999999998</v>
      </c>
      <c r="C1600">
        <v>656</v>
      </c>
      <c r="D1600">
        <v>175000</v>
      </c>
      <c r="E1600">
        <v>110</v>
      </c>
      <c r="F1600" s="3">
        <v>115.26330741806828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79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80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181</v>
      </c>
      <c r="B1618" t="s">
        <v>160</v>
      </c>
      <c r="C1618" t="s">
        <v>163</v>
      </c>
      <c r="D1618" t="s">
        <v>180</v>
      </c>
      <c r="E1618" t="s">
        <v>179</v>
      </c>
      <c r="F1618" t="s">
        <v>200</v>
      </c>
    </row>
    <row r="1619" spans="1:10">
      <c r="A1619">
        <v>1</v>
      </c>
      <c r="B1619">
        <v>-91.947999999999993</v>
      </c>
      <c r="C1619">
        <v>656</v>
      </c>
      <c r="D1619">
        <v>175000</v>
      </c>
      <c r="E1619">
        <v>83</v>
      </c>
      <c r="F1619" s="3"/>
      <c r="J1619" t="s">
        <v>244</v>
      </c>
    </row>
    <row r="1620" spans="1:10">
      <c r="A1620">
        <v>2</v>
      </c>
      <c r="B1620">
        <v>-91.838999999999999</v>
      </c>
      <c r="C1620">
        <v>656</v>
      </c>
      <c r="D1620">
        <v>175000</v>
      </c>
      <c r="E1620">
        <v>108</v>
      </c>
      <c r="F1620" s="3"/>
    </row>
    <row r="1621" spans="1:10">
      <c r="A1621">
        <v>3</v>
      </c>
      <c r="B1621">
        <v>-91.724000000000004</v>
      </c>
      <c r="C1621">
        <v>656</v>
      </c>
      <c r="D1621">
        <v>175000</v>
      </c>
      <c r="E1621">
        <v>74</v>
      </c>
      <c r="F1621" s="3"/>
    </row>
    <row r="1622" spans="1:10">
      <c r="A1622">
        <v>4</v>
      </c>
      <c r="B1622">
        <v>-91.611999999999995</v>
      </c>
      <c r="C1622">
        <v>656</v>
      </c>
      <c r="D1622">
        <v>175000</v>
      </c>
      <c r="E1622">
        <v>94</v>
      </c>
      <c r="F1622" s="3">
        <v>83.115764344987227</v>
      </c>
    </row>
    <row r="1623" spans="1:10">
      <c r="A1623">
        <v>5</v>
      </c>
      <c r="B1623">
        <v>-91.5</v>
      </c>
      <c r="C1623">
        <v>656</v>
      </c>
      <c r="D1623">
        <v>175000</v>
      </c>
      <c r="E1623">
        <v>67</v>
      </c>
      <c r="F1623" s="3">
        <v>86.800851448082668</v>
      </c>
    </row>
    <row r="1624" spans="1:10">
      <c r="A1624">
        <v>6</v>
      </c>
      <c r="B1624">
        <v>-91.394000000000005</v>
      </c>
      <c r="C1624">
        <v>656</v>
      </c>
      <c r="D1624">
        <v>175000</v>
      </c>
      <c r="E1624">
        <v>95</v>
      </c>
      <c r="F1624" s="3">
        <v>91.884552815166941</v>
      </c>
    </row>
    <row r="1625" spans="1:10">
      <c r="A1625">
        <v>7</v>
      </c>
      <c r="B1625">
        <v>-91.281000000000006</v>
      </c>
      <c r="C1625">
        <v>656</v>
      </c>
      <c r="D1625">
        <v>175000</v>
      </c>
      <c r="E1625">
        <v>114</v>
      </c>
      <c r="F1625" s="3">
        <v>99.766455986370289</v>
      </c>
    </row>
    <row r="1626" spans="1:10">
      <c r="A1626">
        <v>8</v>
      </c>
      <c r="B1626">
        <v>-91.165000000000006</v>
      </c>
      <c r="C1626">
        <v>656</v>
      </c>
      <c r="D1626">
        <v>175000</v>
      </c>
      <c r="E1626">
        <v>115</v>
      </c>
      <c r="F1626" s="3">
        <v>111.29432473168011</v>
      </c>
    </row>
    <row r="1627" spans="1:10">
      <c r="A1627">
        <v>9</v>
      </c>
      <c r="B1627">
        <v>-91.049000000000007</v>
      </c>
      <c r="C1627">
        <v>656</v>
      </c>
      <c r="D1627">
        <v>175000</v>
      </c>
      <c r="E1627">
        <v>123</v>
      </c>
      <c r="F1627" s="3">
        <v>126.80916821216591</v>
      </c>
    </row>
    <row r="1628" spans="1:10">
      <c r="A1628">
        <v>10</v>
      </c>
      <c r="B1628">
        <v>-90.933999999999997</v>
      </c>
      <c r="C1628">
        <v>656</v>
      </c>
      <c r="D1628">
        <v>175000</v>
      </c>
      <c r="E1628">
        <v>147</v>
      </c>
      <c r="F1628" s="3">
        <v>145.92931985605802</v>
      </c>
    </row>
    <row r="1629" spans="1:10">
      <c r="A1629">
        <v>11</v>
      </c>
      <c r="B1629">
        <v>-90.823999999999998</v>
      </c>
      <c r="C1629">
        <v>656</v>
      </c>
      <c r="D1629">
        <v>175000</v>
      </c>
      <c r="E1629">
        <v>177</v>
      </c>
      <c r="F1629" s="3">
        <v>166.60423471219536</v>
      </c>
    </row>
    <row r="1630" spans="1:10">
      <c r="A1630">
        <v>12</v>
      </c>
      <c r="B1630">
        <v>-90.709000000000003</v>
      </c>
      <c r="C1630">
        <v>656</v>
      </c>
      <c r="D1630">
        <v>175000</v>
      </c>
      <c r="E1630">
        <v>176</v>
      </c>
      <c r="F1630" s="3">
        <v>188.54960297718125</v>
      </c>
    </row>
    <row r="1631" spans="1:10">
      <c r="A1631">
        <v>13</v>
      </c>
      <c r="B1631">
        <v>-90.594999999999999</v>
      </c>
      <c r="C1631">
        <v>656</v>
      </c>
      <c r="D1631">
        <v>175000</v>
      </c>
      <c r="E1631">
        <v>189</v>
      </c>
      <c r="F1631" s="3">
        <v>207.73257321500981</v>
      </c>
    </row>
    <row r="1632" spans="1:10">
      <c r="A1632">
        <v>14</v>
      </c>
      <c r="B1632">
        <v>-90.486999999999995</v>
      </c>
      <c r="C1632">
        <v>656</v>
      </c>
      <c r="D1632">
        <v>175000</v>
      </c>
      <c r="E1632">
        <v>224</v>
      </c>
      <c r="F1632" s="3">
        <v>220.80630930550103</v>
      </c>
    </row>
    <row r="1633" spans="1:6">
      <c r="A1633">
        <v>15</v>
      </c>
      <c r="B1633">
        <v>-90.372</v>
      </c>
      <c r="C1633">
        <v>656</v>
      </c>
      <c r="D1633">
        <v>175000</v>
      </c>
      <c r="E1633">
        <v>241</v>
      </c>
      <c r="F1633" s="3">
        <v>227.03260491399749</v>
      </c>
    </row>
    <row r="1634" spans="1:6">
      <c r="A1634">
        <v>16</v>
      </c>
      <c r="B1634">
        <v>-90.256</v>
      </c>
      <c r="C1634">
        <v>656</v>
      </c>
      <c r="D1634">
        <v>175000</v>
      </c>
      <c r="E1634">
        <v>238</v>
      </c>
      <c r="F1634" s="3">
        <v>224.3466371743032</v>
      </c>
    </row>
    <row r="1635" spans="1:6">
      <c r="A1635">
        <v>17</v>
      </c>
      <c r="B1635">
        <v>-90.14</v>
      </c>
      <c r="C1635">
        <v>656</v>
      </c>
      <c r="D1635">
        <v>175000</v>
      </c>
      <c r="E1635">
        <v>239</v>
      </c>
      <c r="F1635" s="3">
        <v>213.47356836200001</v>
      </c>
    </row>
    <row r="1636" spans="1:6">
      <c r="A1636">
        <v>18</v>
      </c>
      <c r="B1636">
        <v>-90.025000000000006</v>
      </c>
      <c r="C1636">
        <v>656</v>
      </c>
      <c r="D1636">
        <v>175000</v>
      </c>
      <c r="E1636">
        <v>185</v>
      </c>
      <c r="F1636" s="3">
        <v>196.92953131379738</v>
      </c>
    </row>
    <row r="1637" spans="1:6">
      <c r="A1637">
        <v>19</v>
      </c>
      <c r="B1637">
        <v>-89.918999999999997</v>
      </c>
      <c r="C1637">
        <v>656</v>
      </c>
      <c r="D1637">
        <v>175000</v>
      </c>
      <c r="E1637">
        <v>159</v>
      </c>
      <c r="F1637" s="3">
        <v>179.25576348293518</v>
      </c>
    </row>
    <row r="1638" spans="1:6">
      <c r="A1638">
        <v>20</v>
      </c>
      <c r="B1638">
        <v>-89.805999999999997</v>
      </c>
      <c r="C1638">
        <v>656</v>
      </c>
      <c r="D1638">
        <v>175000</v>
      </c>
      <c r="E1638">
        <v>152</v>
      </c>
      <c r="F1638" s="3">
        <v>160.59021994238032</v>
      </c>
    </row>
    <row r="1639" spans="1:6">
      <c r="A1639">
        <v>21</v>
      </c>
      <c r="B1639">
        <v>-89.691000000000003</v>
      </c>
      <c r="C1639">
        <v>656</v>
      </c>
      <c r="D1639">
        <v>175000</v>
      </c>
      <c r="E1639">
        <v>145</v>
      </c>
      <c r="F1639" s="3">
        <v>143.98997575569368</v>
      </c>
    </row>
    <row r="1640" spans="1:6">
      <c r="A1640">
        <v>22</v>
      </c>
      <c r="B1640">
        <v>-89.576999999999998</v>
      </c>
      <c r="C1640">
        <v>656</v>
      </c>
      <c r="D1640">
        <v>175000</v>
      </c>
      <c r="E1640">
        <v>133</v>
      </c>
      <c r="F1640" s="3">
        <v>131.16127621478026</v>
      </c>
    </row>
    <row r="1641" spans="1:6">
      <c r="A1641">
        <v>23</v>
      </c>
      <c r="B1641">
        <v>-89.457999999999998</v>
      </c>
      <c r="C1641">
        <v>656</v>
      </c>
      <c r="D1641">
        <v>175000</v>
      </c>
      <c r="E1641">
        <v>135</v>
      </c>
      <c r="F1641" s="3">
        <v>121.89076813111888</v>
      </c>
    </row>
    <row r="1642" spans="1:6">
      <c r="A1642">
        <v>24</v>
      </c>
      <c r="B1642">
        <v>-89.341999999999999</v>
      </c>
      <c r="C1642">
        <v>656</v>
      </c>
      <c r="D1642">
        <v>175000</v>
      </c>
      <c r="E1642">
        <v>119</v>
      </c>
      <c r="F1642" s="3">
        <v>116.42028131909021</v>
      </c>
    </row>
    <row r="1643" spans="1:6">
      <c r="A1643">
        <v>25</v>
      </c>
      <c r="B1643">
        <v>-89.234999999999999</v>
      </c>
      <c r="C1643">
        <v>656</v>
      </c>
      <c r="D1643">
        <v>175000</v>
      </c>
      <c r="E1643">
        <v>143</v>
      </c>
      <c r="F1643" s="3">
        <v>113.77660278477128</v>
      </c>
    </row>
    <row r="1644" spans="1:6">
      <c r="A1644">
        <v>26</v>
      </c>
      <c r="B1644">
        <v>-89.13</v>
      </c>
      <c r="C1644">
        <v>656</v>
      </c>
      <c r="D1644">
        <v>175000</v>
      </c>
      <c r="E1644">
        <v>107</v>
      </c>
      <c r="F1644" s="3">
        <v>112.74899334390955</v>
      </c>
    </row>
    <row r="1645" spans="1:6">
      <c r="A1645">
        <v>27</v>
      </c>
      <c r="B1645">
        <v>-89.016000000000005</v>
      </c>
      <c r="C1645">
        <v>656</v>
      </c>
      <c r="D1645">
        <v>175000</v>
      </c>
      <c r="E1645">
        <v>121</v>
      </c>
      <c r="F1645" s="3">
        <v>112.75824521625455</v>
      </c>
    </row>
    <row r="1646" spans="1:6">
      <c r="A1646">
        <v>28</v>
      </c>
      <c r="B1646">
        <v>-88.896000000000001</v>
      </c>
      <c r="C1646">
        <v>656</v>
      </c>
      <c r="D1646">
        <v>175000</v>
      </c>
      <c r="E1646">
        <v>113</v>
      </c>
      <c r="F1646" s="3">
        <v>113.49827317558496</v>
      </c>
    </row>
    <row r="1647" spans="1:6">
      <c r="A1647">
        <v>29</v>
      </c>
      <c r="B1647">
        <v>-88.790999999999997</v>
      </c>
      <c r="C1647">
        <v>656</v>
      </c>
      <c r="D1647">
        <v>175000</v>
      </c>
      <c r="E1647">
        <v>105</v>
      </c>
      <c r="F1647" s="3">
        <v>114.47021004664208</v>
      </c>
    </row>
    <row r="1648" spans="1:6">
      <c r="A1648">
        <v>30</v>
      </c>
      <c r="B1648">
        <v>-88.671999999999997</v>
      </c>
      <c r="C1648">
        <v>656</v>
      </c>
      <c r="D1648">
        <v>175000</v>
      </c>
      <c r="E1648">
        <v>99</v>
      </c>
      <c r="F1648" s="3">
        <v>115.74812848884541</v>
      </c>
    </row>
    <row r="1649" spans="1:6">
      <c r="A1649">
        <v>31</v>
      </c>
      <c r="B1649">
        <v>-88.56</v>
      </c>
      <c r="C1649">
        <v>656</v>
      </c>
      <c r="D1649">
        <v>175000</v>
      </c>
      <c r="E1649">
        <v>113</v>
      </c>
      <c r="F1649" s="3">
        <v>117.02880636457982</v>
      </c>
    </row>
    <row r="1650" spans="1:6">
      <c r="A1650">
        <v>32</v>
      </c>
      <c r="B1650">
        <v>-88.451999999999998</v>
      </c>
      <c r="C1650">
        <v>656</v>
      </c>
      <c r="D1650">
        <v>175000</v>
      </c>
      <c r="E1650">
        <v>128</v>
      </c>
      <c r="F1650" s="3">
        <v>118.29345856806232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81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82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181</v>
      </c>
      <c r="B1668" t="s">
        <v>160</v>
      </c>
      <c r="C1668" t="s">
        <v>163</v>
      </c>
      <c r="D1668" t="s">
        <v>180</v>
      </c>
      <c r="E1668" t="s">
        <v>179</v>
      </c>
      <c r="F1668" t="s">
        <v>200</v>
      </c>
    </row>
    <row r="1669" spans="1:10">
      <c r="A1669">
        <v>1</v>
      </c>
      <c r="B1669">
        <v>-91.947999999999993</v>
      </c>
      <c r="C1669">
        <v>657</v>
      </c>
      <c r="D1669">
        <v>175000</v>
      </c>
      <c r="E1669">
        <v>82</v>
      </c>
      <c r="F1669" s="3"/>
      <c r="J1669" t="s">
        <v>245</v>
      </c>
    </row>
    <row r="1670" spans="1:10">
      <c r="A1670">
        <v>2</v>
      </c>
      <c r="B1670">
        <v>-91.838999999999999</v>
      </c>
      <c r="C1670">
        <v>657</v>
      </c>
      <c r="D1670">
        <v>175000</v>
      </c>
      <c r="E1670">
        <v>86</v>
      </c>
      <c r="F1670" s="3"/>
    </row>
    <row r="1671" spans="1:10">
      <c r="A1671">
        <v>3</v>
      </c>
      <c r="B1671">
        <v>-91.724000000000004</v>
      </c>
      <c r="C1671">
        <v>657</v>
      </c>
      <c r="D1671">
        <v>175000</v>
      </c>
      <c r="E1671">
        <v>74</v>
      </c>
      <c r="F1671" s="3"/>
    </row>
    <row r="1672" spans="1:10">
      <c r="A1672">
        <v>4</v>
      </c>
      <c r="B1672">
        <v>-91.611999999999995</v>
      </c>
      <c r="C1672">
        <v>657</v>
      </c>
      <c r="D1672">
        <v>175000</v>
      </c>
      <c r="E1672">
        <v>98</v>
      </c>
      <c r="F1672" s="3">
        <v>104.1634788739331</v>
      </c>
    </row>
    <row r="1673" spans="1:10">
      <c r="A1673">
        <v>5</v>
      </c>
      <c r="B1673">
        <v>-91.5</v>
      </c>
      <c r="C1673">
        <v>657</v>
      </c>
      <c r="D1673">
        <v>175000</v>
      </c>
      <c r="E1673">
        <v>107</v>
      </c>
      <c r="F1673" s="3">
        <v>104.82743900586632</v>
      </c>
    </row>
    <row r="1674" spans="1:10">
      <c r="A1674">
        <v>6</v>
      </c>
      <c r="B1674">
        <v>-91.394000000000005</v>
      </c>
      <c r="C1674">
        <v>657</v>
      </c>
      <c r="D1674">
        <v>175000</v>
      </c>
      <c r="E1674">
        <v>108</v>
      </c>
      <c r="F1674" s="3">
        <v>105.94266782358815</v>
      </c>
    </row>
    <row r="1675" spans="1:10">
      <c r="A1675">
        <v>7</v>
      </c>
      <c r="B1675">
        <v>-91.281000000000006</v>
      </c>
      <c r="C1675">
        <v>657</v>
      </c>
      <c r="D1675">
        <v>175000</v>
      </c>
      <c r="E1675">
        <v>106</v>
      </c>
      <c r="F1675" s="3">
        <v>108.49004827108001</v>
      </c>
    </row>
    <row r="1676" spans="1:10">
      <c r="A1676">
        <v>8</v>
      </c>
      <c r="B1676">
        <v>-91.165000000000006</v>
      </c>
      <c r="C1676">
        <v>657</v>
      </c>
      <c r="D1676">
        <v>175000</v>
      </c>
      <c r="E1676">
        <v>119</v>
      </c>
      <c r="F1676" s="3">
        <v>114.34952122158421</v>
      </c>
    </row>
    <row r="1677" spans="1:10">
      <c r="A1677">
        <v>9</v>
      </c>
      <c r="B1677">
        <v>-91.049000000000007</v>
      </c>
      <c r="C1677">
        <v>657</v>
      </c>
      <c r="D1677">
        <v>175000</v>
      </c>
      <c r="E1677">
        <v>123</v>
      </c>
      <c r="F1677" s="3">
        <v>126.33840201613158</v>
      </c>
    </row>
    <row r="1678" spans="1:10">
      <c r="A1678">
        <v>10</v>
      </c>
      <c r="B1678">
        <v>-90.933999999999997</v>
      </c>
      <c r="C1678">
        <v>657</v>
      </c>
      <c r="D1678">
        <v>175000</v>
      </c>
      <c r="E1678">
        <v>150</v>
      </c>
      <c r="F1678" s="3">
        <v>147.18871486474259</v>
      </c>
    </row>
    <row r="1679" spans="1:10">
      <c r="A1679">
        <v>11</v>
      </c>
      <c r="B1679">
        <v>-90.823999999999998</v>
      </c>
      <c r="C1679">
        <v>657</v>
      </c>
      <c r="D1679">
        <v>175000</v>
      </c>
      <c r="E1679">
        <v>169</v>
      </c>
      <c r="F1679" s="3">
        <v>176.23208092573103</v>
      </c>
    </row>
    <row r="1680" spans="1:10">
      <c r="A1680">
        <v>12</v>
      </c>
      <c r="B1680">
        <v>-90.709000000000003</v>
      </c>
      <c r="C1680">
        <v>657</v>
      </c>
      <c r="D1680">
        <v>175000</v>
      </c>
      <c r="E1680">
        <v>201</v>
      </c>
      <c r="F1680" s="3">
        <v>212.41620493621343</v>
      </c>
    </row>
    <row r="1681" spans="1:6">
      <c r="A1681">
        <v>13</v>
      </c>
      <c r="B1681">
        <v>-90.594999999999999</v>
      </c>
      <c r="C1681">
        <v>657</v>
      </c>
      <c r="D1681">
        <v>175000</v>
      </c>
      <c r="E1681">
        <v>255</v>
      </c>
      <c r="F1681" s="3">
        <v>245.34446976803335</v>
      </c>
    </row>
    <row r="1682" spans="1:6">
      <c r="A1682">
        <v>14</v>
      </c>
      <c r="B1682">
        <v>-90.486999999999995</v>
      </c>
      <c r="C1682">
        <v>657</v>
      </c>
      <c r="D1682">
        <v>175000</v>
      </c>
      <c r="E1682">
        <v>295</v>
      </c>
      <c r="F1682" s="3">
        <v>263.9120632700795</v>
      </c>
    </row>
    <row r="1683" spans="1:6">
      <c r="A1683">
        <v>15</v>
      </c>
      <c r="B1683">
        <v>-90.372</v>
      </c>
      <c r="C1683">
        <v>657</v>
      </c>
      <c r="D1683">
        <v>175000</v>
      </c>
      <c r="E1683">
        <v>255</v>
      </c>
      <c r="F1683" s="3">
        <v>263.02963794296204</v>
      </c>
    </row>
    <row r="1684" spans="1:6">
      <c r="A1684">
        <v>16</v>
      </c>
      <c r="B1684">
        <v>-90.256</v>
      </c>
      <c r="C1684">
        <v>657</v>
      </c>
      <c r="D1684">
        <v>175000</v>
      </c>
      <c r="E1684">
        <v>222</v>
      </c>
      <c r="F1684" s="3">
        <v>241.2472893288365</v>
      </c>
    </row>
    <row r="1685" spans="1:6">
      <c r="A1685">
        <v>17</v>
      </c>
      <c r="B1685">
        <v>-90.14</v>
      </c>
      <c r="C1685">
        <v>657</v>
      </c>
      <c r="D1685">
        <v>175000</v>
      </c>
      <c r="E1685">
        <v>218</v>
      </c>
      <c r="F1685" s="3">
        <v>207.16004972253992</v>
      </c>
    </row>
    <row r="1686" spans="1:6">
      <c r="A1686">
        <v>18</v>
      </c>
      <c r="B1686">
        <v>-90.025000000000006</v>
      </c>
      <c r="C1686">
        <v>657</v>
      </c>
      <c r="D1686">
        <v>175000</v>
      </c>
      <c r="E1686">
        <v>158</v>
      </c>
      <c r="F1686" s="3">
        <v>172.50319055685253</v>
      </c>
    </row>
    <row r="1687" spans="1:6">
      <c r="A1687">
        <v>19</v>
      </c>
      <c r="B1687">
        <v>-89.918999999999997</v>
      </c>
      <c r="C1687">
        <v>657</v>
      </c>
      <c r="D1687">
        <v>175000</v>
      </c>
      <c r="E1687">
        <v>155</v>
      </c>
      <c r="F1687" s="3">
        <v>146.8819146987382</v>
      </c>
    </row>
    <row r="1688" spans="1:6">
      <c r="A1688">
        <v>20</v>
      </c>
      <c r="B1688">
        <v>-89.805999999999997</v>
      </c>
      <c r="C1688">
        <v>657</v>
      </c>
      <c r="D1688">
        <v>175000</v>
      </c>
      <c r="E1688">
        <v>137</v>
      </c>
      <c r="F1688" s="3">
        <v>128.80828770727254</v>
      </c>
    </row>
    <row r="1689" spans="1:6">
      <c r="A1689">
        <v>21</v>
      </c>
      <c r="B1689">
        <v>-89.691000000000003</v>
      </c>
      <c r="C1689">
        <v>657</v>
      </c>
      <c r="D1689">
        <v>175000</v>
      </c>
      <c r="E1689">
        <v>132</v>
      </c>
      <c r="F1689" s="3">
        <v>118.89247544373363</v>
      </c>
    </row>
    <row r="1690" spans="1:6">
      <c r="A1690">
        <v>22</v>
      </c>
      <c r="B1690">
        <v>-89.576999999999998</v>
      </c>
      <c r="C1690">
        <v>657</v>
      </c>
      <c r="D1690">
        <v>175000</v>
      </c>
      <c r="E1690">
        <v>131</v>
      </c>
      <c r="F1690" s="3">
        <v>114.58022442799692</v>
      </c>
    </row>
    <row r="1691" spans="1:6">
      <c r="A1691">
        <v>23</v>
      </c>
      <c r="B1691">
        <v>-89.457999999999998</v>
      </c>
      <c r="C1691">
        <v>657</v>
      </c>
      <c r="D1691">
        <v>175000</v>
      </c>
      <c r="E1691">
        <v>104</v>
      </c>
      <c r="F1691" s="3">
        <v>113.11403688319812</v>
      </c>
    </row>
    <row r="1692" spans="1:6">
      <c r="A1692">
        <v>24</v>
      </c>
      <c r="B1692">
        <v>-89.341999999999999</v>
      </c>
      <c r="C1692">
        <v>657</v>
      </c>
      <c r="D1692">
        <v>175000</v>
      </c>
      <c r="E1692">
        <v>113</v>
      </c>
      <c r="F1692" s="3">
        <v>112.94942172827643</v>
      </c>
    </row>
    <row r="1693" spans="1:6">
      <c r="A1693">
        <v>25</v>
      </c>
      <c r="B1693">
        <v>-89.234999999999999</v>
      </c>
      <c r="C1693">
        <v>657</v>
      </c>
      <c r="D1693">
        <v>175000</v>
      </c>
      <c r="E1693">
        <v>105</v>
      </c>
      <c r="F1693" s="3">
        <v>113.19308227188723</v>
      </c>
    </row>
    <row r="1694" spans="1:6">
      <c r="A1694">
        <v>26</v>
      </c>
      <c r="B1694">
        <v>-89.13</v>
      </c>
      <c r="C1694">
        <v>657</v>
      </c>
      <c r="D1694">
        <v>175000</v>
      </c>
      <c r="E1694">
        <v>123</v>
      </c>
      <c r="F1694" s="3">
        <v>113.54899481703895</v>
      </c>
    </row>
    <row r="1695" spans="1:6">
      <c r="A1695">
        <v>27</v>
      </c>
      <c r="B1695">
        <v>-89.016000000000005</v>
      </c>
      <c r="C1695">
        <v>657</v>
      </c>
      <c r="D1695">
        <v>175000</v>
      </c>
      <c r="E1695">
        <v>120</v>
      </c>
      <c r="F1695" s="3">
        <v>113.97203654543596</v>
      </c>
    </row>
    <row r="1696" spans="1:6">
      <c r="A1696">
        <v>28</v>
      </c>
      <c r="B1696">
        <v>-88.896000000000001</v>
      </c>
      <c r="C1696">
        <v>657</v>
      </c>
      <c r="D1696">
        <v>175000</v>
      </c>
      <c r="E1696">
        <v>99</v>
      </c>
      <c r="F1696" s="3">
        <v>114.42691674415184</v>
      </c>
    </row>
    <row r="1697" spans="1:6">
      <c r="A1697">
        <v>29</v>
      </c>
      <c r="B1697">
        <v>-88.790999999999997</v>
      </c>
      <c r="C1697">
        <v>657</v>
      </c>
      <c r="D1697">
        <v>175000</v>
      </c>
      <c r="E1697">
        <v>110</v>
      </c>
      <c r="F1697" s="3">
        <v>114.82649228307839</v>
      </c>
    </row>
    <row r="1698" spans="1:6">
      <c r="A1698">
        <v>30</v>
      </c>
      <c r="B1698">
        <v>-88.671999999999997</v>
      </c>
      <c r="C1698">
        <v>657</v>
      </c>
      <c r="D1698">
        <v>175000</v>
      </c>
      <c r="E1698">
        <v>118</v>
      </c>
      <c r="F1698" s="3">
        <v>115.27962905965128</v>
      </c>
    </row>
    <row r="1699" spans="1:6">
      <c r="A1699">
        <v>31</v>
      </c>
      <c r="B1699">
        <v>-88.56</v>
      </c>
      <c r="C1699">
        <v>657</v>
      </c>
      <c r="D1699">
        <v>175000</v>
      </c>
      <c r="E1699">
        <v>117</v>
      </c>
      <c r="F1699" s="3">
        <v>115.70615238972353</v>
      </c>
    </row>
    <row r="1700" spans="1:6">
      <c r="A1700">
        <v>32</v>
      </c>
      <c r="B1700">
        <v>-88.451999999999998</v>
      </c>
      <c r="C1700">
        <v>657</v>
      </c>
      <c r="D1700">
        <v>175000</v>
      </c>
      <c r="E1700">
        <v>116</v>
      </c>
      <c r="F1700" s="3">
        <v>116.11744731061927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83</v>
      </c>
    </row>
    <row r="1706" spans="1:6">
      <c r="A1706" t="s">
        <v>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84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181</v>
      </c>
      <c r="B1718" t="s">
        <v>160</v>
      </c>
      <c r="C1718" t="s">
        <v>163</v>
      </c>
      <c r="D1718" t="s">
        <v>180</v>
      </c>
      <c r="E1718" t="s">
        <v>179</v>
      </c>
      <c r="F1718" t="s">
        <v>200</v>
      </c>
    </row>
    <row r="1719" spans="1:10">
      <c r="A1719">
        <v>1</v>
      </c>
      <c r="B1719">
        <v>-91.947999999999993</v>
      </c>
      <c r="C1719">
        <v>659</v>
      </c>
      <c r="D1719">
        <v>175000</v>
      </c>
      <c r="E1719">
        <v>76</v>
      </c>
      <c r="F1719" s="3"/>
      <c r="J1719" t="s">
        <v>246</v>
      </c>
    </row>
    <row r="1720" spans="1:10">
      <c r="A1720">
        <v>2</v>
      </c>
      <c r="B1720">
        <v>-91.838999999999999</v>
      </c>
      <c r="C1720">
        <v>659</v>
      </c>
      <c r="D1720">
        <v>175000</v>
      </c>
      <c r="E1720">
        <v>73</v>
      </c>
      <c r="F1720" s="3"/>
    </row>
    <row r="1721" spans="1:10">
      <c r="A1721">
        <v>3</v>
      </c>
      <c r="B1721">
        <v>-91.724000000000004</v>
      </c>
      <c r="C1721">
        <v>659</v>
      </c>
      <c r="D1721">
        <v>175000</v>
      </c>
      <c r="E1721">
        <v>87</v>
      </c>
      <c r="F1721" s="3"/>
    </row>
    <row r="1722" spans="1:10">
      <c r="A1722">
        <v>4</v>
      </c>
      <c r="B1722">
        <v>-91.611999999999995</v>
      </c>
      <c r="C1722">
        <v>659</v>
      </c>
      <c r="D1722">
        <v>175000</v>
      </c>
      <c r="E1722">
        <v>103</v>
      </c>
      <c r="F1722" s="3">
        <v>113.38579273480575</v>
      </c>
    </row>
    <row r="1723" spans="1:10">
      <c r="A1723">
        <v>5</v>
      </c>
      <c r="B1723">
        <v>-91.5</v>
      </c>
      <c r="C1723">
        <v>659</v>
      </c>
      <c r="D1723">
        <v>175000</v>
      </c>
      <c r="E1723">
        <v>112</v>
      </c>
      <c r="F1723" s="3">
        <v>113.48769812940331</v>
      </c>
    </row>
    <row r="1724" spans="1:10">
      <c r="A1724">
        <v>6</v>
      </c>
      <c r="B1724">
        <v>-91.394000000000005</v>
      </c>
      <c r="C1724">
        <v>659</v>
      </c>
      <c r="D1724">
        <v>175000</v>
      </c>
      <c r="E1724">
        <v>114</v>
      </c>
      <c r="F1724" s="3">
        <v>114.08040100894247</v>
      </c>
    </row>
    <row r="1725" spans="1:10">
      <c r="A1725">
        <v>7</v>
      </c>
      <c r="B1725">
        <v>-91.281000000000006</v>
      </c>
      <c r="C1725">
        <v>659</v>
      </c>
      <c r="D1725">
        <v>175000</v>
      </c>
      <c r="E1725">
        <v>133</v>
      </c>
      <c r="F1725" s="3">
        <v>116.05115506272298</v>
      </c>
    </row>
    <row r="1726" spans="1:10">
      <c r="A1726">
        <v>8</v>
      </c>
      <c r="B1726">
        <v>-91.165000000000006</v>
      </c>
      <c r="C1726">
        <v>659</v>
      </c>
      <c r="D1726">
        <v>175000</v>
      </c>
      <c r="E1726">
        <v>120</v>
      </c>
      <c r="F1726" s="3">
        <v>121.18323206962296</v>
      </c>
    </row>
    <row r="1727" spans="1:10">
      <c r="A1727">
        <v>9</v>
      </c>
      <c r="B1727">
        <v>-91.049000000000007</v>
      </c>
      <c r="C1727">
        <v>659</v>
      </c>
      <c r="D1727">
        <v>175000</v>
      </c>
      <c r="E1727">
        <v>131</v>
      </c>
      <c r="F1727" s="3">
        <v>132.06213249405815</v>
      </c>
    </row>
    <row r="1728" spans="1:10">
      <c r="A1728">
        <v>10</v>
      </c>
      <c r="B1728">
        <v>-90.933999999999997</v>
      </c>
      <c r="C1728">
        <v>659</v>
      </c>
      <c r="D1728">
        <v>175000</v>
      </c>
      <c r="E1728">
        <v>146</v>
      </c>
      <c r="F1728" s="3">
        <v>151.1370997352027</v>
      </c>
    </row>
    <row r="1729" spans="1:6">
      <c r="A1729">
        <v>11</v>
      </c>
      <c r="B1729">
        <v>-90.823999999999998</v>
      </c>
      <c r="C1729">
        <v>659</v>
      </c>
      <c r="D1729">
        <v>175000</v>
      </c>
      <c r="E1729">
        <v>177</v>
      </c>
      <c r="F1729" s="3">
        <v>177.77613846064284</v>
      </c>
    </row>
    <row r="1730" spans="1:6">
      <c r="A1730">
        <v>12</v>
      </c>
      <c r="B1730">
        <v>-90.709000000000003</v>
      </c>
      <c r="C1730">
        <v>659</v>
      </c>
      <c r="D1730">
        <v>175000</v>
      </c>
      <c r="E1730">
        <v>219</v>
      </c>
      <c r="F1730" s="3">
        <v>211.15219768032111</v>
      </c>
    </row>
    <row r="1731" spans="1:6">
      <c r="A1731">
        <v>13</v>
      </c>
      <c r="B1731">
        <v>-90.594999999999999</v>
      </c>
      <c r="C1731">
        <v>659</v>
      </c>
      <c r="D1731">
        <v>175000</v>
      </c>
      <c r="E1731">
        <v>237</v>
      </c>
      <c r="F1731" s="3">
        <v>241.99884783562223</v>
      </c>
    </row>
    <row r="1732" spans="1:6">
      <c r="A1732">
        <v>14</v>
      </c>
      <c r="B1732">
        <v>-90.486999999999995</v>
      </c>
      <c r="C1732">
        <v>659</v>
      </c>
      <c r="D1732">
        <v>175000</v>
      </c>
      <c r="E1732">
        <v>252</v>
      </c>
      <c r="F1732" s="3">
        <v>260.17798249603749</v>
      </c>
    </row>
    <row r="1733" spans="1:6">
      <c r="A1733">
        <v>15</v>
      </c>
      <c r="B1733">
        <v>-90.372</v>
      </c>
      <c r="C1733">
        <v>659</v>
      </c>
      <c r="D1733">
        <v>175000</v>
      </c>
      <c r="E1733">
        <v>277</v>
      </c>
      <c r="F1733" s="3">
        <v>260.83445931343334</v>
      </c>
    </row>
    <row r="1734" spans="1:6">
      <c r="A1734">
        <v>16</v>
      </c>
      <c r="B1734">
        <v>-90.256</v>
      </c>
      <c r="C1734">
        <v>659</v>
      </c>
      <c r="D1734">
        <v>175000</v>
      </c>
      <c r="E1734">
        <v>241</v>
      </c>
      <c r="F1734" s="3">
        <v>241.77655887003465</v>
      </c>
    </row>
    <row r="1735" spans="1:6">
      <c r="A1735">
        <v>17</v>
      </c>
      <c r="B1735">
        <v>-90.14</v>
      </c>
      <c r="C1735">
        <v>659</v>
      </c>
      <c r="D1735">
        <v>175000</v>
      </c>
      <c r="E1735">
        <v>217</v>
      </c>
      <c r="F1735" s="3">
        <v>210.08877570908325</v>
      </c>
    </row>
    <row r="1736" spans="1:6">
      <c r="A1736">
        <v>18</v>
      </c>
      <c r="B1736">
        <v>-90.025000000000006</v>
      </c>
      <c r="C1736">
        <v>659</v>
      </c>
      <c r="D1736">
        <v>175000</v>
      </c>
      <c r="E1736">
        <v>153</v>
      </c>
      <c r="F1736" s="3">
        <v>176.4168695615802</v>
      </c>
    </row>
    <row r="1737" spans="1:6">
      <c r="A1737">
        <v>19</v>
      </c>
      <c r="B1737">
        <v>-89.918999999999997</v>
      </c>
      <c r="C1737">
        <v>659</v>
      </c>
      <c r="D1737">
        <v>175000</v>
      </c>
      <c r="E1737">
        <v>160</v>
      </c>
      <c r="F1737" s="3">
        <v>150.37876504622173</v>
      </c>
    </row>
    <row r="1738" spans="1:6">
      <c r="A1738">
        <v>20</v>
      </c>
      <c r="B1738">
        <v>-89.805999999999997</v>
      </c>
      <c r="C1738">
        <v>659</v>
      </c>
      <c r="D1738">
        <v>175000</v>
      </c>
      <c r="E1738">
        <v>142</v>
      </c>
      <c r="F1738" s="3">
        <v>131.01008918228837</v>
      </c>
    </row>
    <row r="1739" spans="1:6">
      <c r="A1739">
        <v>21</v>
      </c>
      <c r="B1739">
        <v>-89.691000000000003</v>
      </c>
      <c r="C1739">
        <v>659</v>
      </c>
      <c r="D1739">
        <v>175000</v>
      </c>
      <c r="E1739">
        <v>115</v>
      </c>
      <c r="F1739" s="3">
        <v>119.5663494889064</v>
      </c>
    </row>
    <row r="1740" spans="1:6">
      <c r="A1740">
        <v>22</v>
      </c>
      <c r="B1740">
        <v>-89.576999999999998</v>
      </c>
      <c r="C1740">
        <v>659</v>
      </c>
      <c r="D1740">
        <v>175000</v>
      </c>
      <c r="E1740">
        <v>128</v>
      </c>
      <c r="F1740" s="3">
        <v>113.95031651726596</v>
      </c>
    </row>
    <row r="1741" spans="1:6">
      <c r="A1741">
        <v>23</v>
      </c>
      <c r="B1741">
        <v>-89.457999999999998</v>
      </c>
      <c r="C1741">
        <v>659</v>
      </c>
      <c r="D1741">
        <v>175000</v>
      </c>
      <c r="E1741">
        <v>125</v>
      </c>
      <c r="F1741" s="3">
        <v>111.44350971400523</v>
      </c>
    </row>
    <row r="1742" spans="1:6">
      <c r="A1742">
        <v>24</v>
      </c>
      <c r="B1742">
        <v>-89.341999999999999</v>
      </c>
      <c r="C1742">
        <v>659</v>
      </c>
      <c r="D1742">
        <v>175000</v>
      </c>
      <c r="E1742">
        <v>99</v>
      </c>
      <c r="F1742" s="3">
        <v>110.49294720384198</v>
      </c>
    </row>
    <row r="1743" spans="1:6">
      <c r="A1743">
        <v>25</v>
      </c>
      <c r="B1743">
        <v>-89.234999999999999</v>
      </c>
      <c r="C1743">
        <v>659</v>
      </c>
      <c r="D1743">
        <v>175000</v>
      </c>
      <c r="E1743">
        <v>127</v>
      </c>
      <c r="F1743" s="3">
        <v>110.11682787385435</v>
      </c>
    </row>
    <row r="1744" spans="1:6">
      <c r="A1744">
        <v>26</v>
      </c>
      <c r="B1744">
        <v>-89.13</v>
      </c>
      <c r="C1744">
        <v>659</v>
      </c>
      <c r="D1744">
        <v>175000</v>
      </c>
      <c r="E1744">
        <v>99</v>
      </c>
      <c r="F1744" s="3">
        <v>109.90661681464636</v>
      </c>
    </row>
    <row r="1745" spans="1:6">
      <c r="A1745">
        <v>27</v>
      </c>
      <c r="B1745">
        <v>-89.016000000000005</v>
      </c>
      <c r="C1745">
        <v>659</v>
      </c>
      <c r="D1745">
        <v>175000</v>
      </c>
      <c r="E1745">
        <v>103</v>
      </c>
      <c r="F1745" s="3">
        <v>109.73202133078678</v>
      </c>
    </row>
    <row r="1746" spans="1:6">
      <c r="A1746">
        <v>28</v>
      </c>
      <c r="B1746">
        <v>-88.896000000000001</v>
      </c>
      <c r="C1746">
        <v>659</v>
      </c>
      <c r="D1746">
        <v>175000</v>
      </c>
      <c r="E1746">
        <v>103</v>
      </c>
      <c r="F1746" s="3">
        <v>109.56342330086655</v>
      </c>
    </row>
    <row r="1747" spans="1:6">
      <c r="A1747">
        <v>29</v>
      </c>
      <c r="B1747">
        <v>-88.790999999999997</v>
      </c>
      <c r="C1747">
        <v>659</v>
      </c>
      <c r="D1747">
        <v>175000</v>
      </c>
      <c r="E1747">
        <v>108</v>
      </c>
      <c r="F1747" s="3">
        <v>109.41859619050126</v>
      </c>
    </row>
    <row r="1748" spans="1:6">
      <c r="A1748">
        <v>30</v>
      </c>
      <c r="B1748">
        <v>-88.671999999999997</v>
      </c>
      <c r="C1748">
        <v>659</v>
      </c>
      <c r="D1748">
        <v>175000</v>
      </c>
      <c r="E1748">
        <v>130</v>
      </c>
      <c r="F1748" s="3">
        <v>109.25500146220597</v>
      </c>
    </row>
    <row r="1749" spans="1:6">
      <c r="A1749">
        <v>31</v>
      </c>
      <c r="B1749">
        <v>-88.56</v>
      </c>
      <c r="C1749">
        <v>659</v>
      </c>
      <c r="D1749">
        <v>175000</v>
      </c>
      <c r="E1749">
        <v>98</v>
      </c>
      <c r="F1749" s="3">
        <v>109.10111733545679</v>
      </c>
    </row>
    <row r="1750" spans="1:6">
      <c r="A1750">
        <v>32</v>
      </c>
      <c r="B1750">
        <v>-88.451999999999998</v>
      </c>
      <c r="C1750">
        <v>659</v>
      </c>
      <c r="D1750">
        <v>175000</v>
      </c>
      <c r="E1750">
        <v>109</v>
      </c>
      <c r="F1750" s="3">
        <v>108.95273969093371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85</v>
      </c>
    </row>
    <row r="1756" spans="1:6">
      <c r="A1756" t="s">
        <v>27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86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181</v>
      </c>
      <c r="B1768" t="s">
        <v>160</v>
      </c>
      <c r="C1768" t="s">
        <v>163</v>
      </c>
      <c r="D1768" t="s">
        <v>180</v>
      </c>
      <c r="E1768" t="s">
        <v>179</v>
      </c>
      <c r="F1768" t="s">
        <v>200</v>
      </c>
    </row>
    <row r="1769" spans="1:10">
      <c r="A1769">
        <v>1</v>
      </c>
      <c r="B1769">
        <v>-91.947999999999993</v>
      </c>
      <c r="C1769">
        <v>879</v>
      </c>
      <c r="D1769">
        <v>235000</v>
      </c>
      <c r="E1769">
        <v>105</v>
      </c>
      <c r="F1769" s="3"/>
      <c r="J1769" t="s">
        <v>247</v>
      </c>
    </row>
    <row r="1770" spans="1:10">
      <c r="A1770">
        <v>2</v>
      </c>
      <c r="B1770">
        <v>-91.838999999999999</v>
      </c>
      <c r="C1770">
        <v>879</v>
      </c>
      <c r="D1770">
        <v>235000</v>
      </c>
      <c r="E1770">
        <v>117</v>
      </c>
      <c r="F1770" s="3"/>
    </row>
    <row r="1771" spans="1:10">
      <c r="A1771">
        <v>3</v>
      </c>
      <c r="B1771">
        <v>-91.724000000000004</v>
      </c>
      <c r="C1771">
        <v>879</v>
      </c>
      <c r="D1771">
        <v>235000</v>
      </c>
      <c r="E1771">
        <v>128</v>
      </c>
      <c r="F1771" s="3"/>
    </row>
    <row r="1772" spans="1:10">
      <c r="A1772">
        <v>4</v>
      </c>
      <c r="B1772">
        <v>-91.611999999999995</v>
      </c>
      <c r="C1772">
        <v>879</v>
      </c>
      <c r="D1772">
        <v>235000</v>
      </c>
      <c r="E1772">
        <v>124</v>
      </c>
      <c r="F1772" s="3">
        <v>132.48622089211315</v>
      </c>
    </row>
    <row r="1773" spans="1:10">
      <c r="A1773">
        <v>5</v>
      </c>
      <c r="B1773">
        <v>-91.5</v>
      </c>
      <c r="C1773">
        <v>879</v>
      </c>
      <c r="D1773">
        <v>235000</v>
      </c>
      <c r="E1773">
        <v>142</v>
      </c>
      <c r="F1773" s="3">
        <v>134.47834271554075</v>
      </c>
    </row>
    <row r="1774" spans="1:10">
      <c r="A1774">
        <v>6</v>
      </c>
      <c r="B1774">
        <v>-91.394000000000005</v>
      </c>
      <c r="C1774">
        <v>879</v>
      </c>
      <c r="D1774">
        <v>235000</v>
      </c>
      <c r="E1774">
        <v>132</v>
      </c>
      <c r="F1774" s="3">
        <v>137.77768892750751</v>
      </c>
    </row>
    <row r="1775" spans="1:10">
      <c r="A1775">
        <v>7</v>
      </c>
      <c r="B1775">
        <v>-91.281000000000006</v>
      </c>
      <c r="C1775">
        <v>879</v>
      </c>
      <c r="D1775">
        <v>235000</v>
      </c>
      <c r="E1775">
        <v>146</v>
      </c>
      <c r="F1775" s="3">
        <v>143.88281601675598</v>
      </c>
    </row>
    <row r="1776" spans="1:10">
      <c r="A1776">
        <v>8</v>
      </c>
      <c r="B1776">
        <v>-91.165000000000006</v>
      </c>
      <c r="C1776">
        <v>879</v>
      </c>
      <c r="D1776">
        <v>235000</v>
      </c>
      <c r="E1776">
        <v>154</v>
      </c>
      <c r="F1776" s="3">
        <v>154.36361671211986</v>
      </c>
    </row>
    <row r="1777" spans="1:6">
      <c r="A1777">
        <v>9</v>
      </c>
      <c r="B1777">
        <v>-91.049000000000007</v>
      </c>
      <c r="C1777">
        <v>879</v>
      </c>
      <c r="D1777">
        <v>235000</v>
      </c>
      <c r="E1777">
        <v>169</v>
      </c>
      <c r="F1777" s="3">
        <v>170.46745721131998</v>
      </c>
    </row>
    <row r="1778" spans="1:6">
      <c r="A1778">
        <v>10</v>
      </c>
      <c r="B1778">
        <v>-90.933999999999997</v>
      </c>
      <c r="C1778">
        <v>879</v>
      </c>
      <c r="D1778">
        <v>235000</v>
      </c>
      <c r="E1778">
        <v>188</v>
      </c>
      <c r="F1778" s="3">
        <v>192.43194253529037</v>
      </c>
    </row>
    <row r="1779" spans="1:6">
      <c r="A1779">
        <v>11</v>
      </c>
      <c r="B1779">
        <v>-90.823999999999998</v>
      </c>
      <c r="C1779">
        <v>879</v>
      </c>
      <c r="D1779">
        <v>235000</v>
      </c>
      <c r="E1779">
        <v>219</v>
      </c>
      <c r="F1779" s="3">
        <v>217.86527865300039</v>
      </c>
    </row>
    <row r="1780" spans="1:6">
      <c r="A1780">
        <v>12</v>
      </c>
      <c r="B1780">
        <v>-90.709000000000003</v>
      </c>
      <c r="C1780">
        <v>879</v>
      </c>
      <c r="D1780">
        <v>235000</v>
      </c>
      <c r="E1780">
        <v>226</v>
      </c>
      <c r="F1780" s="3">
        <v>245.80343517571774</v>
      </c>
    </row>
    <row r="1781" spans="1:6">
      <c r="A1781">
        <v>13</v>
      </c>
      <c r="B1781">
        <v>-90.594999999999999</v>
      </c>
      <c r="C1781">
        <v>879</v>
      </c>
      <c r="D1781">
        <v>235000</v>
      </c>
      <c r="E1781">
        <v>299</v>
      </c>
      <c r="F1781" s="3">
        <v>269.92209914672839</v>
      </c>
    </row>
    <row r="1782" spans="1:6">
      <c r="A1782">
        <v>14</v>
      </c>
      <c r="B1782">
        <v>-90.486999999999995</v>
      </c>
      <c r="C1782">
        <v>879</v>
      </c>
      <c r="D1782">
        <v>235000</v>
      </c>
      <c r="E1782">
        <v>306</v>
      </c>
      <c r="F1782" s="3">
        <v>284.71886965425398</v>
      </c>
    </row>
    <row r="1783" spans="1:6">
      <c r="A1783">
        <v>15</v>
      </c>
      <c r="B1783">
        <v>-90.372</v>
      </c>
      <c r="C1783">
        <v>879</v>
      </c>
      <c r="D1783">
        <v>235000</v>
      </c>
      <c r="E1783">
        <v>280</v>
      </c>
      <c r="F1783" s="3">
        <v>288.26247180806035</v>
      </c>
    </row>
    <row r="1784" spans="1:6">
      <c r="A1784">
        <v>16</v>
      </c>
      <c r="B1784">
        <v>-90.256</v>
      </c>
      <c r="C1784">
        <v>879</v>
      </c>
      <c r="D1784">
        <v>235000</v>
      </c>
      <c r="E1784">
        <v>263</v>
      </c>
      <c r="F1784" s="3">
        <v>278.36622812324367</v>
      </c>
    </row>
    <row r="1785" spans="1:6">
      <c r="A1785">
        <v>17</v>
      </c>
      <c r="B1785">
        <v>-90.14</v>
      </c>
      <c r="C1785">
        <v>879</v>
      </c>
      <c r="D1785">
        <v>235000</v>
      </c>
      <c r="E1785">
        <v>257</v>
      </c>
      <c r="F1785" s="3">
        <v>257.67294275390401</v>
      </c>
    </row>
    <row r="1786" spans="1:6">
      <c r="A1786">
        <v>18</v>
      </c>
      <c r="B1786">
        <v>-90.025000000000006</v>
      </c>
      <c r="C1786">
        <v>879</v>
      </c>
      <c r="D1786">
        <v>235000</v>
      </c>
      <c r="E1786">
        <v>231</v>
      </c>
      <c r="F1786" s="3">
        <v>231.53775909000265</v>
      </c>
    </row>
    <row r="1787" spans="1:6">
      <c r="A1787">
        <v>19</v>
      </c>
      <c r="B1787">
        <v>-89.918999999999997</v>
      </c>
      <c r="C1787">
        <v>879</v>
      </c>
      <c r="D1787">
        <v>235000</v>
      </c>
      <c r="E1787">
        <v>202</v>
      </c>
      <c r="F1787" s="3">
        <v>207.16611714545462</v>
      </c>
    </row>
    <row r="1788" spans="1:6">
      <c r="A1788">
        <v>20</v>
      </c>
      <c r="B1788">
        <v>-89.805999999999997</v>
      </c>
      <c r="C1788">
        <v>879</v>
      </c>
      <c r="D1788">
        <v>235000</v>
      </c>
      <c r="E1788">
        <v>185</v>
      </c>
      <c r="F1788" s="3">
        <v>184.64342798836714</v>
      </c>
    </row>
    <row r="1789" spans="1:6">
      <c r="A1789">
        <v>21</v>
      </c>
      <c r="B1789">
        <v>-89.691000000000003</v>
      </c>
      <c r="C1789">
        <v>879</v>
      </c>
      <c r="D1789">
        <v>235000</v>
      </c>
      <c r="E1789">
        <v>176</v>
      </c>
      <c r="F1789" s="3">
        <v>167.38431387357443</v>
      </c>
    </row>
    <row r="1790" spans="1:6">
      <c r="A1790">
        <v>22</v>
      </c>
      <c r="B1790">
        <v>-89.576999999999998</v>
      </c>
      <c r="C1790">
        <v>879</v>
      </c>
      <c r="D1790">
        <v>235000</v>
      </c>
      <c r="E1790">
        <v>170</v>
      </c>
      <c r="F1790" s="3">
        <v>156.0704892437187</v>
      </c>
    </row>
    <row r="1791" spans="1:6">
      <c r="A1791">
        <v>23</v>
      </c>
      <c r="B1791">
        <v>-89.457999999999998</v>
      </c>
      <c r="C1791">
        <v>879</v>
      </c>
      <c r="D1791">
        <v>235000</v>
      </c>
      <c r="E1791">
        <v>152</v>
      </c>
      <c r="F1791" s="3">
        <v>149.27824249629487</v>
      </c>
    </row>
    <row r="1792" spans="1:6">
      <c r="A1792">
        <v>24</v>
      </c>
      <c r="B1792">
        <v>-89.341999999999999</v>
      </c>
      <c r="C1792">
        <v>879</v>
      </c>
      <c r="D1792">
        <v>235000</v>
      </c>
      <c r="E1792">
        <v>139</v>
      </c>
      <c r="F1792" s="3">
        <v>146.04522394139681</v>
      </c>
    </row>
    <row r="1793" spans="1:6">
      <c r="A1793">
        <v>25</v>
      </c>
      <c r="B1793">
        <v>-89.234999999999999</v>
      </c>
      <c r="C1793">
        <v>879</v>
      </c>
      <c r="D1793">
        <v>235000</v>
      </c>
      <c r="E1793">
        <v>140</v>
      </c>
      <c r="F1793" s="3">
        <v>144.84557050382597</v>
      </c>
    </row>
    <row r="1794" spans="1:6">
      <c r="A1794">
        <v>26</v>
      </c>
      <c r="B1794">
        <v>-89.13</v>
      </c>
      <c r="C1794">
        <v>879</v>
      </c>
      <c r="D1794">
        <v>235000</v>
      </c>
      <c r="E1794">
        <v>162</v>
      </c>
      <c r="F1794" s="3">
        <v>144.57509270530804</v>
      </c>
    </row>
    <row r="1795" spans="1:6">
      <c r="A1795">
        <v>27</v>
      </c>
      <c r="B1795">
        <v>-89.016000000000005</v>
      </c>
      <c r="C1795">
        <v>879</v>
      </c>
      <c r="D1795">
        <v>235000</v>
      </c>
      <c r="E1795">
        <v>161</v>
      </c>
      <c r="F1795" s="3">
        <v>144.7846104944976</v>
      </c>
    </row>
    <row r="1796" spans="1:6">
      <c r="A1796">
        <v>28</v>
      </c>
      <c r="B1796">
        <v>-88.896000000000001</v>
      </c>
      <c r="C1796">
        <v>879</v>
      </c>
      <c r="D1796">
        <v>235000</v>
      </c>
      <c r="E1796">
        <v>163</v>
      </c>
      <c r="F1796" s="3">
        <v>145.25162625785751</v>
      </c>
    </row>
    <row r="1797" spans="1:6">
      <c r="A1797">
        <v>29</v>
      </c>
      <c r="B1797">
        <v>-88.790999999999997</v>
      </c>
      <c r="C1797">
        <v>879</v>
      </c>
      <c r="D1797">
        <v>235000</v>
      </c>
      <c r="E1797">
        <v>151</v>
      </c>
      <c r="F1797" s="3">
        <v>145.74083303729017</v>
      </c>
    </row>
    <row r="1798" spans="1:6">
      <c r="A1798">
        <v>30</v>
      </c>
      <c r="B1798">
        <v>-88.671999999999997</v>
      </c>
      <c r="C1798">
        <v>879</v>
      </c>
      <c r="D1798">
        <v>235000</v>
      </c>
      <c r="E1798">
        <v>140</v>
      </c>
      <c r="F1798" s="3">
        <v>146.32675937265884</v>
      </c>
    </row>
    <row r="1799" spans="1:6">
      <c r="A1799">
        <v>31</v>
      </c>
      <c r="B1799">
        <v>-88.56</v>
      </c>
      <c r="C1799">
        <v>879</v>
      </c>
      <c r="D1799">
        <v>235000</v>
      </c>
      <c r="E1799">
        <v>136</v>
      </c>
      <c r="F1799" s="3">
        <v>146.88815575833189</v>
      </c>
    </row>
    <row r="1800" spans="1:6">
      <c r="A1800">
        <v>32</v>
      </c>
      <c r="B1800">
        <v>-88.451999999999998</v>
      </c>
      <c r="C1800">
        <v>879</v>
      </c>
      <c r="D1800">
        <v>235000</v>
      </c>
      <c r="E1800">
        <v>125</v>
      </c>
      <c r="F1800" s="3">
        <v>147.43211886449191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87</v>
      </c>
    </row>
    <row r="1806" spans="1:6">
      <c r="A1806" t="s">
        <v>27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88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181</v>
      </c>
      <c r="B1818" t="s">
        <v>160</v>
      </c>
      <c r="C1818" t="s">
        <v>163</v>
      </c>
      <c r="D1818" t="s">
        <v>180</v>
      </c>
      <c r="E1818" t="s">
        <v>179</v>
      </c>
      <c r="F1818" t="s">
        <v>200</v>
      </c>
    </row>
    <row r="1819" spans="1:10">
      <c r="A1819">
        <v>1</v>
      </c>
      <c r="B1819">
        <v>-91.947999999999993</v>
      </c>
      <c r="C1819">
        <v>883</v>
      </c>
      <c r="D1819">
        <v>235000</v>
      </c>
      <c r="E1819">
        <v>102</v>
      </c>
      <c r="F1819" s="3"/>
      <c r="J1819" t="s">
        <v>248</v>
      </c>
    </row>
    <row r="1820" spans="1:10">
      <c r="A1820">
        <v>2</v>
      </c>
      <c r="B1820">
        <v>-91.838999999999999</v>
      </c>
      <c r="C1820">
        <v>883</v>
      </c>
      <c r="D1820">
        <v>235000</v>
      </c>
      <c r="E1820">
        <v>132</v>
      </c>
      <c r="F1820" s="3"/>
    </row>
    <row r="1821" spans="1:10">
      <c r="A1821">
        <v>3</v>
      </c>
      <c r="B1821">
        <v>-91.724000000000004</v>
      </c>
      <c r="C1821">
        <v>883</v>
      </c>
      <c r="D1821">
        <v>235000</v>
      </c>
      <c r="E1821">
        <v>137</v>
      </c>
      <c r="F1821" s="3"/>
    </row>
    <row r="1822" spans="1:10">
      <c r="A1822">
        <v>4</v>
      </c>
      <c r="B1822">
        <v>-91.611999999999995</v>
      </c>
      <c r="C1822">
        <v>883</v>
      </c>
      <c r="D1822">
        <v>235000</v>
      </c>
      <c r="E1822">
        <v>122</v>
      </c>
      <c r="F1822" s="3">
        <v>125.71638430547716</v>
      </c>
    </row>
    <row r="1823" spans="1:10">
      <c r="A1823">
        <v>5</v>
      </c>
      <c r="B1823">
        <v>-91.5</v>
      </c>
      <c r="C1823">
        <v>883</v>
      </c>
      <c r="D1823">
        <v>235000</v>
      </c>
      <c r="E1823">
        <v>134</v>
      </c>
      <c r="F1823" s="3">
        <v>127.72237286847376</v>
      </c>
    </row>
    <row r="1824" spans="1:10">
      <c r="A1824">
        <v>6</v>
      </c>
      <c r="B1824">
        <v>-91.394000000000005</v>
      </c>
      <c r="C1824">
        <v>883</v>
      </c>
      <c r="D1824">
        <v>235000</v>
      </c>
      <c r="E1824">
        <v>142</v>
      </c>
      <c r="F1824" s="3">
        <v>130.54275647506788</v>
      </c>
    </row>
    <row r="1825" spans="1:6">
      <c r="A1825">
        <v>7</v>
      </c>
      <c r="B1825">
        <v>-91.281000000000006</v>
      </c>
      <c r="C1825">
        <v>883</v>
      </c>
      <c r="D1825">
        <v>235000</v>
      </c>
      <c r="E1825">
        <v>125</v>
      </c>
      <c r="F1825" s="3">
        <v>135.06520260575059</v>
      </c>
    </row>
    <row r="1826" spans="1:6">
      <c r="A1826">
        <v>8</v>
      </c>
      <c r="B1826">
        <v>-91.165000000000006</v>
      </c>
      <c r="C1826">
        <v>883</v>
      </c>
      <c r="D1826">
        <v>235000</v>
      </c>
      <c r="E1826">
        <v>148</v>
      </c>
      <c r="F1826" s="3">
        <v>142.00026879018554</v>
      </c>
    </row>
    <row r="1827" spans="1:6">
      <c r="A1827">
        <v>9</v>
      </c>
      <c r="B1827">
        <v>-91.049000000000007</v>
      </c>
      <c r="C1827">
        <v>883</v>
      </c>
      <c r="D1827">
        <v>235000</v>
      </c>
      <c r="E1827">
        <v>135</v>
      </c>
      <c r="F1827" s="3">
        <v>151.90029572158969</v>
      </c>
    </row>
    <row r="1828" spans="1:6">
      <c r="A1828">
        <v>10</v>
      </c>
      <c r="B1828">
        <v>-90.933999999999997</v>
      </c>
      <c r="C1828">
        <v>883</v>
      </c>
      <c r="D1828">
        <v>235000</v>
      </c>
      <c r="E1828">
        <v>163</v>
      </c>
      <c r="F1828" s="3">
        <v>164.98563043203379</v>
      </c>
    </row>
    <row r="1829" spans="1:6">
      <c r="A1829">
        <v>11</v>
      </c>
      <c r="B1829">
        <v>-90.823999999999998</v>
      </c>
      <c r="C1829">
        <v>883</v>
      </c>
      <c r="D1829">
        <v>235000</v>
      </c>
      <c r="E1829">
        <v>188</v>
      </c>
      <c r="F1829" s="3">
        <v>180.33763201141622</v>
      </c>
    </row>
    <row r="1830" spans="1:6">
      <c r="A1830">
        <v>12</v>
      </c>
      <c r="B1830">
        <v>-90.709000000000003</v>
      </c>
      <c r="C1830">
        <v>883</v>
      </c>
      <c r="D1830">
        <v>235000</v>
      </c>
      <c r="E1830">
        <v>208</v>
      </c>
      <c r="F1830" s="3">
        <v>198.37103171859704</v>
      </c>
    </row>
    <row r="1831" spans="1:6">
      <c r="A1831">
        <v>13</v>
      </c>
      <c r="B1831">
        <v>-90.594999999999999</v>
      </c>
      <c r="C1831">
        <v>883</v>
      </c>
      <c r="D1831">
        <v>235000</v>
      </c>
      <c r="E1831">
        <v>207</v>
      </c>
      <c r="F1831" s="3">
        <v>216.46868955009191</v>
      </c>
    </row>
    <row r="1832" spans="1:6">
      <c r="A1832">
        <v>14</v>
      </c>
      <c r="B1832">
        <v>-90.486999999999995</v>
      </c>
      <c r="C1832">
        <v>883</v>
      </c>
      <c r="D1832">
        <v>235000</v>
      </c>
      <c r="E1832">
        <v>238</v>
      </c>
      <c r="F1832" s="3">
        <v>231.68509625521077</v>
      </c>
    </row>
    <row r="1833" spans="1:6">
      <c r="A1833">
        <v>15</v>
      </c>
      <c r="B1833">
        <v>-90.372</v>
      </c>
      <c r="C1833">
        <v>883</v>
      </c>
      <c r="D1833">
        <v>235000</v>
      </c>
      <c r="E1833">
        <v>262</v>
      </c>
      <c r="F1833" s="3">
        <v>243.46677685110913</v>
      </c>
    </row>
    <row r="1834" spans="1:6">
      <c r="A1834">
        <v>16</v>
      </c>
      <c r="B1834">
        <v>-90.256</v>
      </c>
      <c r="C1834">
        <v>883</v>
      </c>
      <c r="D1834">
        <v>235000</v>
      </c>
      <c r="E1834">
        <v>230</v>
      </c>
      <c r="F1834" s="3">
        <v>248.80207115795218</v>
      </c>
    </row>
    <row r="1835" spans="1:6">
      <c r="A1835">
        <v>17</v>
      </c>
      <c r="B1835">
        <v>-90.14</v>
      </c>
      <c r="C1835">
        <v>883</v>
      </c>
      <c r="D1835">
        <v>235000</v>
      </c>
      <c r="E1835">
        <v>244</v>
      </c>
      <c r="F1835" s="3">
        <v>246.70491995678469</v>
      </c>
    </row>
    <row r="1836" spans="1:6">
      <c r="A1836">
        <v>18</v>
      </c>
      <c r="B1836">
        <v>-90.025000000000006</v>
      </c>
      <c r="C1836">
        <v>883</v>
      </c>
      <c r="D1836">
        <v>235000</v>
      </c>
      <c r="E1836">
        <v>244</v>
      </c>
      <c r="F1836" s="3">
        <v>237.82750524198195</v>
      </c>
    </row>
    <row r="1837" spans="1:6">
      <c r="A1837">
        <v>19</v>
      </c>
      <c r="B1837">
        <v>-89.918999999999997</v>
      </c>
      <c r="C1837">
        <v>883</v>
      </c>
      <c r="D1837">
        <v>235000</v>
      </c>
      <c r="E1837">
        <v>229</v>
      </c>
      <c r="F1837" s="3">
        <v>225.13919780215033</v>
      </c>
    </row>
    <row r="1838" spans="1:6">
      <c r="A1838">
        <v>20</v>
      </c>
      <c r="B1838">
        <v>-89.805999999999997</v>
      </c>
      <c r="C1838">
        <v>883</v>
      </c>
      <c r="D1838">
        <v>235000</v>
      </c>
      <c r="E1838">
        <v>200</v>
      </c>
      <c r="F1838" s="3">
        <v>209.04222258816642</v>
      </c>
    </row>
    <row r="1839" spans="1:6">
      <c r="A1839">
        <v>21</v>
      </c>
      <c r="B1839">
        <v>-89.691000000000003</v>
      </c>
      <c r="C1839">
        <v>883</v>
      </c>
      <c r="D1839">
        <v>235000</v>
      </c>
      <c r="E1839">
        <v>190</v>
      </c>
      <c r="F1839" s="3">
        <v>192.32053649554828</v>
      </c>
    </row>
    <row r="1840" spans="1:6">
      <c r="A1840">
        <v>22</v>
      </c>
      <c r="B1840">
        <v>-89.576999999999998</v>
      </c>
      <c r="C1840">
        <v>883</v>
      </c>
      <c r="D1840">
        <v>235000</v>
      </c>
      <c r="E1840">
        <v>179</v>
      </c>
      <c r="F1840" s="3">
        <v>177.37348976864399</v>
      </c>
    </row>
    <row r="1841" spans="1:6">
      <c r="A1841">
        <v>23</v>
      </c>
      <c r="B1841">
        <v>-89.457999999999998</v>
      </c>
      <c r="C1841">
        <v>883</v>
      </c>
      <c r="D1841">
        <v>235000</v>
      </c>
      <c r="E1841">
        <v>177</v>
      </c>
      <c r="F1841" s="3">
        <v>164.78362372950551</v>
      </c>
    </row>
    <row r="1842" spans="1:6">
      <c r="A1842">
        <v>24</v>
      </c>
      <c r="B1842">
        <v>-89.341999999999999</v>
      </c>
      <c r="C1842">
        <v>883</v>
      </c>
      <c r="D1842">
        <v>235000</v>
      </c>
      <c r="E1842">
        <v>144</v>
      </c>
      <c r="F1842" s="3">
        <v>155.87324249971624</v>
      </c>
    </row>
    <row r="1843" spans="1:6">
      <c r="A1843">
        <v>25</v>
      </c>
      <c r="B1843">
        <v>-89.234999999999999</v>
      </c>
      <c r="C1843">
        <v>883</v>
      </c>
      <c r="D1843">
        <v>235000</v>
      </c>
      <c r="E1843">
        <v>164</v>
      </c>
      <c r="F1843" s="3">
        <v>150.38005336841573</v>
      </c>
    </row>
    <row r="1844" spans="1:6">
      <c r="A1844">
        <v>26</v>
      </c>
      <c r="B1844">
        <v>-89.13</v>
      </c>
      <c r="C1844">
        <v>883</v>
      </c>
      <c r="D1844">
        <v>235000</v>
      </c>
      <c r="E1844">
        <v>150</v>
      </c>
      <c r="F1844" s="3">
        <v>147.0607624671299</v>
      </c>
    </row>
    <row r="1845" spans="1:6">
      <c r="A1845">
        <v>27</v>
      </c>
      <c r="B1845">
        <v>-89.016000000000005</v>
      </c>
      <c r="C1845">
        <v>883</v>
      </c>
      <c r="D1845">
        <v>235000</v>
      </c>
      <c r="E1845">
        <v>148</v>
      </c>
      <c r="F1845" s="3">
        <v>145.16572514365302</v>
      </c>
    </row>
    <row r="1846" spans="1:6">
      <c r="A1846">
        <v>28</v>
      </c>
      <c r="B1846">
        <v>-88.896000000000001</v>
      </c>
      <c r="C1846">
        <v>883</v>
      </c>
      <c r="D1846">
        <v>235000</v>
      </c>
      <c r="E1846">
        <v>152</v>
      </c>
      <c r="F1846" s="3">
        <v>144.44329808602077</v>
      </c>
    </row>
    <row r="1847" spans="1:6">
      <c r="A1847">
        <v>29</v>
      </c>
      <c r="B1847">
        <v>-88.790999999999997</v>
      </c>
      <c r="C1847">
        <v>883</v>
      </c>
      <c r="D1847">
        <v>235000</v>
      </c>
      <c r="E1847">
        <v>122</v>
      </c>
      <c r="F1847" s="3">
        <v>144.45912829926539</v>
      </c>
    </row>
    <row r="1848" spans="1:6">
      <c r="A1848">
        <v>30</v>
      </c>
      <c r="B1848">
        <v>-88.671999999999997</v>
      </c>
      <c r="C1848">
        <v>883</v>
      </c>
      <c r="D1848">
        <v>235000</v>
      </c>
      <c r="E1848">
        <v>149</v>
      </c>
      <c r="F1848" s="3">
        <v>144.88118181203774</v>
      </c>
    </row>
    <row r="1849" spans="1:6">
      <c r="A1849">
        <v>31</v>
      </c>
      <c r="B1849">
        <v>-88.56</v>
      </c>
      <c r="C1849">
        <v>883</v>
      </c>
      <c r="D1849">
        <v>235000</v>
      </c>
      <c r="E1849">
        <v>164</v>
      </c>
      <c r="F1849" s="3">
        <v>145.48230975712949</v>
      </c>
    </row>
    <row r="1850" spans="1:6">
      <c r="A1850">
        <v>32</v>
      </c>
      <c r="B1850">
        <v>-88.451999999999998</v>
      </c>
      <c r="C1850">
        <v>883</v>
      </c>
      <c r="D1850">
        <v>235000</v>
      </c>
      <c r="E1850">
        <v>136</v>
      </c>
      <c r="F1850" s="3">
        <v>146.15122902998681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89</v>
      </c>
    </row>
    <row r="1856" spans="1:6">
      <c r="A1856" t="s">
        <v>2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90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181</v>
      </c>
      <c r="B1868" t="s">
        <v>160</v>
      </c>
      <c r="C1868" t="s">
        <v>163</v>
      </c>
      <c r="D1868" t="s">
        <v>180</v>
      </c>
      <c r="E1868" t="s">
        <v>179</v>
      </c>
      <c r="F1868" t="s">
        <v>200</v>
      </c>
    </row>
    <row r="1869" spans="1:10">
      <c r="A1869">
        <v>1</v>
      </c>
      <c r="B1869">
        <v>-91.947999999999993</v>
      </c>
      <c r="C1869">
        <v>655</v>
      </c>
      <c r="D1869">
        <v>175000</v>
      </c>
      <c r="E1869">
        <v>65</v>
      </c>
      <c r="F1869" s="3"/>
      <c r="J1869" t="s">
        <v>249</v>
      </c>
    </row>
    <row r="1870" spans="1:10">
      <c r="A1870">
        <v>2</v>
      </c>
      <c r="B1870">
        <v>-91.838999999999999</v>
      </c>
      <c r="C1870">
        <v>655</v>
      </c>
      <c r="D1870">
        <v>175000</v>
      </c>
      <c r="E1870">
        <v>98</v>
      </c>
      <c r="F1870" s="3"/>
    </row>
    <row r="1871" spans="1:10">
      <c r="A1871">
        <v>3</v>
      </c>
      <c r="B1871">
        <v>-91.724000000000004</v>
      </c>
      <c r="C1871">
        <v>655</v>
      </c>
      <c r="D1871">
        <v>175000</v>
      </c>
      <c r="E1871">
        <v>111</v>
      </c>
      <c r="F1871" s="3"/>
    </row>
    <row r="1872" spans="1:10">
      <c r="A1872">
        <v>4</v>
      </c>
      <c r="B1872">
        <v>-91.611999999999995</v>
      </c>
      <c r="C1872">
        <v>655</v>
      </c>
      <c r="D1872">
        <v>175000</v>
      </c>
      <c r="E1872">
        <v>78</v>
      </c>
      <c r="F1872" s="3">
        <v>92.865091225598789</v>
      </c>
    </row>
    <row r="1873" spans="1:6">
      <c r="A1873">
        <v>5</v>
      </c>
      <c r="B1873">
        <v>-91.5</v>
      </c>
      <c r="C1873">
        <v>655</v>
      </c>
      <c r="D1873">
        <v>175000</v>
      </c>
      <c r="E1873">
        <v>107</v>
      </c>
      <c r="F1873" s="3">
        <v>95.296641222710107</v>
      </c>
    </row>
    <row r="1874" spans="1:6">
      <c r="A1874">
        <v>6</v>
      </c>
      <c r="B1874">
        <v>-91.394000000000005</v>
      </c>
      <c r="C1874">
        <v>655</v>
      </c>
      <c r="D1874">
        <v>175000</v>
      </c>
      <c r="E1874">
        <v>102</v>
      </c>
      <c r="F1874" s="3">
        <v>99.340857914686339</v>
      </c>
    </row>
    <row r="1875" spans="1:6">
      <c r="A1875">
        <v>7</v>
      </c>
      <c r="B1875">
        <v>-91.281000000000006</v>
      </c>
      <c r="C1875">
        <v>655</v>
      </c>
      <c r="D1875">
        <v>175000</v>
      </c>
      <c r="E1875">
        <v>102</v>
      </c>
      <c r="F1875" s="3">
        <v>106.78090786607547</v>
      </c>
    </row>
    <row r="1876" spans="1:6">
      <c r="A1876">
        <v>8</v>
      </c>
      <c r="B1876">
        <v>-91.165000000000006</v>
      </c>
      <c r="C1876">
        <v>655</v>
      </c>
      <c r="D1876">
        <v>175000</v>
      </c>
      <c r="E1876">
        <v>147</v>
      </c>
      <c r="F1876" s="3">
        <v>119.38354741256992</v>
      </c>
    </row>
    <row r="1877" spans="1:6">
      <c r="A1877">
        <v>9</v>
      </c>
      <c r="B1877">
        <v>-91.049000000000007</v>
      </c>
      <c r="C1877">
        <v>655</v>
      </c>
      <c r="D1877">
        <v>175000</v>
      </c>
      <c r="E1877">
        <v>137</v>
      </c>
      <c r="F1877" s="3">
        <v>138.3759671620995</v>
      </c>
    </row>
    <row r="1878" spans="1:6">
      <c r="A1878">
        <v>10</v>
      </c>
      <c r="B1878">
        <v>-90.933999999999997</v>
      </c>
      <c r="C1878">
        <v>655</v>
      </c>
      <c r="D1878">
        <v>175000</v>
      </c>
      <c r="E1878">
        <v>149</v>
      </c>
      <c r="F1878" s="3">
        <v>163.64025355903945</v>
      </c>
    </row>
    <row r="1879" spans="1:6">
      <c r="A1879">
        <v>11</v>
      </c>
      <c r="B1879">
        <v>-90.823999999999998</v>
      </c>
      <c r="C1879">
        <v>655</v>
      </c>
      <c r="D1879">
        <v>175000</v>
      </c>
      <c r="E1879">
        <v>185</v>
      </c>
      <c r="F1879" s="3">
        <v>191.9931062218478</v>
      </c>
    </row>
    <row r="1880" spans="1:6">
      <c r="A1880">
        <v>12</v>
      </c>
      <c r="B1880">
        <v>-90.709000000000003</v>
      </c>
      <c r="C1880">
        <v>655</v>
      </c>
      <c r="D1880">
        <v>175000</v>
      </c>
      <c r="E1880">
        <v>218</v>
      </c>
      <c r="F1880" s="3">
        <v>221.83991882416319</v>
      </c>
    </row>
    <row r="1881" spans="1:6">
      <c r="A1881">
        <v>13</v>
      </c>
      <c r="B1881">
        <v>-90.594999999999999</v>
      </c>
      <c r="C1881">
        <v>655</v>
      </c>
      <c r="D1881">
        <v>175000</v>
      </c>
      <c r="E1881">
        <v>242</v>
      </c>
      <c r="F1881" s="3">
        <v>245.91020048071073</v>
      </c>
    </row>
    <row r="1882" spans="1:6">
      <c r="A1882">
        <v>14</v>
      </c>
      <c r="B1882">
        <v>-90.486999999999995</v>
      </c>
      <c r="C1882">
        <v>655</v>
      </c>
      <c r="D1882">
        <v>175000</v>
      </c>
      <c r="E1882">
        <v>291</v>
      </c>
      <c r="F1882" s="3">
        <v>258.61819026843216</v>
      </c>
    </row>
    <row r="1883" spans="1:6">
      <c r="A1883">
        <v>15</v>
      </c>
      <c r="B1883">
        <v>-90.372</v>
      </c>
      <c r="C1883">
        <v>655</v>
      </c>
      <c r="D1883">
        <v>175000</v>
      </c>
      <c r="E1883">
        <v>280</v>
      </c>
      <c r="F1883" s="3">
        <v>258.18091161555481</v>
      </c>
    </row>
    <row r="1884" spans="1:6">
      <c r="A1884">
        <v>16</v>
      </c>
      <c r="B1884">
        <v>-90.256</v>
      </c>
      <c r="C1884">
        <v>655</v>
      </c>
      <c r="D1884">
        <v>175000</v>
      </c>
      <c r="E1884">
        <v>219</v>
      </c>
      <c r="F1884" s="3">
        <v>243.50024390197078</v>
      </c>
    </row>
    <row r="1885" spans="1:6">
      <c r="A1885">
        <v>17</v>
      </c>
      <c r="B1885">
        <v>-90.14</v>
      </c>
      <c r="C1885">
        <v>655</v>
      </c>
      <c r="D1885">
        <v>175000</v>
      </c>
      <c r="E1885">
        <v>203</v>
      </c>
      <c r="F1885" s="3">
        <v>218.52463803344449</v>
      </c>
    </row>
    <row r="1886" spans="1:6">
      <c r="A1886">
        <v>18</v>
      </c>
      <c r="B1886">
        <v>-90.025000000000006</v>
      </c>
      <c r="C1886">
        <v>655</v>
      </c>
      <c r="D1886">
        <v>175000</v>
      </c>
      <c r="E1886">
        <v>196</v>
      </c>
      <c r="F1886" s="3">
        <v>189.55177885472781</v>
      </c>
    </row>
    <row r="1887" spans="1:6">
      <c r="A1887">
        <v>19</v>
      </c>
      <c r="B1887">
        <v>-89.918999999999997</v>
      </c>
      <c r="C1887">
        <v>655</v>
      </c>
      <c r="D1887">
        <v>175000</v>
      </c>
      <c r="E1887">
        <v>167</v>
      </c>
      <c r="F1887" s="3">
        <v>164.04626053026968</v>
      </c>
    </row>
    <row r="1888" spans="1:6">
      <c r="A1888">
        <v>20</v>
      </c>
      <c r="B1888">
        <v>-89.805999999999997</v>
      </c>
      <c r="C1888">
        <v>655</v>
      </c>
      <c r="D1888">
        <v>175000</v>
      </c>
      <c r="E1888">
        <v>158</v>
      </c>
      <c r="F1888" s="3">
        <v>141.61112523981359</v>
      </c>
    </row>
    <row r="1889" spans="1:6">
      <c r="A1889">
        <v>21</v>
      </c>
      <c r="B1889">
        <v>-89.691000000000003</v>
      </c>
      <c r="C1889">
        <v>655</v>
      </c>
      <c r="D1889">
        <v>175000</v>
      </c>
      <c r="E1889">
        <v>109</v>
      </c>
      <c r="F1889" s="3">
        <v>125.24762007454591</v>
      </c>
    </row>
    <row r="1890" spans="1:6">
      <c r="A1890">
        <v>22</v>
      </c>
      <c r="B1890">
        <v>-89.576999999999998</v>
      </c>
      <c r="C1890">
        <v>655</v>
      </c>
      <c r="D1890">
        <v>175000</v>
      </c>
      <c r="E1890">
        <v>117</v>
      </c>
      <c r="F1890" s="3">
        <v>115.06043729985393</v>
      </c>
    </row>
    <row r="1891" spans="1:6">
      <c r="A1891">
        <v>23</v>
      </c>
      <c r="B1891">
        <v>-89.457999999999998</v>
      </c>
      <c r="C1891">
        <v>655</v>
      </c>
      <c r="D1891">
        <v>175000</v>
      </c>
      <c r="E1891">
        <v>123</v>
      </c>
      <c r="F1891" s="3">
        <v>109.30306895947822</v>
      </c>
    </row>
    <row r="1892" spans="1:6">
      <c r="A1892">
        <v>24</v>
      </c>
      <c r="B1892">
        <v>-89.341999999999999</v>
      </c>
      <c r="C1892">
        <v>655</v>
      </c>
      <c r="D1892">
        <v>175000</v>
      </c>
      <c r="E1892">
        <v>128</v>
      </c>
      <c r="F1892" s="3">
        <v>106.79247273452869</v>
      </c>
    </row>
    <row r="1893" spans="1:6">
      <c r="A1893">
        <v>25</v>
      </c>
      <c r="B1893">
        <v>-89.234999999999999</v>
      </c>
      <c r="C1893">
        <v>655</v>
      </c>
      <c r="D1893">
        <v>175000</v>
      </c>
      <c r="E1893">
        <v>96</v>
      </c>
      <c r="F1893" s="3">
        <v>106.02047619773965</v>
      </c>
    </row>
    <row r="1894" spans="1:6">
      <c r="A1894">
        <v>26</v>
      </c>
      <c r="B1894">
        <v>-89.13</v>
      </c>
      <c r="C1894">
        <v>655</v>
      </c>
      <c r="D1894">
        <v>175000</v>
      </c>
      <c r="E1894">
        <v>92</v>
      </c>
      <c r="F1894" s="3">
        <v>106.00843631014801</v>
      </c>
    </row>
    <row r="1895" spans="1:6">
      <c r="A1895">
        <v>27</v>
      </c>
      <c r="B1895">
        <v>-89.016000000000005</v>
      </c>
      <c r="C1895">
        <v>655</v>
      </c>
      <c r="D1895">
        <v>175000</v>
      </c>
      <c r="E1895">
        <v>126</v>
      </c>
      <c r="F1895" s="3">
        <v>106.3886849356867</v>
      </c>
    </row>
    <row r="1896" spans="1:6">
      <c r="A1896">
        <v>28</v>
      </c>
      <c r="B1896">
        <v>-88.896000000000001</v>
      </c>
      <c r="C1896">
        <v>655</v>
      </c>
      <c r="D1896">
        <v>175000</v>
      </c>
      <c r="E1896">
        <v>106</v>
      </c>
      <c r="F1896" s="3">
        <v>106.97180355979594</v>
      </c>
    </row>
    <row r="1897" spans="1:6">
      <c r="A1897">
        <v>29</v>
      </c>
      <c r="B1897">
        <v>-88.790999999999997</v>
      </c>
      <c r="C1897">
        <v>655</v>
      </c>
      <c r="D1897">
        <v>175000</v>
      </c>
      <c r="E1897">
        <v>107</v>
      </c>
      <c r="F1897" s="3">
        <v>107.53863527152335</v>
      </c>
    </row>
    <row r="1898" spans="1:6">
      <c r="A1898">
        <v>30</v>
      </c>
      <c r="B1898">
        <v>-88.671999999999997</v>
      </c>
      <c r="C1898">
        <v>655</v>
      </c>
      <c r="D1898">
        <v>175000</v>
      </c>
      <c r="E1898">
        <v>108</v>
      </c>
      <c r="F1898" s="3">
        <v>108.20196006978242</v>
      </c>
    </row>
    <row r="1899" spans="1:6">
      <c r="A1899">
        <v>31</v>
      </c>
      <c r="B1899">
        <v>-88.56</v>
      </c>
      <c r="C1899">
        <v>655</v>
      </c>
      <c r="D1899">
        <v>175000</v>
      </c>
      <c r="E1899">
        <v>101</v>
      </c>
      <c r="F1899" s="3">
        <v>108.83251221289254</v>
      </c>
    </row>
    <row r="1900" spans="1:6">
      <c r="A1900">
        <v>32</v>
      </c>
      <c r="B1900">
        <v>-88.451999999999998</v>
      </c>
      <c r="C1900">
        <v>655</v>
      </c>
      <c r="D1900">
        <v>175000</v>
      </c>
      <c r="E1900">
        <v>108</v>
      </c>
      <c r="F1900" s="3">
        <v>109.44209560340548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91</v>
      </c>
    </row>
    <row r="1906" spans="1:10">
      <c r="A1906" t="s">
        <v>2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92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181</v>
      </c>
      <c r="B1918" t="s">
        <v>160</v>
      </c>
      <c r="C1918" t="s">
        <v>163</v>
      </c>
      <c r="D1918" t="s">
        <v>180</v>
      </c>
      <c r="E1918" t="s">
        <v>179</v>
      </c>
      <c r="F1918" t="s">
        <v>200</v>
      </c>
    </row>
    <row r="1919" spans="1:10">
      <c r="A1919">
        <v>1</v>
      </c>
      <c r="B1919">
        <v>-91.947999999999993</v>
      </c>
      <c r="C1919">
        <v>657</v>
      </c>
      <c r="D1919">
        <v>175000</v>
      </c>
      <c r="E1919">
        <v>79</v>
      </c>
      <c r="F1919" s="3"/>
      <c r="J1919" t="s">
        <v>250</v>
      </c>
    </row>
    <row r="1920" spans="1:10">
      <c r="A1920">
        <v>2</v>
      </c>
      <c r="B1920">
        <v>-91.838999999999999</v>
      </c>
      <c r="C1920">
        <v>657</v>
      </c>
      <c r="D1920">
        <v>175000</v>
      </c>
      <c r="E1920">
        <v>81</v>
      </c>
      <c r="F1920" s="3"/>
    </row>
    <row r="1921" spans="1:6">
      <c r="A1921">
        <v>3</v>
      </c>
      <c r="B1921">
        <v>-91.724000000000004</v>
      </c>
      <c r="C1921">
        <v>657</v>
      </c>
      <c r="D1921">
        <v>175000</v>
      </c>
      <c r="E1921">
        <v>88</v>
      </c>
      <c r="F1921" s="3"/>
    </row>
    <row r="1922" spans="1:6">
      <c r="A1922">
        <v>4</v>
      </c>
      <c r="B1922">
        <v>-91.611999999999995</v>
      </c>
      <c r="C1922">
        <v>657</v>
      </c>
      <c r="D1922">
        <v>175000</v>
      </c>
      <c r="E1922">
        <v>104</v>
      </c>
      <c r="F1922" s="3">
        <v>105.98340443388743</v>
      </c>
    </row>
    <row r="1923" spans="1:6">
      <c r="A1923">
        <v>5</v>
      </c>
      <c r="B1923">
        <v>-91.5</v>
      </c>
      <c r="C1923">
        <v>657</v>
      </c>
      <c r="D1923">
        <v>175000</v>
      </c>
      <c r="E1923">
        <v>104</v>
      </c>
      <c r="F1923" s="3">
        <v>107.05642035476595</v>
      </c>
    </row>
    <row r="1924" spans="1:6">
      <c r="A1924">
        <v>6</v>
      </c>
      <c r="B1924">
        <v>-91.394000000000005</v>
      </c>
      <c r="C1924">
        <v>657</v>
      </c>
      <c r="D1924">
        <v>175000</v>
      </c>
      <c r="E1924">
        <v>110</v>
      </c>
      <c r="F1924" s="3">
        <v>109.13342055335112</v>
      </c>
    </row>
    <row r="1925" spans="1:6">
      <c r="A1925">
        <v>7</v>
      </c>
      <c r="B1925">
        <v>-91.281000000000006</v>
      </c>
      <c r="C1925">
        <v>657</v>
      </c>
      <c r="D1925">
        <v>175000</v>
      </c>
      <c r="E1925">
        <v>115</v>
      </c>
      <c r="F1925" s="3">
        <v>113.51931493961517</v>
      </c>
    </row>
    <row r="1926" spans="1:6">
      <c r="A1926">
        <v>8</v>
      </c>
      <c r="B1926">
        <v>-91.165000000000006</v>
      </c>
      <c r="C1926">
        <v>657</v>
      </c>
      <c r="D1926">
        <v>175000</v>
      </c>
      <c r="E1926">
        <v>127</v>
      </c>
      <c r="F1926" s="3">
        <v>121.94425078398307</v>
      </c>
    </row>
    <row r="1927" spans="1:6">
      <c r="A1927">
        <v>9</v>
      </c>
      <c r="B1927">
        <v>-91.049000000000007</v>
      </c>
      <c r="C1927">
        <v>657</v>
      </c>
      <c r="D1927">
        <v>175000</v>
      </c>
      <c r="E1927">
        <v>133</v>
      </c>
      <c r="F1927" s="3">
        <v>136.14615913782532</v>
      </c>
    </row>
    <row r="1928" spans="1:6">
      <c r="A1928">
        <v>10</v>
      </c>
      <c r="B1928">
        <v>-90.933999999999997</v>
      </c>
      <c r="C1928">
        <v>657</v>
      </c>
      <c r="D1928">
        <v>175000</v>
      </c>
      <c r="E1928">
        <v>160</v>
      </c>
      <c r="F1928" s="3">
        <v>157.02066312134446</v>
      </c>
    </row>
    <row r="1929" spans="1:6">
      <c r="A1929">
        <v>11</v>
      </c>
      <c r="B1929">
        <v>-90.823999999999998</v>
      </c>
      <c r="C1929">
        <v>657</v>
      </c>
      <c r="D1929">
        <v>175000</v>
      </c>
      <c r="E1929">
        <v>164</v>
      </c>
      <c r="F1929" s="3">
        <v>182.62964537219389</v>
      </c>
    </row>
    <row r="1930" spans="1:6">
      <c r="A1930">
        <v>12</v>
      </c>
      <c r="B1930">
        <v>-90.709000000000003</v>
      </c>
      <c r="C1930">
        <v>657</v>
      </c>
      <c r="D1930">
        <v>175000</v>
      </c>
      <c r="E1930">
        <v>206</v>
      </c>
      <c r="F1930" s="3">
        <v>212.00761077324134</v>
      </c>
    </row>
    <row r="1931" spans="1:6">
      <c r="A1931">
        <v>13</v>
      </c>
      <c r="B1931">
        <v>-90.594999999999999</v>
      </c>
      <c r="C1931">
        <v>657</v>
      </c>
      <c r="D1931">
        <v>175000</v>
      </c>
      <c r="E1931">
        <v>274</v>
      </c>
      <c r="F1931" s="3">
        <v>238.09922579391861</v>
      </c>
    </row>
    <row r="1932" spans="1:6">
      <c r="A1932">
        <v>14</v>
      </c>
      <c r="B1932">
        <v>-90.486999999999995</v>
      </c>
      <c r="C1932">
        <v>657</v>
      </c>
      <c r="D1932">
        <v>175000</v>
      </c>
      <c r="E1932">
        <v>253</v>
      </c>
      <c r="F1932" s="3">
        <v>254.21083076267081</v>
      </c>
    </row>
    <row r="1933" spans="1:6">
      <c r="A1933">
        <v>15</v>
      </c>
      <c r="B1933">
        <v>-90.372</v>
      </c>
      <c r="C1933">
        <v>657</v>
      </c>
      <c r="D1933">
        <v>175000</v>
      </c>
      <c r="E1933">
        <v>269</v>
      </c>
      <c r="F1933" s="3">
        <v>257.6270740271479</v>
      </c>
    </row>
    <row r="1934" spans="1:6">
      <c r="A1934">
        <v>16</v>
      </c>
      <c r="B1934">
        <v>-90.256</v>
      </c>
      <c r="C1934">
        <v>657</v>
      </c>
      <c r="D1934">
        <v>175000</v>
      </c>
      <c r="E1934">
        <v>233</v>
      </c>
      <c r="F1934" s="3">
        <v>245.84868786635658</v>
      </c>
    </row>
    <row r="1935" spans="1:6">
      <c r="A1935">
        <v>17</v>
      </c>
      <c r="B1935">
        <v>-90.14</v>
      </c>
      <c r="C1935">
        <v>657</v>
      </c>
      <c r="D1935">
        <v>175000</v>
      </c>
      <c r="E1935">
        <v>211</v>
      </c>
      <c r="F1935" s="3">
        <v>222.31028836141925</v>
      </c>
    </row>
    <row r="1936" spans="1:6">
      <c r="A1936">
        <v>18</v>
      </c>
      <c r="B1936">
        <v>-90.025000000000006</v>
      </c>
      <c r="C1936">
        <v>657</v>
      </c>
      <c r="D1936">
        <v>175000</v>
      </c>
      <c r="E1936">
        <v>184</v>
      </c>
      <c r="F1936" s="3">
        <v>193.64184947627504</v>
      </c>
    </row>
    <row r="1937" spans="1:6">
      <c r="A1937">
        <v>19</v>
      </c>
      <c r="B1937">
        <v>-89.918999999999997</v>
      </c>
      <c r="C1937">
        <v>657</v>
      </c>
      <c r="D1937">
        <v>175000</v>
      </c>
      <c r="E1937">
        <v>176</v>
      </c>
      <c r="F1937" s="3">
        <v>168.00732321816062</v>
      </c>
    </row>
    <row r="1938" spans="1:6">
      <c r="A1938">
        <v>20</v>
      </c>
      <c r="B1938">
        <v>-89.805999999999997</v>
      </c>
      <c r="C1938">
        <v>657</v>
      </c>
      <c r="D1938">
        <v>175000</v>
      </c>
      <c r="E1938">
        <v>156</v>
      </c>
      <c r="F1938" s="3">
        <v>145.48609642945618</v>
      </c>
    </row>
    <row r="1939" spans="1:6">
      <c r="A1939">
        <v>21</v>
      </c>
      <c r="B1939">
        <v>-89.691000000000003</v>
      </c>
      <c r="C1939">
        <v>657</v>
      </c>
      <c r="D1939">
        <v>175000</v>
      </c>
      <c r="E1939">
        <v>137</v>
      </c>
      <c r="F1939" s="3">
        <v>129.26477131080452</v>
      </c>
    </row>
    <row r="1940" spans="1:6">
      <c r="A1940">
        <v>22</v>
      </c>
      <c r="B1940">
        <v>-89.576999999999998</v>
      </c>
      <c r="C1940">
        <v>657</v>
      </c>
      <c r="D1940">
        <v>175000</v>
      </c>
      <c r="E1940">
        <v>114</v>
      </c>
      <c r="F1940" s="3">
        <v>119.3536561360049</v>
      </c>
    </row>
    <row r="1941" spans="1:6">
      <c r="A1941">
        <v>23</v>
      </c>
      <c r="B1941">
        <v>-89.457999999999998</v>
      </c>
      <c r="C1941">
        <v>657</v>
      </c>
      <c r="D1941">
        <v>175000</v>
      </c>
      <c r="E1941">
        <v>121</v>
      </c>
      <c r="F1941" s="3">
        <v>113.83515546331132</v>
      </c>
    </row>
    <row r="1942" spans="1:6">
      <c r="A1942">
        <v>24</v>
      </c>
      <c r="B1942">
        <v>-89.341999999999999</v>
      </c>
      <c r="C1942">
        <v>657</v>
      </c>
      <c r="D1942">
        <v>175000</v>
      </c>
      <c r="E1942">
        <v>112</v>
      </c>
      <c r="F1942" s="3">
        <v>111.38474062157223</v>
      </c>
    </row>
    <row r="1943" spans="1:6">
      <c r="A1943">
        <v>25</v>
      </c>
      <c r="B1943">
        <v>-89.234999999999999</v>
      </c>
      <c r="C1943">
        <v>657</v>
      </c>
      <c r="D1943">
        <v>175000</v>
      </c>
      <c r="E1943">
        <v>111</v>
      </c>
      <c r="F1943" s="3">
        <v>110.49815984937618</v>
      </c>
    </row>
    <row r="1944" spans="1:6">
      <c r="A1944">
        <v>26</v>
      </c>
      <c r="B1944">
        <v>-89.13</v>
      </c>
      <c r="C1944">
        <v>657</v>
      </c>
      <c r="D1944">
        <v>175000</v>
      </c>
      <c r="E1944">
        <v>113</v>
      </c>
      <c r="F1944" s="3">
        <v>110.2475904624889</v>
      </c>
    </row>
    <row r="1945" spans="1:6">
      <c r="A1945">
        <v>27</v>
      </c>
      <c r="B1945">
        <v>-89.016000000000005</v>
      </c>
      <c r="C1945">
        <v>657</v>
      </c>
      <c r="D1945">
        <v>175000</v>
      </c>
      <c r="E1945">
        <v>119</v>
      </c>
      <c r="F1945" s="3">
        <v>110.27804529386331</v>
      </c>
    </row>
    <row r="1946" spans="1:6">
      <c r="A1946">
        <v>28</v>
      </c>
      <c r="B1946">
        <v>-88.896000000000001</v>
      </c>
      <c r="C1946">
        <v>657</v>
      </c>
      <c r="D1946">
        <v>175000</v>
      </c>
      <c r="E1946">
        <v>103</v>
      </c>
      <c r="F1946" s="3">
        <v>110.43869248156889</v>
      </c>
    </row>
    <row r="1947" spans="1:6">
      <c r="A1947">
        <v>29</v>
      </c>
      <c r="B1947">
        <v>-88.790999999999997</v>
      </c>
      <c r="C1947">
        <v>657</v>
      </c>
      <c r="D1947">
        <v>175000</v>
      </c>
      <c r="E1947">
        <v>111</v>
      </c>
      <c r="F1947" s="3">
        <v>110.61517034676216</v>
      </c>
    </row>
    <row r="1948" spans="1:6">
      <c r="A1948">
        <v>30</v>
      </c>
      <c r="B1948">
        <v>-88.671999999999997</v>
      </c>
      <c r="C1948">
        <v>657</v>
      </c>
      <c r="D1948">
        <v>175000</v>
      </c>
      <c r="E1948">
        <v>101</v>
      </c>
      <c r="F1948" s="3">
        <v>110.82700573803133</v>
      </c>
    </row>
    <row r="1949" spans="1:6">
      <c r="A1949">
        <v>31</v>
      </c>
      <c r="B1949">
        <v>-88.56</v>
      </c>
      <c r="C1949">
        <v>657</v>
      </c>
      <c r="D1949">
        <v>175000</v>
      </c>
      <c r="E1949">
        <v>115</v>
      </c>
      <c r="F1949" s="3">
        <v>111.02951254242983</v>
      </c>
    </row>
    <row r="1950" spans="1:6">
      <c r="A1950">
        <v>32</v>
      </c>
      <c r="B1950">
        <v>-88.451999999999998</v>
      </c>
      <c r="C1950">
        <v>657</v>
      </c>
      <c r="D1950">
        <v>175000</v>
      </c>
      <c r="E1950">
        <v>108</v>
      </c>
      <c r="F1950" s="3">
        <v>111.2254654717041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93</v>
      </c>
    </row>
    <row r="1956" spans="1:6">
      <c r="A1956" t="s">
        <v>2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94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181</v>
      </c>
      <c r="B1968" t="s">
        <v>160</v>
      </c>
      <c r="C1968" t="s">
        <v>163</v>
      </c>
      <c r="D1968" t="s">
        <v>180</v>
      </c>
      <c r="E1968" t="s">
        <v>179</v>
      </c>
      <c r="F1968" t="s">
        <v>200</v>
      </c>
    </row>
    <row r="1969" spans="1:10">
      <c r="A1969">
        <v>1</v>
      </c>
      <c r="B1969">
        <v>-91.947999999999993</v>
      </c>
      <c r="C1969">
        <v>658</v>
      </c>
      <c r="D1969">
        <v>175000</v>
      </c>
      <c r="E1969">
        <v>78</v>
      </c>
      <c r="F1969" s="3"/>
      <c r="J1969" t="s">
        <v>251</v>
      </c>
    </row>
    <row r="1970" spans="1:10">
      <c r="A1970">
        <v>2</v>
      </c>
      <c r="B1970">
        <v>-91.838999999999999</v>
      </c>
      <c r="C1970">
        <v>658</v>
      </c>
      <c r="D1970">
        <v>175000</v>
      </c>
      <c r="E1970">
        <v>85</v>
      </c>
      <c r="F1970" s="3"/>
    </row>
    <row r="1971" spans="1:10">
      <c r="A1971">
        <v>3</v>
      </c>
      <c r="B1971">
        <v>-91.724000000000004</v>
      </c>
      <c r="C1971">
        <v>658</v>
      </c>
      <c r="D1971">
        <v>175000</v>
      </c>
      <c r="E1971">
        <v>101</v>
      </c>
      <c r="F1971" s="3"/>
    </row>
    <row r="1972" spans="1:10">
      <c r="A1972">
        <v>4</v>
      </c>
      <c r="B1972">
        <v>-91.611999999999995</v>
      </c>
      <c r="C1972">
        <v>658</v>
      </c>
      <c r="D1972">
        <v>175000</v>
      </c>
      <c r="E1972">
        <v>93</v>
      </c>
      <c r="F1972" s="3">
        <v>103.91936580164199</v>
      </c>
    </row>
    <row r="1973" spans="1:10">
      <c r="A1973">
        <v>5</v>
      </c>
      <c r="B1973">
        <v>-91.5</v>
      </c>
      <c r="C1973">
        <v>658</v>
      </c>
      <c r="D1973">
        <v>175000</v>
      </c>
      <c r="E1973">
        <v>124</v>
      </c>
      <c r="F1973" s="3">
        <v>108.38800045296072</v>
      </c>
    </row>
    <row r="1974" spans="1:10">
      <c r="A1974">
        <v>6</v>
      </c>
      <c r="B1974">
        <v>-91.394000000000005</v>
      </c>
      <c r="C1974">
        <v>658</v>
      </c>
      <c r="D1974">
        <v>175000</v>
      </c>
      <c r="E1974">
        <v>116</v>
      </c>
      <c r="F1974" s="3">
        <v>114.81282814540084</v>
      </c>
    </row>
    <row r="1975" spans="1:10">
      <c r="A1975">
        <v>7</v>
      </c>
      <c r="B1975">
        <v>-91.281000000000006</v>
      </c>
      <c r="C1975">
        <v>658</v>
      </c>
      <c r="D1975">
        <v>175000</v>
      </c>
      <c r="E1975">
        <v>122</v>
      </c>
      <c r="F1975" s="3">
        <v>124.72458808095891</v>
      </c>
    </row>
    <row r="1976" spans="1:10">
      <c r="A1976">
        <v>8</v>
      </c>
      <c r="B1976">
        <v>-91.165000000000006</v>
      </c>
      <c r="C1976">
        <v>658</v>
      </c>
      <c r="D1976">
        <v>175000</v>
      </c>
      <c r="E1976">
        <v>132</v>
      </c>
      <c r="F1976" s="3">
        <v>138.69413302092653</v>
      </c>
    </row>
    <row r="1977" spans="1:10">
      <c r="A1977">
        <v>9</v>
      </c>
      <c r="B1977">
        <v>-91.049000000000007</v>
      </c>
      <c r="C1977">
        <v>658</v>
      </c>
      <c r="D1977">
        <v>175000</v>
      </c>
      <c r="E1977">
        <v>151</v>
      </c>
      <c r="F1977" s="3">
        <v>156.41485990159424</v>
      </c>
    </row>
    <row r="1978" spans="1:10">
      <c r="A1978">
        <v>10</v>
      </c>
      <c r="B1978">
        <v>-90.933999999999997</v>
      </c>
      <c r="C1978">
        <v>658</v>
      </c>
      <c r="D1978">
        <v>175000</v>
      </c>
      <c r="E1978">
        <v>173</v>
      </c>
      <c r="F1978" s="3">
        <v>176.65896441528795</v>
      </c>
    </row>
    <row r="1979" spans="1:10">
      <c r="A1979">
        <v>11</v>
      </c>
      <c r="B1979">
        <v>-90.823999999999998</v>
      </c>
      <c r="C1979">
        <v>658</v>
      </c>
      <c r="D1979">
        <v>175000</v>
      </c>
      <c r="E1979">
        <v>207</v>
      </c>
      <c r="F1979" s="3">
        <v>196.63486402083464</v>
      </c>
    </row>
    <row r="1980" spans="1:10">
      <c r="A1980">
        <v>12</v>
      </c>
      <c r="B1980">
        <v>-90.709000000000003</v>
      </c>
      <c r="C1980">
        <v>658</v>
      </c>
      <c r="D1980">
        <v>175000</v>
      </c>
      <c r="E1980">
        <v>215</v>
      </c>
      <c r="F1980" s="3">
        <v>215.44726529068186</v>
      </c>
    </row>
    <row r="1981" spans="1:10">
      <c r="A1981">
        <v>13</v>
      </c>
      <c r="B1981">
        <v>-90.594999999999999</v>
      </c>
      <c r="C1981">
        <v>658</v>
      </c>
      <c r="D1981">
        <v>175000</v>
      </c>
      <c r="E1981">
        <v>234</v>
      </c>
      <c r="F1981" s="3">
        <v>229.09476825341068</v>
      </c>
    </row>
    <row r="1982" spans="1:10">
      <c r="A1982">
        <v>14</v>
      </c>
      <c r="B1982">
        <v>-90.486999999999995</v>
      </c>
      <c r="C1982">
        <v>658</v>
      </c>
      <c r="D1982">
        <v>175000</v>
      </c>
      <c r="E1982">
        <v>242</v>
      </c>
      <c r="F1982" s="3">
        <v>235.280702330563</v>
      </c>
    </row>
    <row r="1983" spans="1:10">
      <c r="A1983">
        <v>15</v>
      </c>
      <c r="B1983">
        <v>-90.372</v>
      </c>
      <c r="C1983">
        <v>658</v>
      </c>
      <c r="D1983">
        <v>175000</v>
      </c>
      <c r="E1983">
        <v>236</v>
      </c>
      <c r="F1983" s="3">
        <v>233.56316666732116</v>
      </c>
    </row>
    <row r="1984" spans="1:10">
      <c r="A1984">
        <v>16</v>
      </c>
      <c r="B1984">
        <v>-90.256</v>
      </c>
      <c r="C1984">
        <v>658</v>
      </c>
      <c r="D1984">
        <v>175000</v>
      </c>
      <c r="E1984">
        <v>222</v>
      </c>
      <c r="F1984" s="3">
        <v>223.62830126569759</v>
      </c>
    </row>
    <row r="1985" spans="1:6">
      <c r="A1985">
        <v>17</v>
      </c>
      <c r="B1985">
        <v>-90.14</v>
      </c>
      <c r="C1985">
        <v>658</v>
      </c>
      <c r="D1985">
        <v>175000</v>
      </c>
      <c r="E1985">
        <v>203</v>
      </c>
      <c r="F1985" s="3">
        <v>207.46270394233568</v>
      </c>
    </row>
    <row r="1986" spans="1:6">
      <c r="A1986">
        <v>18</v>
      </c>
      <c r="B1986">
        <v>-90.025000000000006</v>
      </c>
      <c r="C1986">
        <v>658</v>
      </c>
      <c r="D1986">
        <v>175000</v>
      </c>
      <c r="E1986">
        <v>175</v>
      </c>
      <c r="F1986" s="3">
        <v>188.18147647636232</v>
      </c>
    </row>
    <row r="1987" spans="1:6">
      <c r="A1987">
        <v>19</v>
      </c>
      <c r="B1987">
        <v>-89.918999999999997</v>
      </c>
      <c r="C1987">
        <v>658</v>
      </c>
      <c r="D1987">
        <v>175000</v>
      </c>
      <c r="E1987">
        <v>165</v>
      </c>
      <c r="F1987" s="3">
        <v>170.1088694195609</v>
      </c>
    </row>
    <row r="1988" spans="1:6">
      <c r="A1988">
        <v>20</v>
      </c>
      <c r="B1988">
        <v>-89.805999999999997</v>
      </c>
      <c r="C1988">
        <v>658</v>
      </c>
      <c r="D1988">
        <v>175000</v>
      </c>
      <c r="E1988">
        <v>163</v>
      </c>
      <c r="F1988" s="3">
        <v>152.69398228230398</v>
      </c>
    </row>
    <row r="1989" spans="1:6">
      <c r="A1989">
        <v>21</v>
      </c>
      <c r="B1989">
        <v>-89.691000000000003</v>
      </c>
      <c r="C1989">
        <v>658</v>
      </c>
      <c r="D1989">
        <v>175000</v>
      </c>
      <c r="E1989">
        <v>131</v>
      </c>
      <c r="F1989" s="3">
        <v>138.31616620040944</v>
      </c>
    </row>
    <row r="1990" spans="1:6">
      <c r="A1990">
        <v>22</v>
      </c>
      <c r="B1990">
        <v>-89.576999999999998</v>
      </c>
      <c r="C1990">
        <v>658</v>
      </c>
      <c r="D1990">
        <v>175000</v>
      </c>
      <c r="E1990">
        <v>140</v>
      </c>
      <c r="F1990" s="3">
        <v>127.84928331840801</v>
      </c>
    </row>
    <row r="1991" spans="1:6">
      <c r="A1991">
        <v>23</v>
      </c>
      <c r="B1991">
        <v>-89.457999999999998</v>
      </c>
      <c r="C1991">
        <v>658</v>
      </c>
      <c r="D1991">
        <v>175000</v>
      </c>
      <c r="E1991">
        <v>146</v>
      </c>
      <c r="F1991" s="3">
        <v>120.62584519545247</v>
      </c>
    </row>
    <row r="1992" spans="1:6">
      <c r="A1992">
        <v>24</v>
      </c>
      <c r="B1992">
        <v>-89.341999999999999</v>
      </c>
      <c r="C1992">
        <v>658</v>
      </c>
      <c r="D1992">
        <v>175000</v>
      </c>
      <c r="E1992">
        <v>109</v>
      </c>
      <c r="F1992" s="3">
        <v>116.47495120884459</v>
      </c>
    </row>
    <row r="1993" spans="1:6">
      <c r="A1993">
        <v>25</v>
      </c>
      <c r="B1993">
        <v>-89.234999999999999</v>
      </c>
      <c r="C1993">
        <v>658</v>
      </c>
      <c r="D1993">
        <v>175000</v>
      </c>
      <c r="E1993">
        <v>117</v>
      </c>
      <c r="F1993" s="3">
        <v>114.44301196689699</v>
      </c>
    </row>
    <row r="1994" spans="1:6">
      <c r="A1994">
        <v>26</v>
      </c>
      <c r="B1994">
        <v>-89.13</v>
      </c>
      <c r="C1994">
        <v>658</v>
      </c>
      <c r="D1994">
        <v>175000</v>
      </c>
      <c r="E1994">
        <v>125</v>
      </c>
      <c r="F1994" s="3">
        <v>113.54651552951468</v>
      </c>
    </row>
    <row r="1995" spans="1:6">
      <c r="A1995">
        <v>27</v>
      </c>
      <c r="B1995">
        <v>-89.016000000000005</v>
      </c>
      <c r="C1995">
        <v>658</v>
      </c>
      <c r="D1995">
        <v>175000</v>
      </c>
      <c r="E1995">
        <v>110</v>
      </c>
      <c r="F1995" s="3">
        <v>113.31753212668247</v>
      </c>
    </row>
    <row r="1996" spans="1:6">
      <c r="A1996">
        <v>28</v>
      </c>
      <c r="B1996">
        <v>-88.896000000000001</v>
      </c>
      <c r="C1996">
        <v>658</v>
      </c>
      <c r="D1996">
        <v>175000</v>
      </c>
      <c r="E1996">
        <v>113</v>
      </c>
      <c r="F1996" s="3">
        <v>113.53465591284257</v>
      </c>
    </row>
    <row r="1997" spans="1:6">
      <c r="A1997">
        <v>29</v>
      </c>
      <c r="B1997">
        <v>-88.790999999999997</v>
      </c>
      <c r="C1997">
        <v>658</v>
      </c>
      <c r="D1997">
        <v>175000</v>
      </c>
      <c r="E1997">
        <v>117</v>
      </c>
      <c r="F1997" s="3">
        <v>113.91824214966806</v>
      </c>
    </row>
    <row r="1998" spans="1:6">
      <c r="A1998">
        <v>30</v>
      </c>
      <c r="B1998">
        <v>-88.671999999999997</v>
      </c>
      <c r="C1998">
        <v>658</v>
      </c>
      <c r="D1998">
        <v>175000</v>
      </c>
      <c r="E1998">
        <v>109</v>
      </c>
      <c r="F1998" s="3">
        <v>114.4534226730527</v>
      </c>
    </row>
    <row r="1999" spans="1:6">
      <c r="A1999">
        <v>31</v>
      </c>
      <c r="B1999">
        <v>-88.56</v>
      </c>
      <c r="C1999">
        <v>658</v>
      </c>
      <c r="D1999">
        <v>175000</v>
      </c>
      <c r="E1999">
        <v>110</v>
      </c>
      <c r="F1999" s="3">
        <v>114.99967020705648</v>
      </c>
    </row>
    <row r="2000" spans="1:6">
      <c r="A2000">
        <v>32</v>
      </c>
      <c r="B2000">
        <v>-88.451999999999998</v>
      </c>
      <c r="C2000">
        <v>658</v>
      </c>
      <c r="D2000">
        <v>175000</v>
      </c>
      <c r="E2000">
        <v>108</v>
      </c>
      <c r="F2000" s="3">
        <v>115.5419802490776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95</v>
      </c>
    </row>
    <row r="2006" spans="1:1">
      <c r="A2006" t="s">
        <v>2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96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181</v>
      </c>
      <c r="B2018" t="s">
        <v>160</v>
      </c>
      <c r="C2018" t="s">
        <v>163</v>
      </c>
      <c r="D2018" t="s">
        <v>180</v>
      </c>
      <c r="E2018" t="s">
        <v>179</v>
      </c>
      <c r="F2018" t="s">
        <v>200</v>
      </c>
    </row>
    <row r="2019" spans="1:10">
      <c r="A2019">
        <v>1</v>
      </c>
      <c r="B2019">
        <v>-91.947999999999993</v>
      </c>
      <c r="C2019">
        <v>658</v>
      </c>
      <c r="D2019">
        <v>175000</v>
      </c>
      <c r="E2019">
        <v>79</v>
      </c>
      <c r="F2019" s="3"/>
      <c r="J2019" t="s">
        <v>252</v>
      </c>
    </row>
    <row r="2020" spans="1:10">
      <c r="A2020">
        <v>2</v>
      </c>
      <c r="B2020">
        <v>-91.838999999999999</v>
      </c>
      <c r="C2020">
        <v>658</v>
      </c>
      <c r="D2020">
        <v>175000</v>
      </c>
      <c r="E2020">
        <v>103</v>
      </c>
      <c r="F2020" s="3"/>
    </row>
    <row r="2021" spans="1:10">
      <c r="A2021">
        <v>3</v>
      </c>
      <c r="B2021">
        <v>-91.724000000000004</v>
      </c>
      <c r="C2021">
        <v>658</v>
      </c>
      <c r="D2021">
        <v>175000</v>
      </c>
      <c r="E2021">
        <v>103</v>
      </c>
      <c r="F2021" s="3"/>
    </row>
    <row r="2022" spans="1:10">
      <c r="A2022">
        <v>4</v>
      </c>
      <c r="B2022">
        <v>-91.611999999999995</v>
      </c>
      <c r="C2022">
        <v>658</v>
      </c>
      <c r="D2022">
        <v>175000</v>
      </c>
      <c r="E2022">
        <v>99</v>
      </c>
      <c r="F2022" s="3">
        <v>115.94415676845608</v>
      </c>
    </row>
    <row r="2023" spans="1:10">
      <c r="A2023">
        <v>5</v>
      </c>
      <c r="B2023">
        <v>-91.5</v>
      </c>
      <c r="C2023">
        <v>658</v>
      </c>
      <c r="D2023">
        <v>175000</v>
      </c>
      <c r="E2023">
        <v>116</v>
      </c>
      <c r="F2023" s="3">
        <v>116.36191732119774</v>
      </c>
    </row>
    <row r="2024" spans="1:10">
      <c r="A2024">
        <v>6</v>
      </c>
      <c r="B2024">
        <v>-91.394000000000005</v>
      </c>
      <c r="C2024">
        <v>658</v>
      </c>
      <c r="D2024">
        <v>175000</v>
      </c>
      <c r="E2024">
        <v>114</v>
      </c>
      <c r="F2024" s="3">
        <v>117.74023022482872</v>
      </c>
    </row>
    <row r="2025" spans="1:10">
      <c r="A2025">
        <v>7</v>
      </c>
      <c r="B2025">
        <v>-91.281000000000006</v>
      </c>
      <c r="C2025">
        <v>658</v>
      </c>
      <c r="D2025">
        <v>175000</v>
      </c>
      <c r="E2025">
        <v>146</v>
      </c>
      <c r="F2025" s="3">
        <v>121.22837632946994</v>
      </c>
    </row>
    <row r="2026" spans="1:10">
      <c r="A2026">
        <v>8</v>
      </c>
      <c r="B2026">
        <v>-91.165000000000006</v>
      </c>
      <c r="C2026">
        <v>658</v>
      </c>
      <c r="D2026">
        <v>175000</v>
      </c>
      <c r="E2026">
        <v>131</v>
      </c>
      <c r="F2026" s="3">
        <v>128.44960125809399</v>
      </c>
    </row>
    <row r="2027" spans="1:10">
      <c r="A2027">
        <v>9</v>
      </c>
      <c r="B2027">
        <v>-91.049000000000007</v>
      </c>
      <c r="C2027">
        <v>658</v>
      </c>
      <c r="D2027">
        <v>175000</v>
      </c>
      <c r="E2027">
        <v>135</v>
      </c>
      <c r="F2027" s="3">
        <v>140.98318394592658</v>
      </c>
    </row>
    <row r="2028" spans="1:10">
      <c r="A2028">
        <v>10</v>
      </c>
      <c r="B2028">
        <v>-90.933999999999997</v>
      </c>
      <c r="C2028">
        <v>658</v>
      </c>
      <c r="D2028">
        <v>175000</v>
      </c>
      <c r="E2028">
        <v>177</v>
      </c>
      <c r="F2028" s="3">
        <v>159.52288010835218</v>
      </c>
    </row>
    <row r="2029" spans="1:10">
      <c r="A2029">
        <v>11</v>
      </c>
      <c r="B2029">
        <v>-90.823999999999998</v>
      </c>
      <c r="C2029">
        <v>658</v>
      </c>
      <c r="D2029">
        <v>175000</v>
      </c>
      <c r="E2029">
        <v>162</v>
      </c>
      <c r="F2029" s="3">
        <v>182.07946503472775</v>
      </c>
    </row>
    <row r="2030" spans="1:10">
      <c r="A2030">
        <v>12</v>
      </c>
      <c r="B2030">
        <v>-90.709000000000003</v>
      </c>
      <c r="C2030">
        <v>658</v>
      </c>
      <c r="D2030">
        <v>175000</v>
      </c>
      <c r="E2030">
        <v>197</v>
      </c>
      <c r="F2030" s="3">
        <v>207.36941934797977</v>
      </c>
    </row>
    <row r="2031" spans="1:10">
      <c r="A2031">
        <v>13</v>
      </c>
      <c r="B2031">
        <v>-90.594999999999999</v>
      </c>
      <c r="C2031">
        <v>658</v>
      </c>
      <c r="D2031">
        <v>175000</v>
      </c>
      <c r="E2031">
        <v>241</v>
      </c>
      <c r="F2031" s="3">
        <v>228.78095434781505</v>
      </c>
    </row>
    <row r="2032" spans="1:10">
      <c r="A2032">
        <v>14</v>
      </c>
      <c r="B2032">
        <v>-90.486999999999995</v>
      </c>
      <c r="C2032">
        <v>658</v>
      </c>
      <c r="D2032">
        <v>175000</v>
      </c>
      <c r="E2032">
        <v>247</v>
      </c>
      <c r="F2032" s="3">
        <v>240.49776040914085</v>
      </c>
    </row>
    <row r="2033" spans="1:6">
      <c r="A2033">
        <v>15</v>
      </c>
      <c r="B2033">
        <v>-90.372</v>
      </c>
      <c r="C2033">
        <v>658</v>
      </c>
      <c r="D2033">
        <v>175000</v>
      </c>
      <c r="E2033">
        <v>254</v>
      </c>
      <c r="F2033" s="3">
        <v>240.20860077158676</v>
      </c>
    </row>
    <row r="2034" spans="1:6">
      <c r="A2034">
        <v>16</v>
      </c>
      <c r="B2034">
        <v>-90.256</v>
      </c>
      <c r="C2034">
        <v>658</v>
      </c>
      <c r="D2034">
        <v>175000</v>
      </c>
      <c r="E2034">
        <v>220</v>
      </c>
      <c r="F2034" s="3">
        <v>226.62165708718823</v>
      </c>
    </row>
    <row r="2035" spans="1:6">
      <c r="A2035">
        <v>17</v>
      </c>
      <c r="B2035">
        <v>-90.14</v>
      </c>
      <c r="C2035">
        <v>658</v>
      </c>
      <c r="D2035">
        <v>175000</v>
      </c>
      <c r="E2035">
        <v>197</v>
      </c>
      <c r="F2035" s="3">
        <v>203.63997107726669</v>
      </c>
    </row>
    <row r="2036" spans="1:6">
      <c r="A2036">
        <v>18</v>
      </c>
      <c r="B2036">
        <v>-90.025000000000006</v>
      </c>
      <c r="C2036">
        <v>658</v>
      </c>
      <c r="D2036">
        <v>175000</v>
      </c>
      <c r="E2036">
        <v>175</v>
      </c>
      <c r="F2036" s="3">
        <v>177.5442664383815</v>
      </c>
    </row>
    <row r="2037" spans="1:6">
      <c r="A2037">
        <v>19</v>
      </c>
      <c r="B2037">
        <v>-89.918999999999997</v>
      </c>
      <c r="C2037">
        <v>658</v>
      </c>
      <c r="D2037">
        <v>175000</v>
      </c>
      <c r="E2037">
        <v>155</v>
      </c>
      <c r="F2037" s="3">
        <v>155.29531631503789</v>
      </c>
    </row>
    <row r="2038" spans="1:6">
      <c r="A2038">
        <v>20</v>
      </c>
      <c r="B2038">
        <v>-89.805999999999997</v>
      </c>
      <c r="C2038">
        <v>658</v>
      </c>
      <c r="D2038">
        <v>175000</v>
      </c>
      <c r="E2038">
        <v>130</v>
      </c>
      <c r="F2038" s="3">
        <v>136.49689135934739</v>
      </c>
    </row>
    <row r="2039" spans="1:6">
      <c r="A2039">
        <v>21</v>
      </c>
      <c r="B2039">
        <v>-89.691000000000003</v>
      </c>
      <c r="C2039">
        <v>658</v>
      </c>
      <c r="D2039">
        <v>175000</v>
      </c>
      <c r="E2039">
        <v>132</v>
      </c>
      <c r="F2039" s="3">
        <v>123.40110881108892</v>
      </c>
    </row>
    <row r="2040" spans="1:6">
      <c r="A2040">
        <v>22</v>
      </c>
      <c r="B2040">
        <v>-89.576999999999998</v>
      </c>
      <c r="C2040">
        <v>658</v>
      </c>
      <c r="D2040">
        <v>175000</v>
      </c>
      <c r="E2040">
        <v>127</v>
      </c>
      <c r="F2040" s="3">
        <v>115.56078667500684</v>
      </c>
    </row>
    <row r="2041" spans="1:6">
      <c r="A2041">
        <v>23</v>
      </c>
      <c r="B2041">
        <v>-89.457999999999998</v>
      </c>
      <c r="C2041">
        <v>658</v>
      </c>
      <c r="D2041">
        <v>175000</v>
      </c>
      <c r="E2041">
        <v>111</v>
      </c>
      <c r="F2041" s="3">
        <v>111.14589141033895</v>
      </c>
    </row>
    <row r="2042" spans="1:6">
      <c r="A2042">
        <v>24</v>
      </c>
      <c r="B2042">
        <v>-89.341999999999999</v>
      </c>
      <c r="C2042">
        <v>658</v>
      </c>
      <c r="D2042">
        <v>175000</v>
      </c>
      <c r="E2042">
        <v>111</v>
      </c>
      <c r="F2042" s="3">
        <v>108.99325779313955</v>
      </c>
    </row>
    <row r="2043" spans="1:6">
      <c r="A2043">
        <v>25</v>
      </c>
      <c r="B2043">
        <v>-89.234999999999999</v>
      </c>
      <c r="C2043">
        <v>658</v>
      </c>
      <c r="D2043">
        <v>175000</v>
      </c>
      <c r="E2043">
        <v>135</v>
      </c>
      <c r="F2043" s="3">
        <v>107.95725404562995</v>
      </c>
    </row>
    <row r="2044" spans="1:6">
      <c r="A2044">
        <v>26</v>
      </c>
      <c r="B2044">
        <v>-89.13</v>
      </c>
      <c r="C2044">
        <v>658</v>
      </c>
      <c r="D2044">
        <v>175000</v>
      </c>
      <c r="E2044">
        <v>120</v>
      </c>
      <c r="F2044" s="3">
        <v>107.34415975672248</v>
      </c>
    </row>
    <row r="2045" spans="1:6">
      <c r="A2045">
        <v>27</v>
      </c>
      <c r="B2045">
        <v>-89.016000000000005</v>
      </c>
      <c r="C2045">
        <v>658</v>
      </c>
      <c r="D2045">
        <v>175000</v>
      </c>
      <c r="E2045">
        <v>127</v>
      </c>
      <c r="F2045" s="3">
        <v>106.86419716735878</v>
      </c>
    </row>
    <row r="2046" spans="1:6">
      <c r="A2046">
        <v>28</v>
      </c>
      <c r="B2046">
        <v>-88.896000000000001</v>
      </c>
      <c r="C2046">
        <v>658</v>
      </c>
      <c r="D2046">
        <v>175000</v>
      </c>
      <c r="E2046">
        <v>86</v>
      </c>
      <c r="F2046" s="3">
        <v>106.43307455419148</v>
      </c>
    </row>
    <row r="2047" spans="1:6">
      <c r="A2047">
        <v>29</v>
      </c>
      <c r="B2047">
        <v>-88.790999999999997</v>
      </c>
      <c r="C2047">
        <v>658</v>
      </c>
      <c r="D2047">
        <v>175000</v>
      </c>
      <c r="E2047">
        <v>88</v>
      </c>
      <c r="F2047" s="3">
        <v>106.07517934619504</v>
      </c>
    </row>
    <row r="2048" spans="1:6">
      <c r="A2048">
        <v>30</v>
      </c>
      <c r="B2048">
        <v>-88.671999999999997</v>
      </c>
      <c r="C2048">
        <v>658</v>
      </c>
      <c r="D2048">
        <v>175000</v>
      </c>
      <c r="E2048">
        <v>98</v>
      </c>
      <c r="F2048" s="3">
        <v>105.67549334518934</v>
      </c>
    </row>
    <row r="2049" spans="1:6">
      <c r="A2049">
        <v>31</v>
      </c>
      <c r="B2049">
        <v>-88.56</v>
      </c>
      <c r="C2049">
        <v>658</v>
      </c>
      <c r="D2049">
        <v>175000</v>
      </c>
      <c r="E2049">
        <v>116</v>
      </c>
      <c r="F2049" s="3">
        <v>105.30078078819705</v>
      </c>
    </row>
    <row r="2050" spans="1:6">
      <c r="A2050">
        <v>32</v>
      </c>
      <c r="B2050">
        <v>-88.451999999999998</v>
      </c>
      <c r="C2050">
        <v>658</v>
      </c>
      <c r="D2050">
        <v>175000</v>
      </c>
      <c r="E2050">
        <v>98</v>
      </c>
      <c r="F2050" s="3">
        <v>104.93974392671329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97</v>
      </c>
    </row>
    <row r="2056" spans="1:6">
      <c r="A2056" t="s">
        <v>27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98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181</v>
      </c>
      <c r="B2068" t="s">
        <v>160</v>
      </c>
      <c r="C2068" t="s">
        <v>163</v>
      </c>
      <c r="D2068" t="s">
        <v>180</v>
      </c>
      <c r="E2068" t="s">
        <v>179</v>
      </c>
      <c r="F2068" t="s">
        <v>200</v>
      </c>
    </row>
    <row r="2069" spans="1:10">
      <c r="A2069">
        <v>1</v>
      </c>
      <c r="B2069">
        <v>-91.947999999999993</v>
      </c>
      <c r="C2069">
        <v>887</v>
      </c>
      <c r="D2069">
        <v>235000</v>
      </c>
      <c r="E2069">
        <v>109</v>
      </c>
      <c r="F2069" s="3"/>
      <c r="J2069" t="s">
        <v>253</v>
      </c>
    </row>
    <row r="2070" spans="1:10">
      <c r="A2070">
        <v>2</v>
      </c>
      <c r="B2070">
        <v>-91.838999999999999</v>
      </c>
      <c r="C2070">
        <v>887</v>
      </c>
      <c r="D2070">
        <v>235000</v>
      </c>
      <c r="E2070">
        <v>105</v>
      </c>
      <c r="F2070" s="3"/>
    </row>
    <row r="2071" spans="1:10">
      <c r="A2071">
        <v>3</v>
      </c>
      <c r="B2071">
        <v>-91.724000000000004</v>
      </c>
      <c r="C2071">
        <v>887</v>
      </c>
      <c r="D2071">
        <v>235000</v>
      </c>
      <c r="E2071">
        <v>119</v>
      </c>
      <c r="F2071" s="3"/>
    </row>
    <row r="2072" spans="1:10">
      <c r="A2072">
        <v>4</v>
      </c>
      <c r="B2072">
        <v>-91.611999999999995</v>
      </c>
      <c r="C2072">
        <v>887</v>
      </c>
      <c r="D2072">
        <v>235000</v>
      </c>
      <c r="E2072">
        <v>127</v>
      </c>
      <c r="F2072" s="3">
        <v>137.13484337669658</v>
      </c>
    </row>
    <row r="2073" spans="1:10">
      <c r="A2073">
        <v>5</v>
      </c>
      <c r="B2073">
        <v>-91.5</v>
      </c>
      <c r="C2073">
        <v>887</v>
      </c>
      <c r="D2073">
        <v>235000</v>
      </c>
      <c r="E2073">
        <v>144</v>
      </c>
      <c r="F2073" s="3">
        <v>138.39163392855642</v>
      </c>
    </row>
    <row r="2074" spans="1:10">
      <c r="A2074">
        <v>6</v>
      </c>
      <c r="B2074">
        <v>-91.394000000000005</v>
      </c>
      <c r="C2074">
        <v>887</v>
      </c>
      <c r="D2074">
        <v>235000</v>
      </c>
      <c r="E2074">
        <v>130</v>
      </c>
      <c r="F2074" s="3">
        <v>140.21502263391523</v>
      </c>
    </row>
    <row r="2075" spans="1:10">
      <c r="A2075">
        <v>7</v>
      </c>
      <c r="B2075">
        <v>-91.281000000000006</v>
      </c>
      <c r="C2075">
        <v>887</v>
      </c>
      <c r="D2075">
        <v>235000</v>
      </c>
      <c r="E2075">
        <v>139</v>
      </c>
      <c r="F2075" s="3">
        <v>143.42394652503506</v>
      </c>
    </row>
    <row r="2076" spans="1:10">
      <c r="A2076">
        <v>8</v>
      </c>
      <c r="B2076">
        <v>-91.165000000000006</v>
      </c>
      <c r="C2076">
        <v>887</v>
      </c>
      <c r="D2076">
        <v>235000</v>
      </c>
      <c r="E2076">
        <v>178</v>
      </c>
      <c r="F2076" s="3">
        <v>149.01460644844744</v>
      </c>
    </row>
    <row r="2077" spans="1:10">
      <c r="A2077">
        <v>9</v>
      </c>
      <c r="B2077">
        <v>-91.049000000000007</v>
      </c>
      <c r="C2077">
        <v>887</v>
      </c>
      <c r="D2077">
        <v>235000</v>
      </c>
      <c r="E2077">
        <v>164</v>
      </c>
      <c r="F2077" s="3">
        <v>158.14175087245022</v>
      </c>
    </row>
    <row r="2078" spans="1:10">
      <c r="A2078">
        <v>10</v>
      </c>
      <c r="B2078">
        <v>-90.933999999999997</v>
      </c>
      <c r="C2078">
        <v>887</v>
      </c>
      <c r="D2078">
        <v>235000</v>
      </c>
      <c r="E2078">
        <v>179</v>
      </c>
      <c r="F2078" s="3">
        <v>171.80711635698577</v>
      </c>
    </row>
    <row r="2079" spans="1:10">
      <c r="A2079">
        <v>11</v>
      </c>
      <c r="B2079">
        <v>-90.823999999999998</v>
      </c>
      <c r="C2079">
        <v>887</v>
      </c>
      <c r="D2079">
        <v>235000</v>
      </c>
      <c r="E2079">
        <v>179</v>
      </c>
      <c r="F2079" s="3">
        <v>189.64597177245969</v>
      </c>
    </row>
    <row r="2080" spans="1:10">
      <c r="A2080">
        <v>12</v>
      </c>
      <c r="B2080">
        <v>-90.709000000000003</v>
      </c>
      <c r="C2080">
        <v>887</v>
      </c>
      <c r="D2080">
        <v>235000</v>
      </c>
      <c r="E2080">
        <v>186</v>
      </c>
      <c r="F2080" s="3">
        <v>212.57079764277086</v>
      </c>
    </row>
    <row r="2081" spans="1:6">
      <c r="A2081">
        <v>13</v>
      </c>
      <c r="B2081">
        <v>-90.594999999999999</v>
      </c>
      <c r="C2081">
        <v>887</v>
      </c>
      <c r="D2081">
        <v>235000</v>
      </c>
      <c r="E2081">
        <v>243</v>
      </c>
      <c r="F2081" s="3">
        <v>237.30288707837653</v>
      </c>
    </row>
    <row r="2082" spans="1:6">
      <c r="A2082">
        <v>14</v>
      </c>
      <c r="B2082">
        <v>-90.486999999999995</v>
      </c>
      <c r="C2082">
        <v>887</v>
      </c>
      <c r="D2082">
        <v>235000</v>
      </c>
      <c r="E2082">
        <v>269</v>
      </c>
      <c r="F2082" s="3">
        <v>259.17044849294905</v>
      </c>
    </row>
    <row r="2083" spans="1:6">
      <c r="A2083">
        <v>15</v>
      </c>
      <c r="B2083">
        <v>-90.372</v>
      </c>
      <c r="C2083">
        <v>887</v>
      </c>
      <c r="D2083">
        <v>235000</v>
      </c>
      <c r="E2083">
        <v>289</v>
      </c>
      <c r="F2083" s="3">
        <v>276.5511812249494</v>
      </c>
    </row>
    <row r="2084" spans="1:6">
      <c r="A2084">
        <v>16</v>
      </c>
      <c r="B2084">
        <v>-90.256</v>
      </c>
      <c r="C2084">
        <v>887</v>
      </c>
      <c r="D2084">
        <v>235000</v>
      </c>
      <c r="E2084">
        <v>287</v>
      </c>
      <c r="F2084" s="3">
        <v>284.21526867933869</v>
      </c>
    </row>
    <row r="2085" spans="1:6">
      <c r="A2085">
        <v>17</v>
      </c>
      <c r="B2085">
        <v>-90.14</v>
      </c>
      <c r="C2085">
        <v>887</v>
      </c>
      <c r="D2085">
        <v>235000</v>
      </c>
      <c r="E2085">
        <v>298</v>
      </c>
      <c r="F2085" s="3">
        <v>280.29293085154154</v>
      </c>
    </row>
    <row r="2086" spans="1:6">
      <c r="A2086">
        <v>18</v>
      </c>
      <c r="B2086">
        <v>-90.025000000000006</v>
      </c>
      <c r="C2086">
        <v>887</v>
      </c>
      <c r="D2086">
        <v>235000</v>
      </c>
      <c r="E2086">
        <v>251</v>
      </c>
      <c r="F2086" s="3">
        <v>266.07189051002888</v>
      </c>
    </row>
    <row r="2087" spans="1:6">
      <c r="A2087">
        <v>19</v>
      </c>
      <c r="B2087">
        <v>-89.918999999999997</v>
      </c>
      <c r="C2087">
        <v>887</v>
      </c>
      <c r="D2087">
        <v>235000</v>
      </c>
      <c r="E2087">
        <v>237</v>
      </c>
      <c r="F2087" s="3">
        <v>246.76791828870816</v>
      </c>
    </row>
    <row r="2088" spans="1:6">
      <c r="A2088">
        <v>20</v>
      </c>
      <c r="B2088">
        <v>-89.805999999999997</v>
      </c>
      <c r="C2088">
        <v>887</v>
      </c>
      <c r="D2088">
        <v>235000</v>
      </c>
      <c r="E2088">
        <v>223</v>
      </c>
      <c r="F2088" s="3">
        <v>223.65970934944644</v>
      </c>
    </row>
    <row r="2089" spans="1:6">
      <c r="A2089">
        <v>21</v>
      </c>
      <c r="B2089">
        <v>-89.691000000000003</v>
      </c>
      <c r="C2089">
        <v>887</v>
      </c>
      <c r="D2089">
        <v>235000</v>
      </c>
      <c r="E2089">
        <v>188</v>
      </c>
      <c r="F2089" s="3">
        <v>201.38885386181332</v>
      </c>
    </row>
    <row r="2090" spans="1:6">
      <c r="A2090">
        <v>22</v>
      </c>
      <c r="B2090">
        <v>-89.576999999999998</v>
      </c>
      <c r="C2090">
        <v>887</v>
      </c>
      <c r="D2090">
        <v>235000</v>
      </c>
      <c r="E2090">
        <v>186</v>
      </c>
      <c r="F2090" s="3">
        <v>183.24481424916146</v>
      </c>
    </row>
    <row r="2091" spans="1:6">
      <c r="A2091">
        <v>23</v>
      </c>
      <c r="B2091">
        <v>-89.457999999999998</v>
      </c>
      <c r="C2091">
        <v>887</v>
      </c>
      <c r="D2091">
        <v>235000</v>
      </c>
      <c r="E2091">
        <v>183</v>
      </c>
      <c r="F2091" s="3">
        <v>169.60647219179879</v>
      </c>
    </row>
    <row r="2092" spans="1:6">
      <c r="A2092">
        <v>24</v>
      </c>
      <c r="B2092">
        <v>-89.341999999999999</v>
      </c>
      <c r="C2092">
        <v>887</v>
      </c>
      <c r="D2092">
        <v>235000</v>
      </c>
      <c r="E2092">
        <v>181</v>
      </c>
      <c r="F2092" s="3">
        <v>161.20126752421424</v>
      </c>
    </row>
    <row r="2093" spans="1:6">
      <c r="A2093">
        <v>25</v>
      </c>
      <c r="B2093">
        <v>-89.234999999999999</v>
      </c>
      <c r="C2093">
        <v>887</v>
      </c>
      <c r="D2093">
        <v>235000</v>
      </c>
      <c r="E2093">
        <v>174</v>
      </c>
      <c r="F2093" s="3">
        <v>156.79252597711289</v>
      </c>
    </row>
    <row r="2094" spans="1:6">
      <c r="A2094">
        <v>26</v>
      </c>
      <c r="B2094">
        <v>-89.13</v>
      </c>
      <c r="C2094">
        <v>887</v>
      </c>
      <c r="D2094">
        <v>235000</v>
      </c>
      <c r="E2094">
        <v>152</v>
      </c>
      <c r="F2094" s="3">
        <v>154.61589678107202</v>
      </c>
    </row>
    <row r="2095" spans="1:6">
      <c r="A2095">
        <v>27</v>
      </c>
      <c r="B2095">
        <v>-89.016000000000005</v>
      </c>
      <c r="C2095">
        <v>887</v>
      </c>
      <c r="D2095">
        <v>235000</v>
      </c>
      <c r="E2095">
        <v>153</v>
      </c>
      <c r="F2095" s="3">
        <v>153.74148950969962</v>
      </c>
    </row>
    <row r="2096" spans="1:6">
      <c r="A2096">
        <v>28</v>
      </c>
      <c r="B2096">
        <v>-88.896000000000001</v>
      </c>
      <c r="C2096">
        <v>887</v>
      </c>
      <c r="D2096">
        <v>235000</v>
      </c>
      <c r="E2096">
        <v>145</v>
      </c>
      <c r="F2096" s="3">
        <v>153.73427082874562</v>
      </c>
    </row>
    <row r="2097" spans="1:6">
      <c r="A2097">
        <v>29</v>
      </c>
      <c r="B2097">
        <v>-88.790999999999997</v>
      </c>
      <c r="C2097">
        <v>887</v>
      </c>
      <c r="D2097">
        <v>235000</v>
      </c>
      <c r="E2097">
        <v>137</v>
      </c>
      <c r="F2097" s="3">
        <v>154.10393868544946</v>
      </c>
    </row>
    <row r="2098" spans="1:6">
      <c r="A2098">
        <v>30</v>
      </c>
      <c r="B2098">
        <v>-88.671999999999997</v>
      </c>
      <c r="C2098">
        <v>887</v>
      </c>
      <c r="D2098">
        <v>235000</v>
      </c>
      <c r="E2098">
        <v>170</v>
      </c>
      <c r="F2098" s="3">
        <v>154.70887712894805</v>
      </c>
    </row>
    <row r="2099" spans="1:6">
      <c r="A2099">
        <v>31</v>
      </c>
      <c r="B2099">
        <v>-88.56</v>
      </c>
      <c r="C2099">
        <v>887</v>
      </c>
      <c r="D2099">
        <v>235000</v>
      </c>
      <c r="E2099">
        <v>160</v>
      </c>
      <c r="F2099" s="3">
        <v>155.35203124222309</v>
      </c>
    </row>
    <row r="2100" spans="1:6">
      <c r="A2100">
        <v>32</v>
      </c>
      <c r="B2100">
        <v>-88.451999999999998</v>
      </c>
      <c r="C2100">
        <v>887</v>
      </c>
      <c r="D2100">
        <v>235000</v>
      </c>
      <c r="E2100">
        <v>143</v>
      </c>
      <c r="F2100" s="3">
        <v>155.99699344263757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99</v>
      </c>
    </row>
    <row r="2106" spans="1:6">
      <c r="A2106" t="s">
        <v>27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100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181</v>
      </c>
      <c r="B2118" t="s">
        <v>160</v>
      </c>
      <c r="C2118" t="s">
        <v>163</v>
      </c>
      <c r="D2118" t="s">
        <v>180</v>
      </c>
      <c r="E2118" t="s">
        <v>179</v>
      </c>
      <c r="F2118" t="s">
        <v>200</v>
      </c>
    </row>
    <row r="2119" spans="1:10">
      <c r="A2119">
        <v>1</v>
      </c>
      <c r="B2119">
        <v>-91.947999999999993</v>
      </c>
      <c r="C2119">
        <v>882</v>
      </c>
      <c r="D2119">
        <v>235000</v>
      </c>
      <c r="E2119">
        <v>97</v>
      </c>
      <c r="F2119" s="3"/>
      <c r="J2119" t="s">
        <v>254</v>
      </c>
    </row>
    <row r="2120" spans="1:10">
      <c r="A2120">
        <v>2</v>
      </c>
      <c r="B2120">
        <v>-91.838999999999999</v>
      </c>
      <c r="C2120">
        <v>882</v>
      </c>
      <c r="D2120">
        <v>235000</v>
      </c>
      <c r="E2120">
        <v>108</v>
      </c>
      <c r="F2120" s="3"/>
    </row>
    <row r="2121" spans="1:10">
      <c r="A2121">
        <v>3</v>
      </c>
      <c r="B2121">
        <v>-91.724000000000004</v>
      </c>
      <c r="C2121">
        <v>882</v>
      </c>
      <c r="D2121">
        <v>235000</v>
      </c>
      <c r="E2121">
        <v>106</v>
      </c>
      <c r="F2121" s="3"/>
    </row>
    <row r="2122" spans="1:10">
      <c r="A2122">
        <v>4</v>
      </c>
      <c r="B2122">
        <v>-91.611999999999995</v>
      </c>
      <c r="C2122">
        <v>882</v>
      </c>
      <c r="D2122">
        <v>235000</v>
      </c>
      <c r="E2122">
        <v>124</v>
      </c>
      <c r="F2122" s="3">
        <v>121.87641862038338</v>
      </c>
    </row>
    <row r="2123" spans="1:10">
      <c r="A2123">
        <v>5</v>
      </c>
      <c r="B2123">
        <v>-91.5</v>
      </c>
      <c r="C2123">
        <v>882</v>
      </c>
      <c r="D2123">
        <v>235000</v>
      </c>
      <c r="E2123">
        <v>138</v>
      </c>
      <c r="F2123" s="3">
        <v>127.29565190163096</v>
      </c>
    </row>
    <row r="2124" spans="1:10">
      <c r="A2124">
        <v>6</v>
      </c>
      <c r="B2124">
        <v>-91.394000000000005</v>
      </c>
      <c r="C2124">
        <v>882</v>
      </c>
      <c r="D2124">
        <v>235000</v>
      </c>
      <c r="E2124">
        <v>119</v>
      </c>
      <c r="F2124" s="3">
        <v>133.99109034619516</v>
      </c>
    </row>
    <row r="2125" spans="1:10">
      <c r="A2125">
        <v>7</v>
      </c>
      <c r="B2125">
        <v>-91.281000000000006</v>
      </c>
      <c r="C2125">
        <v>882</v>
      </c>
      <c r="D2125">
        <v>235000</v>
      </c>
      <c r="E2125">
        <v>142</v>
      </c>
      <c r="F2125" s="3">
        <v>143.10950349218425</v>
      </c>
    </row>
    <row r="2126" spans="1:10">
      <c r="A2126">
        <v>8</v>
      </c>
      <c r="B2126">
        <v>-91.165000000000006</v>
      </c>
      <c r="C2126">
        <v>882</v>
      </c>
      <c r="D2126">
        <v>235000</v>
      </c>
      <c r="E2126">
        <v>160</v>
      </c>
      <c r="F2126" s="3">
        <v>154.78899901304084</v>
      </c>
    </row>
    <row r="2127" spans="1:10">
      <c r="A2127">
        <v>9</v>
      </c>
      <c r="B2127">
        <v>-91.049000000000007</v>
      </c>
      <c r="C2127">
        <v>882</v>
      </c>
      <c r="D2127">
        <v>235000</v>
      </c>
      <c r="E2127">
        <v>179</v>
      </c>
      <c r="F2127" s="3">
        <v>168.77372085201981</v>
      </c>
    </row>
    <row r="2128" spans="1:10">
      <c r="A2128">
        <v>10</v>
      </c>
      <c r="B2128">
        <v>-90.933999999999997</v>
      </c>
      <c r="C2128">
        <v>882</v>
      </c>
      <c r="D2128">
        <v>235000</v>
      </c>
      <c r="E2128">
        <v>173</v>
      </c>
      <c r="F2128" s="3">
        <v>184.53122088657855</v>
      </c>
    </row>
    <row r="2129" spans="1:6">
      <c r="A2129">
        <v>11</v>
      </c>
      <c r="B2129">
        <v>-90.823999999999998</v>
      </c>
      <c r="C2129">
        <v>882</v>
      </c>
      <c r="D2129">
        <v>235000</v>
      </c>
      <c r="E2129">
        <v>183</v>
      </c>
      <c r="F2129" s="3">
        <v>200.66627796071253</v>
      </c>
    </row>
    <row r="2130" spans="1:6">
      <c r="A2130">
        <v>12</v>
      </c>
      <c r="B2130">
        <v>-90.709000000000003</v>
      </c>
      <c r="C2130">
        <v>882</v>
      </c>
      <c r="D2130">
        <v>235000</v>
      </c>
      <c r="E2130">
        <v>227</v>
      </c>
      <c r="F2130" s="3">
        <v>217.57055967761355</v>
      </c>
    </row>
    <row r="2131" spans="1:6">
      <c r="A2131">
        <v>13</v>
      </c>
      <c r="B2131">
        <v>-90.594999999999999</v>
      </c>
      <c r="C2131">
        <v>882</v>
      </c>
      <c r="D2131">
        <v>235000</v>
      </c>
      <c r="E2131">
        <v>254</v>
      </c>
      <c r="F2131" s="3">
        <v>233.04008734548722</v>
      </c>
    </row>
    <row r="2132" spans="1:6">
      <c r="A2132">
        <v>14</v>
      </c>
      <c r="B2132">
        <v>-90.486999999999995</v>
      </c>
      <c r="C2132">
        <v>882</v>
      </c>
      <c r="D2132">
        <v>235000</v>
      </c>
      <c r="E2132">
        <v>244</v>
      </c>
      <c r="F2132" s="3">
        <v>245.24220738677317</v>
      </c>
    </row>
    <row r="2133" spans="1:6">
      <c r="A2133">
        <v>15</v>
      </c>
      <c r="B2133">
        <v>-90.372</v>
      </c>
      <c r="C2133">
        <v>882</v>
      </c>
      <c r="D2133">
        <v>235000</v>
      </c>
      <c r="E2133">
        <v>248</v>
      </c>
      <c r="F2133" s="3">
        <v>254.39668794618632</v>
      </c>
    </row>
    <row r="2134" spans="1:6">
      <c r="A2134">
        <v>16</v>
      </c>
      <c r="B2134">
        <v>-90.256</v>
      </c>
      <c r="C2134">
        <v>882</v>
      </c>
      <c r="D2134">
        <v>235000</v>
      </c>
      <c r="E2134">
        <v>270</v>
      </c>
      <c r="F2134" s="3">
        <v>258.71807293883541</v>
      </c>
    </row>
    <row r="2135" spans="1:6">
      <c r="A2135">
        <v>17</v>
      </c>
      <c r="B2135">
        <v>-90.14</v>
      </c>
      <c r="C2135">
        <v>882</v>
      </c>
      <c r="D2135">
        <v>235000</v>
      </c>
      <c r="E2135">
        <v>263</v>
      </c>
      <c r="F2135" s="3">
        <v>257.73714134585055</v>
      </c>
    </row>
    <row r="2136" spans="1:6">
      <c r="A2136">
        <v>18</v>
      </c>
      <c r="B2136">
        <v>-90.025000000000006</v>
      </c>
      <c r="C2136">
        <v>882</v>
      </c>
      <c r="D2136">
        <v>235000</v>
      </c>
      <c r="E2136">
        <v>249</v>
      </c>
      <c r="F2136" s="3">
        <v>251.79688341325391</v>
      </c>
    </row>
    <row r="2137" spans="1:6">
      <c r="A2137">
        <v>19</v>
      </c>
      <c r="B2137">
        <v>-89.918999999999997</v>
      </c>
      <c r="C2137">
        <v>882</v>
      </c>
      <c r="D2137">
        <v>235000</v>
      </c>
      <c r="E2137">
        <v>248</v>
      </c>
      <c r="F2137" s="3">
        <v>242.65535931205389</v>
      </c>
    </row>
    <row r="2138" spans="1:6">
      <c r="A2138">
        <v>20</v>
      </c>
      <c r="B2138">
        <v>-89.805999999999997</v>
      </c>
      <c r="C2138">
        <v>882</v>
      </c>
      <c r="D2138">
        <v>235000</v>
      </c>
      <c r="E2138">
        <v>198</v>
      </c>
      <c r="F2138" s="3">
        <v>230.15446463290533</v>
      </c>
    </row>
    <row r="2139" spans="1:6">
      <c r="A2139">
        <v>21</v>
      </c>
      <c r="B2139">
        <v>-89.691000000000003</v>
      </c>
      <c r="C2139">
        <v>882</v>
      </c>
      <c r="D2139">
        <v>235000</v>
      </c>
      <c r="E2139">
        <v>212</v>
      </c>
      <c r="F2139" s="3">
        <v>215.88036958455496</v>
      </c>
    </row>
    <row r="2140" spans="1:6">
      <c r="A2140">
        <v>22</v>
      </c>
      <c r="B2140">
        <v>-89.576999999999998</v>
      </c>
      <c r="C2140">
        <v>882</v>
      </c>
      <c r="D2140">
        <v>235000</v>
      </c>
      <c r="E2140">
        <v>226</v>
      </c>
      <c r="F2140" s="3">
        <v>201.54686375744487</v>
      </c>
    </row>
    <row r="2141" spans="1:6">
      <c r="A2141">
        <v>23</v>
      </c>
      <c r="B2141">
        <v>-89.457999999999998</v>
      </c>
      <c r="C2141">
        <v>882</v>
      </c>
      <c r="D2141">
        <v>235000</v>
      </c>
      <c r="E2141">
        <v>188</v>
      </c>
      <c r="F2141" s="3">
        <v>187.62032709181639</v>
      </c>
    </row>
    <row r="2142" spans="1:6">
      <c r="A2142">
        <v>24</v>
      </c>
      <c r="B2142">
        <v>-89.341999999999999</v>
      </c>
      <c r="C2142">
        <v>882</v>
      </c>
      <c r="D2142">
        <v>235000</v>
      </c>
      <c r="E2142">
        <v>180</v>
      </c>
      <c r="F2142" s="3">
        <v>175.90952981092764</v>
      </c>
    </row>
    <row r="2143" spans="1:6">
      <c r="A2143">
        <v>25</v>
      </c>
      <c r="B2143">
        <v>-89.234999999999999</v>
      </c>
      <c r="C2143">
        <v>882</v>
      </c>
      <c r="D2143">
        <v>235000</v>
      </c>
      <c r="E2143">
        <v>164</v>
      </c>
      <c r="F2143" s="3">
        <v>167.12509279191391</v>
      </c>
    </row>
    <row r="2144" spans="1:6">
      <c r="A2144">
        <v>26</v>
      </c>
      <c r="B2144">
        <v>-89.13</v>
      </c>
      <c r="C2144">
        <v>882</v>
      </c>
      <c r="D2144">
        <v>235000</v>
      </c>
      <c r="E2144">
        <v>165</v>
      </c>
      <c r="F2144" s="3">
        <v>160.46235013128432</v>
      </c>
    </row>
    <row r="2145" spans="1:6">
      <c r="A2145">
        <v>27</v>
      </c>
      <c r="B2145">
        <v>-89.016000000000005</v>
      </c>
      <c r="C2145">
        <v>882</v>
      </c>
      <c r="D2145">
        <v>235000</v>
      </c>
      <c r="E2145">
        <v>148</v>
      </c>
      <c r="F2145" s="3">
        <v>155.28172814802656</v>
      </c>
    </row>
    <row r="2146" spans="1:6">
      <c r="A2146">
        <v>28</v>
      </c>
      <c r="B2146">
        <v>-88.896000000000001</v>
      </c>
      <c r="C2146">
        <v>882</v>
      </c>
      <c r="D2146">
        <v>235000</v>
      </c>
      <c r="E2146">
        <v>177</v>
      </c>
      <c r="F2146" s="3">
        <v>151.80710249830773</v>
      </c>
    </row>
    <row r="2147" spans="1:6">
      <c r="A2147">
        <v>29</v>
      </c>
      <c r="B2147">
        <v>-88.790999999999997</v>
      </c>
      <c r="C2147">
        <v>882</v>
      </c>
      <c r="D2147">
        <v>235000</v>
      </c>
      <c r="E2147">
        <v>154</v>
      </c>
      <c r="F2147" s="3">
        <v>150.09427162387806</v>
      </c>
    </row>
    <row r="2148" spans="1:6">
      <c r="A2148">
        <v>30</v>
      </c>
      <c r="B2148">
        <v>-88.671999999999997</v>
      </c>
      <c r="C2148">
        <v>882</v>
      </c>
      <c r="D2148">
        <v>235000</v>
      </c>
      <c r="E2148">
        <v>139</v>
      </c>
      <c r="F2148" s="3">
        <v>149.26780720538815</v>
      </c>
    </row>
    <row r="2149" spans="1:6">
      <c r="A2149">
        <v>31</v>
      </c>
      <c r="B2149">
        <v>-88.56</v>
      </c>
      <c r="C2149">
        <v>882</v>
      </c>
      <c r="D2149">
        <v>235000</v>
      </c>
      <c r="E2149">
        <v>139</v>
      </c>
      <c r="F2149" s="3">
        <v>149.25529419411669</v>
      </c>
    </row>
    <row r="2150" spans="1:6">
      <c r="A2150">
        <v>32</v>
      </c>
      <c r="B2150">
        <v>-88.451999999999998</v>
      </c>
      <c r="C2150">
        <v>882</v>
      </c>
      <c r="D2150">
        <v>235000</v>
      </c>
      <c r="E2150">
        <v>152</v>
      </c>
      <c r="F2150" s="3">
        <v>149.7120347433686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101</v>
      </c>
    </row>
    <row r="2156" spans="1:6">
      <c r="A2156" t="s">
        <v>27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102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181</v>
      </c>
      <c r="B2168" t="s">
        <v>160</v>
      </c>
      <c r="C2168" t="s">
        <v>163</v>
      </c>
      <c r="D2168" t="s">
        <v>180</v>
      </c>
      <c r="E2168" t="s">
        <v>179</v>
      </c>
      <c r="F2168" t="s">
        <v>200</v>
      </c>
    </row>
    <row r="2169" spans="1:10">
      <c r="A2169">
        <v>1</v>
      </c>
      <c r="B2169">
        <v>-91.947999999999993</v>
      </c>
      <c r="C2169">
        <v>884</v>
      </c>
      <c r="D2169">
        <v>235000</v>
      </c>
      <c r="E2169">
        <v>96</v>
      </c>
      <c r="F2169" s="3"/>
      <c r="J2169" t="s">
        <v>255</v>
      </c>
    </row>
    <row r="2170" spans="1:10">
      <c r="A2170">
        <v>2</v>
      </c>
      <c r="B2170">
        <v>-91.838999999999999</v>
      </c>
      <c r="C2170">
        <v>884</v>
      </c>
      <c r="D2170">
        <v>235000</v>
      </c>
      <c r="E2170">
        <v>140</v>
      </c>
      <c r="F2170" s="3"/>
    </row>
    <row r="2171" spans="1:10">
      <c r="A2171">
        <v>3</v>
      </c>
      <c r="B2171">
        <v>-91.724000000000004</v>
      </c>
      <c r="C2171">
        <v>884</v>
      </c>
      <c r="D2171">
        <v>235000</v>
      </c>
      <c r="E2171">
        <v>113</v>
      </c>
      <c r="F2171" s="3"/>
    </row>
    <row r="2172" spans="1:10">
      <c r="A2172">
        <v>4</v>
      </c>
      <c r="B2172">
        <v>-91.611999999999995</v>
      </c>
      <c r="C2172">
        <v>884</v>
      </c>
      <c r="D2172">
        <v>235000</v>
      </c>
      <c r="E2172">
        <v>142</v>
      </c>
      <c r="F2172" s="3">
        <v>135.89956161635811</v>
      </c>
    </row>
    <row r="2173" spans="1:10">
      <c r="A2173">
        <v>5</v>
      </c>
      <c r="B2173">
        <v>-91.5</v>
      </c>
      <c r="C2173">
        <v>884</v>
      </c>
      <c r="D2173">
        <v>235000</v>
      </c>
      <c r="E2173">
        <v>118</v>
      </c>
      <c r="F2173" s="3">
        <v>137.37344054821875</v>
      </c>
    </row>
    <row r="2174" spans="1:10">
      <c r="A2174">
        <v>6</v>
      </c>
      <c r="B2174">
        <v>-91.394000000000005</v>
      </c>
      <c r="C2174">
        <v>884</v>
      </c>
      <c r="D2174">
        <v>235000</v>
      </c>
      <c r="E2174">
        <v>141</v>
      </c>
      <c r="F2174" s="3">
        <v>139.49443453033791</v>
      </c>
    </row>
    <row r="2175" spans="1:10">
      <c r="A2175">
        <v>7</v>
      </c>
      <c r="B2175">
        <v>-91.281000000000006</v>
      </c>
      <c r="C2175">
        <v>884</v>
      </c>
      <c r="D2175">
        <v>235000</v>
      </c>
      <c r="E2175">
        <v>167</v>
      </c>
      <c r="F2175" s="3">
        <v>143.04746721055471</v>
      </c>
    </row>
    <row r="2176" spans="1:10">
      <c r="A2176">
        <v>8</v>
      </c>
      <c r="B2176">
        <v>-91.165000000000006</v>
      </c>
      <c r="C2176">
        <v>884</v>
      </c>
      <c r="D2176">
        <v>235000</v>
      </c>
      <c r="E2176">
        <v>136</v>
      </c>
      <c r="F2176" s="3">
        <v>148.80672895610846</v>
      </c>
    </row>
    <row r="2177" spans="1:6">
      <c r="A2177">
        <v>9</v>
      </c>
      <c r="B2177">
        <v>-91.049000000000007</v>
      </c>
      <c r="C2177">
        <v>884</v>
      </c>
      <c r="D2177">
        <v>235000</v>
      </c>
      <c r="E2177">
        <v>151</v>
      </c>
      <c r="F2177" s="3">
        <v>157.52214721816901</v>
      </c>
    </row>
    <row r="2178" spans="1:6">
      <c r="A2178">
        <v>10</v>
      </c>
      <c r="B2178">
        <v>-90.933999999999997</v>
      </c>
      <c r="C2178">
        <v>884</v>
      </c>
      <c r="D2178">
        <v>235000</v>
      </c>
      <c r="E2178">
        <v>192</v>
      </c>
      <c r="F2178" s="3">
        <v>169.70835708217689</v>
      </c>
    </row>
    <row r="2179" spans="1:6">
      <c r="A2179">
        <v>11</v>
      </c>
      <c r="B2179">
        <v>-90.823999999999998</v>
      </c>
      <c r="C2179">
        <v>884</v>
      </c>
      <c r="D2179">
        <v>235000</v>
      </c>
      <c r="E2179">
        <v>214</v>
      </c>
      <c r="F2179" s="3">
        <v>184.76158005273311</v>
      </c>
    </row>
    <row r="2180" spans="1:6">
      <c r="A2180">
        <v>12</v>
      </c>
      <c r="B2180">
        <v>-90.709000000000003</v>
      </c>
      <c r="C2180">
        <v>884</v>
      </c>
      <c r="D2180">
        <v>235000</v>
      </c>
      <c r="E2180">
        <v>190</v>
      </c>
      <c r="F2180" s="3">
        <v>203.3198765680936</v>
      </c>
    </row>
    <row r="2181" spans="1:6">
      <c r="A2181">
        <v>13</v>
      </c>
      <c r="B2181">
        <v>-90.594999999999999</v>
      </c>
      <c r="C2181">
        <v>884</v>
      </c>
      <c r="D2181">
        <v>235000</v>
      </c>
      <c r="E2181">
        <v>225</v>
      </c>
      <c r="F2181" s="3">
        <v>222.83743524385102</v>
      </c>
    </row>
    <row r="2182" spans="1:6">
      <c r="A2182">
        <v>14</v>
      </c>
      <c r="B2182">
        <v>-90.486999999999995</v>
      </c>
      <c r="C2182">
        <v>884</v>
      </c>
      <c r="D2182">
        <v>235000</v>
      </c>
      <c r="E2182">
        <v>213</v>
      </c>
      <c r="F2182" s="3">
        <v>240.02674539163291</v>
      </c>
    </row>
    <row r="2183" spans="1:6">
      <c r="A2183">
        <v>15</v>
      </c>
      <c r="B2183">
        <v>-90.372</v>
      </c>
      <c r="C2183">
        <v>884</v>
      </c>
      <c r="D2183">
        <v>235000</v>
      </c>
      <c r="E2183">
        <v>243</v>
      </c>
      <c r="F2183" s="3">
        <v>254.12552883471625</v>
      </c>
    </row>
    <row r="2184" spans="1:6">
      <c r="A2184">
        <v>16</v>
      </c>
      <c r="B2184">
        <v>-90.256</v>
      </c>
      <c r="C2184">
        <v>884</v>
      </c>
      <c r="D2184">
        <v>235000</v>
      </c>
      <c r="E2184">
        <v>270</v>
      </c>
      <c r="F2184" s="3">
        <v>261.43732732628189</v>
      </c>
    </row>
    <row r="2185" spans="1:6">
      <c r="A2185">
        <v>17</v>
      </c>
      <c r="B2185">
        <v>-90.14</v>
      </c>
      <c r="C2185">
        <v>884</v>
      </c>
      <c r="D2185">
        <v>235000</v>
      </c>
      <c r="E2185">
        <v>270</v>
      </c>
      <c r="F2185" s="3">
        <v>260.45673539878499</v>
      </c>
    </row>
    <row r="2186" spans="1:6">
      <c r="A2186">
        <v>18</v>
      </c>
      <c r="B2186">
        <v>-90.025000000000006</v>
      </c>
      <c r="C2186">
        <v>884</v>
      </c>
      <c r="D2186">
        <v>235000</v>
      </c>
      <c r="E2186">
        <v>264</v>
      </c>
      <c r="F2186" s="3">
        <v>251.63173600629531</v>
      </c>
    </row>
    <row r="2187" spans="1:6">
      <c r="A2187">
        <v>19</v>
      </c>
      <c r="B2187">
        <v>-89.918999999999997</v>
      </c>
      <c r="C2187">
        <v>884</v>
      </c>
      <c r="D2187">
        <v>235000</v>
      </c>
      <c r="E2187">
        <v>263</v>
      </c>
      <c r="F2187" s="3">
        <v>238.17206493964738</v>
      </c>
    </row>
    <row r="2188" spans="1:6">
      <c r="A2188">
        <v>20</v>
      </c>
      <c r="B2188">
        <v>-89.805999999999997</v>
      </c>
      <c r="C2188">
        <v>884</v>
      </c>
      <c r="D2188">
        <v>235000</v>
      </c>
      <c r="E2188">
        <v>207</v>
      </c>
      <c r="F2188" s="3">
        <v>220.72343084457611</v>
      </c>
    </row>
    <row r="2189" spans="1:6">
      <c r="A2189">
        <v>21</v>
      </c>
      <c r="B2189">
        <v>-89.691000000000003</v>
      </c>
      <c r="C2189">
        <v>884</v>
      </c>
      <c r="D2189">
        <v>235000</v>
      </c>
      <c r="E2189">
        <v>205</v>
      </c>
      <c r="F2189" s="3">
        <v>202.49447065300987</v>
      </c>
    </row>
    <row r="2190" spans="1:6">
      <c r="A2190">
        <v>22</v>
      </c>
      <c r="B2190">
        <v>-89.576999999999998</v>
      </c>
      <c r="C2190">
        <v>884</v>
      </c>
      <c r="D2190">
        <v>235000</v>
      </c>
      <c r="E2190">
        <v>166</v>
      </c>
      <c r="F2190" s="3">
        <v>186.27500005308445</v>
      </c>
    </row>
    <row r="2191" spans="1:6">
      <c r="A2191">
        <v>23</v>
      </c>
      <c r="B2191">
        <v>-89.457999999999998</v>
      </c>
      <c r="C2191">
        <v>884</v>
      </c>
      <c r="D2191">
        <v>235000</v>
      </c>
      <c r="E2191">
        <v>168</v>
      </c>
      <c r="F2191" s="3">
        <v>172.78304950641848</v>
      </c>
    </row>
    <row r="2192" spans="1:6">
      <c r="A2192">
        <v>24</v>
      </c>
      <c r="B2192">
        <v>-89.341999999999999</v>
      </c>
      <c r="C2192">
        <v>884</v>
      </c>
      <c r="D2192">
        <v>235000</v>
      </c>
      <c r="E2192">
        <v>167</v>
      </c>
      <c r="F2192" s="3">
        <v>163.41387746782712</v>
      </c>
    </row>
    <row r="2193" spans="1:6">
      <c r="A2193">
        <v>25</v>
      </c>
      <c r="B2193">
        <v>-89.234999999999999</v>
      </c>
      <c r="C2193">
        <v>884</v>
      </c>
      <c r="D2193">
        <v>235000</v>
      </c>
      <c r="E2193">
        <v>165</v>
      </c>
      <c r="F2193" s="3">
        <v>157.76847093270038</v>
      </c>
    </row>
    <row r="2194" spans="1:6">
      <c r="A2194">
        <v>26</v>
      </c>
      <c r="B2194">
        <v>-89.13</v>
      </c>
      <c r="C2194">
        <v>884</v>
      </c>
      <c r="D2194">
        <v>235000</v>
      </c>
      <c r="E2194">
        <v>153</v>
      </c>
      <c r="F2194" s="3">
        <v>154.44062558995739</v>
      </c>
    </row>
    <row r="2195" spans="1:6">
      <c r="A2195">
        <v>27</v>
      </c>
      <c r="B2195">
        <v>-89.016000000000005</v>
      </c>
      <c r="C2195">
        <v>884</v>
      </c>
      <c r="D2195">
        <v>235000</v>
      </c>
      <c r="E2195">
        <v>154</v>
      </c>
      <c r="F2195" s="3">
        <v>152.59033080894508</v>
      </c>
    </row>
    <row r="2196" spans="1:6">
      <c r="A2196">
        <v>28</v>
      </c>
      <c r="B2196">
        <v>-88.896000000000001</v>
      </c>
      <c r="C2196">
        <v>884</v>
      </c>
      <c r="D2196">
        <v>235000</v>
      </c>
      <c r="E2196">
        <v>168</v>
      </c>
      <c r="F2196" s="3">
        <v>151.90161329016513</v>
      </c>
    </row>
    <row r="2197" spans="1:6">
      <c r="A2197">
        <v>29</v>
      </c>
      <c r="B2197">
        <v>-88.790999999999997</v>
      </c>
      <c r="C2197">
        <v>884</v>
      </c>
      <c r="D2197">
        <v>235000</v>
      </c>
      <c r="E2197">
        <v>161</v>
      </c>
      <c r="F2197" s="3">
        <v>151.90991181682793</v>
      </c>
    </row>
    <row r="2198" spans="1:6">
      <c r="A2198">
        <v>30</v>
      </c>
      <c r="B2198">
        <v>-88.671999999999997</v>
      </c>
      <c r="C2198">
        <v>884</v>
      </c>
      <c r="D2198">
        <v>235000</v>
      </c>
      <c r="E2198">
        <v>137</v>
      </c>
      <c r="F2198" s="3">
        <v>152.27999584682323</v>
      </c>
    </row>
    <row r="2199" spans="1:6">
      <c r="A2199">
        <v>31</v>
      </c>
      <c r="B2199">
        <v>-88.56</v>
      </c>
      <c r="C2199">
        <v>884</v>
      </c>
      <c r="D2199">
        <v>235000</v>
      </c>
      <c r="E2199">
        <v>136</v>
      </c>
      <c r="F2199" s="3">
        <v>152.79990679242957</v>
      </c>
    </row>
    <row r="2200" spans="1:6">
      <c r="A2200">
        <v>32</v>
      </c>
      <c r="B2200">
        <v>-88.451999999999998</v>
      </c>
      <c r="C2200">
        <v>884</v>
      </c>
      <c r="D2200">
        <v>235000</v>
      </c>
      <c r="E2200">
        <v>170</v>
      </c>
      <c r="F2200" s="3">
        <v>153.37154880189982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103</v>
      </c>
    </row>
    <row r="2206" spans="1:6">
      <c r="A2206" t="s">
        <v>2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104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181</v>
      </c>
      <c r="B2218" t="s">
        <v>160</v>
      </c>
      <c r="C2218" t="s">
        <v>163</v>
      </c>
      <c r="D2218" t="s">
        <v>180</v>
      </c>
      <c r="E2218" t="s">
        <v>179</v>
      </c>
      <c r="F2218" t="s">
        <v>200</v>
      </c>
    </row>
    <row r="2219" spans="1:10">
      <c r="A2219">
        <v>1</v>
      </c>
      <c r="B2219">
        <v>-91.947999999999993</v>
      </c>
      <c r="C2219">
        <v>656</v>
      </c>
      <c r="D2219">
        <v>175000</v>
      </c>
      <c r="E2219">
        <v>58</v>
      </c>
      <c r="F2219" s="3"/>
      <c r="J2219" t="s">
        <v>256</v>
      </c>
    </row>
    <row r="2220" spans="1:10">
      <c r="A2220">
        <v>2</v>
      </c>
      <c r="B2220">
        <v>-91.838999999999999</v>
      </c>
      <c r="C2220">
        <v>656</v>
      </c>
      <c r="D2220">
        <v>175000</v>
      </c>
      <c r="E2220">
        <v>70</v>
      </c>
      <c r="F2220" s="3"/>
    </row>
    <row r="2221" spans="1:10">
      <c r="A2221">
        <v>3</v>
      </c>
      <c r="B2221">
        <v>-91.724000000000004</v>
      </c>
      <c r="C2221">
        <v>656</v>
      </c>
      <c r="D2221">
        <v>175000</v>
      </c>
      <c r="E2221">
        <v>94</v>
      </c>
      <c r="F2221" s="3"/>
    </row>
    <row r="2222" spans="1:10">
      <c r="A2222">
        <v>4</v>
      </c>
      <c r="B2222">
        <v>-91.611999999999995</v>
      </c>
      <c r="C2222">
        <v>656</v>
      </c>
      <c r="D2222">
        <v>175000</v>
      </c>
      <c r="E2222">
        <v>119</v>
      </c>
      <c r="F2222" s="3">
        <v>107.79368749624777</v>
      </c>
    </row>
    <row r="2223" spans="1:10">
      <c r="A2223">
        <v>5</v>
      </c>
      <c r="B2223">
        <v>-91.5</v>
      </c>
      <c r="C2223">
        <v>656</v>
      </c>
      <c r="D2223">
        <v>175000</v>
      </c>
      <c r="E2223">
        <v>95</v>
      </c>
      <c r="F2223" s="3">
        <v>108.9091555671975</v>
      </c>
    </row>
    <row r="2224" spans="1:10">
      <c r="A2224">
        <v>6</v>
      </c>
      <c r="B2224">
        <v>-91.394000000000005</v>
      </c>
      <c r="C2224">
        <v>656</v>
      </c>
      <c r="D2224">
        <v>175000</v>
      </c>
      <c r="E2224">
        <v>107</v>
      </c>
      <c r="F2224" s="3">
        <v>111.18143106401656</v>
      </c>
    </row>
    <row r="2225" spans="1:6">
      <c r="A2225">
        <v>7</v>
      </c>
      <c r="B2225">
        <v>-91.281000000000006</v>
      </c>
      <c r="C2225">
        <v>656</v>
      </c>
      <c r="D2225">
        <v>175000</v>
      </c>
      <c r="E2225">
        <v>128</v>
      </c>
      <c r="F2225" s="3">
        <v>116.1846547274408</v>
      </c>
    </row>
    <row r="2226" spans="1:6">
      <c r="A2226">
        <v>8</v>
      </c>
      <c r="B2226">
        <v>-91.165000000000006</v>
      </c>
      <c r="C2226">
        <v>656</v>
      </c>
      <c r="D2226">
        <v>175000</v>
      </c>
      <c r="E2226">
        <v>122</v>
      </c>
      <c r="F2226" s="3">
        <v>125.98430747887441</v>
      </c>
    </row>
    <row r="2227" spans="1:6">
      <c r="A2227">
        <v>9</v>
      </c>
      <c r="B2227">
        <v>-91.049000000000007</v>
      </c>
      <c r="C2227">
        <v>656</v>
      </c>
      <c r="D2227">
        <v>175000</v>
      </c>
      <c r="E2227">
        <v>153</v>
      </c>
      <c r="F2227" s="3">
        <v>142.31643677051932</v>
      </c>
    </row>
    <row r="2228" spans="1:6">
      <c r="A2228">
        <v>10</v>
      </c>
      <c r="B2228">
        <v>-90.933999999999997</v>
      </c>
      <c r="C2228">
        <v>656</v>
      </c>
      <c r="D2228">
        <v>175000</v>
      </c>
      <c r="E2228">
        <v>156</v>
      </c>
      <c r="F2228" s="3">
        <v>165.18605276512241</v>
      </c>
    </row>
    <row r="2229" spans="1:6">
      <c r="A2229">
        <v>11</v>
      </c>
      <c r="B2229">
        <v>-90.823999999999998</v>
      </c>
      <c r="C2229">
        <v>656</v>
      </c>
      <c r="D2229">
        <v>175000</v>
      </c>
      <c r="E2229">
        <v>192</v>
      </c>
      <c r="F2229" s="3">
        <v>190.73438488134553</v>
      </c>
    </row>
    <row r="2230" spans="1:6">
      <c r="A2230">
        <v>12</v>
      </c>
      <c r="B2230">
        <v>-90.709000000000003</v>
      </c>
      <c r="C2230">
        <v>656</v>
      </c>
      <c r="D2230">
        <v>175000</v>
      </c>
      <c r="E2230">
        <v>219</v>
      </c>
      <c r="F2230" s="3">
        <v>215.50436819070154</v>
      </c>
    </row>
    <row r="2231" spans="1:6">
      <c r="A2231">
        <v>13</v>
      </c>
      <c r="B2231">
        <v>-90.594999999999999</v>
      </c>
      <c r="C2231">
        <v>656</v>
      </c>
      <c r="D2231">
        <v>175000</v>
      </c>
      <c r="E2231">
        <v>237</v>
      </c>
      <c r="F2231" s="3">
        <v>230.97121078834803</v>
      </c>
    </row>
    <row r="2232" spans="1:6">
      <c r="A2232">
        <v>14</v>
      </c>
      <c r="B2232">
        <v>-90.486999999999995</v>
      </c>
      <c r="C2232">
        <v>656</v>
      </c>
      <c r="D2232">
        <v>175000</v>
      </c>
      <c r="E2232">
        <v>214</v>
      </c>
      <c r="F2232" s="3">
        <v>232.53236746543485</v>
      </c>
    </row>
    <row r="2233" spans="1:6">
      <c r="A2233">
        <v>15</v>
      </c>
      <c r="B2233">
        <v>-90.372</v>
      </c>
      <c r="C2233">
        <v>656</v>
      </c>
      <c r="D2233">
        <v>175000</v>
      </c>
      <c r="E2233">
        <v>227</v>
      </c>
      <c r="F2233" s="3">
        <v>219.7164833520504</v>
      </c>
    </row>
    <row r="2234" spans="1:6">
      <c r="A2234">
        <v>16</v>
      </c>
      <c r="B2234">
        <v>-90.256</v>
      </c>
      <c r="C2234">
        <v>656</v>
      </c>
      <c r="D2234">
        <v>175000</v>
      </c>
      <c r="E2234">
        <v>200</v>
      </c>
      <c r="F2234" s="3">
        <v>196.28161218622608</v>
      </c>
    </row>
    <row r="2235" spans="1:6">
      <c r="A2235">
        <v>17</v>
      </c>
      <c r="B2235">
        <v>-90.14</v>
      </c>
      <c r="C2235">
        <v>656</v>
      </c>
      <c r="D2235">
        <v>175000</v>
      </c>
      <c r="E2235">
        <v>178</v>
      </c>
      <c r="F2235" s="3">
        <v>169.71128913797691</v>
      </c>
    </row>
    <row r="2236" spans="1:6">
      <c r="A2236">
        <v>18</v>
      </c>
      <c r="B2236">
        <v>-90.025000000000006</v>
      </c>
      <c r="C2236">
        <v>656</v>
      </c>
      <c r="D2236">
        <v>175000</v>
      </c>
      <c r="E2236">
        <v>157</v>
      </c>
      <c r="F2236" s="3">
        <v>146.68016328334502</v>
      </c>
    </row>
    <row r="2237" spans="1:6">
      <c r="A2237">
        <v>19</v>
      </c>
      <c r="B2237">
        <v>-89.918999999999997</v>
      </c>
      <c r="C2237">
        <v>656</v>
      </c>
      <c r="D2237">
        <v>175000</v>
      </c>
      <c r="E2237">
        <v>110</v>
      </c>
      <c r="F2237" s="3">
        <v>131.19512584806415</v>
      </c>
    </row>
    <row r="2238" spans="1:6">
      <c r="A2238">
        <v>20</v>
      </c>
      <c r="B2238">
        <v>-89.805999999999997</v>
      </c>
      <c r="C2238">
        <v>656</v>
      </c>
      <c r="D2238">
        <v>175000</v>
      </c>
      <c r="E2238">
        <v>119</v>
      </c>
      <c r="F2238" s="3">
        <v>120.90068352139222</v>
      </c>
    </row>
    <row r="2239" spans="1:6">
      <c r="A2239">
        <v>21</v>
      </c>
      <c r="B2239">
        <v>-89.691000000000003</v>
      </c>
      <c r="C2239">
        <v>656</v>
      </c>
      <c r="D2239">
        <v>175000</v>
      </c>
      <c r="E2239">
        <v>118</v>
      </c>
      <c r="F2239" s="3">
        <v>115.45031499385091</v>
      </c>
    </row>
    <row r="2240" spans="1:6">
      <c r="A2240">
        <v>22</v>
      </c>
      <c r="B2240">
        <v>-89.576999999999998</v>
      </c>
      <c r="C2240">
        <v>656</v>
      </c>
      <c r="D2240">
        <v>175000</v>
      </c>
      <c r="E2240">
        <v>121</v>
      </c>
      <c r="F2240" s="3">
        <v>113.11048057693951</v>
      </c>
    </row>
    <row r="2241" spans="1:6">
      <c r="A2241">
        <v>23</v>
      </c>
      <c r="B2241">
        <v>-89.457999999999998</v>
      </c>
      <c r="C2241">
        <v>656</v>
      </c>
      <c r="D2241">
        <v>175000</v>
      </c>
      <c r="E2241">
        <v>112</v>
      </c>
      <c r="F2241" s="3">
        <v>112.30620747664521</v>
      </c>
    </row>
    <row r="2242" spans="1:6">
      <c r="A2242">
        <v>24</v>
      </c>
      <c r="B2242">
        <v>-89.341999999999999</v>
      </c>
      <c r="C2242">
        <v>656</v>
      </c>
      <c r="D2242">
        <v>175000</v>
      </c>
      <c r="E2242">
        <v>114</v>
      </c>
      <c r="F2242" s="3">
        <v>112.20488188455008</v>
      </c>
    </row>
    <row r="2243" spans="1:6">
      <c r="A2243">
        <v>25</v>
      </c>
      <c r="B2243">
        <v>-89.234999999999999</v>
      </c>
      <c r="C2243">
        <v>656</v>
      </c>
      <c r="D2243">
        <v>175000</v>
      </c>
      <c r="E2243">
        <v>125</v>
      </c>
      <c r="F2243" s="3">
        <v>112.33007794399644</v>
      </c>
    </row>
    <row r="2244" spans="1:6">
      <c r="A2244">
        <v>26</v>
      </c>
      <c r="B2244">
        <v>-89.13</v>
      </c>
      <c r="C2244">
        <v>656</v>
      </c>
      <c r="D2244">
        <v>175000</v>
      </c>
      <c r="E2244">
        <v>110</v>
      </c>
      <c r="F2244" s="3">
        <v>112.52037152297426</v>
      </c>
    </row>
    <row r="2245" spans="1:6">
      <c r="A2245">
        <v>27</v>
      </c>
      <c r="B2245">
        <v>-89.016000000000005</v>
      </c>
      <c r="C2245">
        <v>656</v>
      </c>
      <c r="D2245">
        <v>175000</v>
      </c>
      <c r="E2245">
        <v>111</v>
      </c>
      <c r="F2245" s="3">
        <v>112.74942105342092</v>
      </c>
    </row>
    <row r="2246" spans="1:6">
      <c r="A2246">
        <v>28</v>
      </c>
      <c r="B2246">
        <v>-88.896000000000001</v>
      </c>
      <c r="C2246">
        <v>656</v>
      </c>
      <c r="D2246">
        <v>175000</v>
      </c>
      <c r="E2246">
        <v>120</v>
      </c>
      <c r="F2246" s="3">
        <v>112.99686851374227</v>
      </c>
    </row>
    <row r="2247" spans="1:6">
      <c r="A2247">
        <v>29</v>
      </c>
      <c r="B2247">
        <v>-88.790999999999997</v>
      </c>
      <c r="C2247">
        <v>656</v>
      </c>
      <c r="D2247">
        <v>175000</v>
      </c>
      <c r="E2247">
        <v>108</v>
      </c>
      <c r="F2247" s="3">
        <v>113.21452278640005</v>
      </c>
    </row>
    <row r="2248" spans="1:6">
      <c r="A2248">
        <v>30</v>
      </c>
      <c r="B2248">
        <v>-88.671999999999997</v>
      </c>
      <c r="C2248">
        <v>656</v>
      </c>
      <c r="D2248">
        <v>175000</v>
      </c>
      <c r="E2248">
        <v>117</v>
      </c>
      <c r="F2248" s="3">
        <v>113.46143197181254</v>
      </c>
    </row>
    <row r="2249" spans="1:6">
      <c r="A2249">
        <v>31</v>
      </c>
      <c r="B2249">
        <v>-88.56</v>
      </c>
      <c r="C2249">
        <v>656</v>
      </c>
      <c r="D2249">
        <v>175000</v>
      </c>
      <c r="E2249">
        <v>88</v>
      </c>
      <c r="F2249" s="3">
        <v>113.6938560941007</v>
      </c>
    </row>
    <row r="2250" spans="1:6">
      <c r="A2250">
        <v>32</v>
      </c>
      <c r="B2250">
        <v>-88.451999999999998</v>
      </c>
      <c r="C2250">
        <v>656</v>
      </c>
      <c r="D2250">
        <v>175000</v>
      </c>
      <c r="E2250">
        <v>141</v>
      </c>
      <c r="F2250" s="3">
        <v>113.91798431027958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105</v>
      </c>
    </row>
    <row r="2256" spans="1:6">
      <c r="A2256" t="s">
        <v>2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106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181</v>
      </c>
      <c r="B2268" t="s">
        <v>160</v>
      </c>
      <c r="C2268" t="s">
        <v>163</v>
      </c>
      <c r="D2268" t="s">
        <v>180</v>
      </c>
      <c r="E2268" t="s">
        <v>179</v>
      </c>
      <c r="F2268" t="s">
        <v>200</v>
      </c>
    </row>
    <row r="2269" spans="1:10">
      <c r="A2269">
        <v>1</v>
      </c>
      <c r="B2269">
        <v>-91.947999999999993</v>
      </c>
      <c r="C2269">
        <v>658</v>
      </c>
      <c r="D2269">
        <v>175000</v>
      </c>
      <c r="E2269">
        <v>86</v>
      </c>
      <c r="F2269" s="3"/>
      <c r="J2269" t="s">
        <v>257</v>
      </c>
    </row>
    <row r="2270" spans="1:10">
      <c r="A2270">
        <v>2</v>
      </c>
      <c r="B2270">
        <v>-91.838999999999999</v>
      </c>
      <c r="C2270">
        <v>658</v>
      </c>
      <c r="D2270">
        <v>175000</v>
      </c>
      <c r="E2270">
        <v>83</v>
      </c>
      <c r="F2270" s="3"/>
    </row>
    <row r="2271" spans="1:10">
      <c r="A2271">
        <v>3</v>
      </c>
      <c r="B2271">
        <v>-91.724000000000004</v>
      </c>
      <c r="C2271">
        <v>658</v>
      </c>
      <c r="D2271">
        <v>175000</v>
      </c>
      <c r="E2271">
        <v>83</v>
      </c>
      <c r="F2271" s="3"/>
    </row>
    <row r="2272" spans="1:10">
      <c r="A2272">
        <v>4</v>
      </c>
      <c r="B2272">
        <v>-91.611999999999995</v>
      </c>
      <c r="C2272">
        <v>658</v>
      </c>
      <c r="D2272">
        <v>175000</v>
      </c>
      <c r="E2272">
        <v>96</v>
      </c>
      <c r="F2272" s="3">
        <v>102.14950955296884</v>
      </c>
    </row>
    <row r="2273" spans="1:6">
      <c r="A2273">
        <v>5</v>
      </c>
      <c r="B2273">
        <v>-91.5</v>
      </c>
      <c r="C2273">
        <v>658</v>
      </c>
      <c r="D2273">
        <v>175000</v>
      </c>
      <c r="E2273">
        <v>124</v>
      </c>
      <c r="F2273" s="3">
        <v>104.07391827223448</v>
      </c>
    </row>
    <row r="2274" spans="1:6">
      <c r="A2274">
        <v>6</v>
      </c>
      <c r="B2274">
        <v>-91.394000000000005</v>
      </c>
      <c r="C2274">
        <v>658</v>
      </c>
      <c r="D2274">
        <v>175000</v>
      </c>
      <c r="E2274">
        <v>101</v>
      </c>
      <c r="F2274" s="3">
        <v>107.25206741426388</v>
      </c>
    </row>
    <row r="2275" spans="1:6">
      <c r="A2275">
        <v>7</v>
      </c>
      <c r="B2275">
        <v>-91.281000000000006</v>
      </c>
      <c r="C2275">
        <v>658</v>
      </c>
      <c r="D2275">
        <v>175000</v>
      </c>
      <c r="E2275">
        <v>116</v>
      </c>
      <c r="F2275" s="3">
        <v>113.00257878830267</v>
      </c>
    </row>
    <row r="2276" spans="1:6">
      <c r="A2276">
        <v>8</v>
      </c>
      <c r="B2276">
        <v>-91.165000000000006</v>
      </c>
      <c r="C2276">
        <v>658</v>
      </c>
      <c r="D2276">
        <v>175000</v>
      </c>
      <c r="E2276">
        <v>112</v>
      </c>
      <c r="F2276" s="3">
        <v>122.56741133891764</v>
      </c>
    </row>
    <row r="2277" spans="1:6">
      <c r="A2277">
        <v>9</v>
      </c>
      <c r="B2277">
        <v>-91.049000000000007</v>
      </c>
      <c r="C2277">
        <v>658</v>
      </c>
      <c r="D2277">
        <v>175000</v>
      </c>
      <c r="E2277">
        <v>130</v>
      </c>
      <c r="F2277" s="3">
        <v>136.7738669799881</v>
      </c>
    </row>
    <row r="2278" spans="1:6">
      <c r="A2278">
        <v>10</v>
      </c>
      <c r="B2278">
        <v>-90.933999999999997</v>
      </c>
      <c r="C2278">
        <v>658</v>
      </c>
      <c r="D2278">
        <v>175000</v>
      </c>
      <c r="E2278">
        <v>167</v>
      </c>
      <c r="F2278" s="3">
        <v>155.52326157907697</v>
      </c>
    </row>
    <row r="2279" spans="1:6">
      <c r="A2279">
        <v>11</v>
      </c>
      <c r="B2279">
        <v>-90.823999999999998</v>
      </c>
      <c r="C2279">
        <v>658</v>
      </c>
      <c r="D2279">
        <v>175000</v>
      </c>
      <c r="E2279">
        <v>173</v>
      </c>
      <c r="F2279" s="3">
        <v>176.58068031130009</v>
      </c>
    </row>
    <row r="2280" spans="1:6">
      <c r="A2280">
        <v>12</v>
      </c>
      <c r="B2280">
        <v>-90.709000000000003</v>
      </c>
      <c r="C2280">
        <v>658</v>
      </c>
      <c r="D2280">
        <v>175000</v>
      </c>
      <c r="E2280">
        <v>204</v>
      </c>
      <c r="F2280" s="3">
        <v>199.03025251091864</v>
      </c>
    </row>
    <row r="2281" spans="1:6">
      <c r="A2281">
        <v>13</v>
      </c>
      <c r="B2281">
        <v>-90.594999999999999</v>
      </c>
      <c r="C2281">
        <v>658</v>
      </c>
      <c r="D2281">
        <v>175000</v>
      </c>
      <c r="E2281">
        <v>227</v>
      </c>
      <c r="F2281" s="3">
        <v>217.77234903632973</v>
      </c>
    </row>
    <row r="2282" spans="1:6">
      <c r="A2282">
        <v>14</v>
      </c>
      <c r="B2282">
        <v>-90.486999999999995</v>
      </c>
      <c r="C2282">
        <v>658</v>
      </c>
      <c r="D2282">
        <v>175000</v>
      </c>
      <c r="E2282">
        <v>218</v>
      </c>
      <c r="F2282" s="3">
        <v>228.68783264533806</v>
      </c>
    </row>
    <row r="2283" spans="1:6">
      <c r="A2283">
        <v>15</v>
      </c>
      <c r="B2283">
        <v>-90.372</v>
      </c>
      <c r="C2283">
        <v>658</v>
      </c>
      <c r="D2283">
        <v>175000</v>
      </c>
      <c r="E2283">
        <v>245</v>
      </c>
      <c r="F2283" s="3">
        <v>230.44026635063102</v>
      </c>
    </row>
    <row r="2284" spans="1:6">
      <c r="A2284">
        <v>16</v>
      </c>
      <c r="B2284">
        <v>-90.256</v>
      </c>
      <c r="C2284">
        <v>658</v>
      </c>
      <c r="D2284">
        <v>175000</v>
      </c>
      <c r="E2284">
        <v>215</v>
      </c>
      <c r="F2284" s="3">
        <v>221.61195099691784</v>
      </c>
    </row>
    <row r="2285" spans="1:6">
      <c r="A2285">
        <v>17</v>
      </c>
      <c r="B2285">
        <v>-90.14</v>
      </c>
      <c r="C2285">
        <v>658</v>
      </c>
      <c r="D2285">
        <v>175000</v>
      </c>
      <c r="E2285">
        <v>181</v>
      </c>
      <c r="F2285" s="3">
        <v>204.43754074481461</v>
      </c>
    </row>
    <row r="2286" spans="1:6">
      <c r="A2286">
        <v>18</v>
      </c>
      <c r="B2286">
        <v>-90.025000000000006</v>
      </c>
      <c r="C2286">
        <v>658</v>
      </c>
      <c r="D2286">
        <v>175000</v>
      </c>
      <c r="E2286">
        <v>196</v>
      </c>
      <c r="F2286" s="3">
        <v>183.1285223126275</v>
      </c>
    </row>
    <row r="2287" spans="1:6">
      <c r="A2287">
        <v>19</v>
      </c>
      <c r="B2287">
        <v>-89.918999999999997</v>
      </c>
      <c r="C2287">
        <v>658</v>
      </c>
      <c r="D2287">
        <v>175000</v>
      </c>
      <c r="E2287">
        <v>178</v>
      </c>
      <c r="F2287" s="3">
        <v>163.31962362972126</v>
      </c>
    </row>
    <row r="2288" spans="1:6">
      <c r="A2288">
        <v>20</v>
      </c>
      <c r="B2288">
        <v>-89.805999999999997</v>
      </c>
      <c r="C2288">
        <v>658</v>
      </c>
      <c r="D2288">
        <v>175000</v>
      </c>
      <c r="E2288">
        <v>147</v>
      </c>
      <c r="F2288" s="3">
        <v>144.92733983788239</v>
      </c>
    </row>
    <row r="2289" spans="1:6">
      <c r="A2289">
        <v>21</v>
      </c>
      <c r="B2289">
        <v>-89.691000000000003</v>
      </c>
      <c r="C2289">
        <v>658</v>
      </c>
      <c r="D2289">
        <v>175000</v>
      </c>
      <c r="E2289">
        <v>127</v>
      </c>
      <c r="F2289" s="3">
        <v>130.67237655978542</v>
      </c>
    </row>
    <row r="2290" spans="1:6">
      <c r="A2290">
        <v>22</v>
      </c>
      <c r="B2290">
        <v>-89.576999999999998</v>
      </c>
      <c r="C2290">
        <v>658</v>
      </c>
      <c r="D2290">
        <v>175000</v>
      </c>
      <c r="E2290">
        <v>124</v>
      </c>
      <c r="F2290" s="3">
        <v>121.1584144550928</v>
      </c>
    </row>
    <row r="2291" spans="1:6">
      <c r="A2291">
        <v>23</v>
      </c>
      <c r="B2291">
        <v>-89.457999999999998</v>
      </c>
      <c r="C2291">
        <v>658</v>
      </c>
      <c r="D2291">
        <v>175000</v>
      </c>
      <c r="E2291">
        <v>105</v>
      </c>
      <c r="F2291" s="3">
        <v>115.2932812260029</v>
      </c>
    </row>
    <row r="2292" spans="1:6">
      <c r="A2292">
        <v>24</v>
      </c>
      <c r="B2292">
        <v>-89.341999999999999</v>
      </c>
      <c r="C2292">
        <v>658</v>
      </c>
      <c r="D2292">
        <v>175000</v>
      </c>
      <c r="E2292">
        <v>110</v>
      </c>
      <c r="F2292" s="3">
        <v>112.38287086774832</v>
      </c>
    </row>
    <row r="2293" spans="1:6">
      <c r="A2293">
        <v>25</v>
      </c>
      <c r="B2293">
        <v>-89.234999999999999</v>
      </c>
      <c r="C2293">
        <v>658</v>
      </c>
      <c r="D2293">
        <v>175000</v>
      </c>
      <c r="E2293">
        <v>123</v>
      </c>
      <c r="F2293" s="3">
        <v>111.21482328409797</v>
      </c>
    </row>
    <row r="2294" spans="1:6">
      <c r="A2294">
        <v>26</v>
      </c>
      <c r="B2294">
        <v>-89.13</v>
      </c>
      <c r="C2294">
        <v>658</v>
      </c>
      <c r="D2294">
        <v>175000</v>
      </c>
      <c r="E2294">
        <v>106</v>
      </c>
      <c r="F2294" s="3">
        <v>110.863435914278</v>
      </c>
    </row>
    <row r="2295" spans="1:6">
      <c r="A2295">
        <v>27</v>
      </c>
      <c r="B2295">
        <v>-89.016000000000005</v>
      </c>
      <c r="C2295">
        <v>658</v>
      </c>
      <c r="D2295">
        <v>175000</v>
      </c>
      <c r="E2295">
        <v>116</v>
      </c>
      <c r="F2295" s="3">
        <v>110.93788682248069</v>
      </c>
    </row>
    <row r="2296" spans="1:6">
      <c r="A2296">
        <v>28</v>
      </c>
      <c r="B2296">
        <v>-88.896000000000001</v>
      </c>
      <c r="C2296">
        <v>658</v>
      </c>
      <c r="D2296">
        <v>175000</v>
      </c>
      <c r="E2296">
        <v>115</v>
      </c>
      <c r="F2296" s="3">
        <v>111.24827579179737</v>
      </c>
    </row>
    <row r="2297" spans="1:6">
      <c r="A2297">
        <v>29</v>
      </c>
      <c r="B2297">
        <v>-88.790999999999997</v>
      </c>
      <c r="C2297">
        <v>658</v>
      </c>
      <c r="D2297">
        <v>175000</v>
      </c>
      <c r="E2297">
        <v>118</v>
      </c>
      <c r="F2297" s="3">
        <v>111.59906854929318</v>
      </c>
    </row>
    <row r="2298" spans="1:6">
      <c r="A2298">
        <v>30</v>
      </c>
      <c r="B2298">
        <v>-88.671999999999997</v>
      </c>
      <c r="C2298">
        <v>658</v>
      </c>
      <c r="D2298">
        <v>175000</v>
      </c>
      <c r="E2298">
        <v>110</v>
      </c>
      <c r="F2298" s="3">
        <v>112.02911791660827</v>
      </c>
    </row>
    <row r="2299" spans="1:6">
      <c r="A2299">
        <v>31</v>
      </c>
      <c r="B2299">
        <v>-88.56</v>
      </c>
      <c r="C2299">
        <v>658</v>
      </c>
      <c r="D2299">
        <v>175000</v>
      </c>
      <c r="E2299">
        <v>107</v>
      </c>
      <c r="F2299" s="3">
        <v>112.44464677468969</v>
      </c>
    </row>
    <row r="2300" spans="1:6">
      <c r="A2300">
        <v>32</v>
      </c>
      <c r="B2300">
        <v>-88.451999999999998</v>
      </c>
      <c r="C2300">
        <v>658</v>
      </c>
      <c r="D2300">
        <v>175000</v>
      </c>
      <c r="E2300">
        <v>110</v>
      </c>
      <c r="F2300" s="3">
        <v>112.84833810624814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107</v>
      </c>
    </row>
    <row r="2306" spans="1:10">
      <c r="A2306" t="s">
        <v>27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108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181</v>
      </c>
      <c r="B2318" t="s">
        <v>160</v>
      </c>
      <c r="C2318" t="s">
        <v>163</v>
      </c>
      <c r="D2318" t="s">
        <v>180</v>
      </c>
      <c r="E2318" t="s">
        <v>179</v>
      </c>
      <c r="F2318" t="s">
        <v>200</v>
      </c>
    </row>
    <row r="2319" spans="1:10">
      <c r="A2319">
        <v>1</v>
      </c>
      <c r="B2319">
        <v>-91.947999999999993</v>
      </c>
      <c r="C2319">
        <v>884</v>
      </c>
      <c r="D2319">
        <v>235000</v>
      </c>
      <c r="E2319">
        <v>89</v>
      </c>
      <c r="F2319" s="3"/>
      <c r="J2319" t="s">
        <v>258</v>
      </c>
    </row>
    <row r="2320" spans="1:10">
      <c r="A2320">
        <v>2</v>
      </c>
      <c r="B2320">
        <v>-91.838999999999999</v>
      </c>
      <c r="C2320">
        <v>884</v>
      </c>
      <c r="D2320">
        <v>235000</v>
      </c>
      <c r="E2320">
        <v>111</v>
      </c>
      <c r="F2320" s="3"/>
    </row>
    <row r="2321" spans="1:6">
      <c r="A2321">
        <v>3</v>
      </c>
      <c r="B2321">
        <v>-91.724000000000004</v>
      </c>
      <c r="C2321">
        <v>884</v>
      </c>
      <c r="D2321">
        <v>235000</v>
      </c>
      <c r="E2321">
        <v>101</v>
      </c>
      <c r="F2321" s="3"/>
    </row>
    <row r="2322" spans="1:6">
      <c r="A2322">
        <v>4</v>
      </c>
      <c r="B2322">
        <v>-91.611999999999995</v>
      </c>
      <c r="C2322">
        <v>884</v>
      </c>
      <c r="D2322">
        <v>235000</v>
      </c>
      <c r="E2322">
        <v>136</v>
      </c>
      <c r="F2322" s="3">
        <v>136.45026957147428</v>
      </c>
    </row>
    <row r="2323" spans="1:6">
      <c r="A2323">
        <v>5</v>
      </c>
      <c r="B2323">
        <v>-91.5</v>
      </c>
      <c r="C2323">
        <v>884</v>
      </c>
      <c r="D2323">
        <v>235000</v>
      </c>
      <c r="E2323">
        <v>139</v>
      </c>
      <c r="F2323" s="3">
        <v>138.86565675405512</v>
      </c>
    </row>
    <row r="2324" spans="1:6">
      <c r="A2324">
        <v>6</v>
      </c>
      <c r="B2324">
        <v>-91.394000000000005</v>
      </c>
      <c r="C2324">
        <v>884</v>
      </c>
      <c r="D2324">
        <v>235000</v>
      </c>
      <c r="E2324">
        <v>153</v>
      </c>
      <c r="F2324" s="3">
        <v>142.31464271348949</v>
      </c>
    </row>
    <row r="2325" spans="1:6">
      <c r="A2325">
        <v>7</v>
      </c>
      <c r="B2325">
        <v>-91.281000000000006</v>
      </c>
      <c r="C2325">
        <v>884</v>
      </c>
      <c r="D2325">
        <v>235000</v>
      </c>
      <c r="E2325">
        <v>155</v>
      </c>
      <c r="F2325" s="3">
        <v>147.73269071600214</v>
      </c>
    </row>
    <row r="2326" spans="1:6">
      <c r="A2326">
        <v>8</v>
      </c>
      <c r="B2326">
        <v>-91.165000000000006</v>
      </c>
      <c r="C2326">
        <v>884</v>
      </c>
      <c r="D2326">
        <v>235000</v>
      </c>
      <c r="E2326">
        <v>146</v>
      </c>
      <c r="F2326" s="3">
        <v>155.71904554837349</v>
      </c>
    </row>
    <row r="2327" spans="1:6">
      <c r="A2327">
        <v>9</v>
      </c>
      <c r="B2327">
        <v>-91.049000000000007</v>
      </c>
      <c r="C2327">
        <v>884</v>
      </c>
      <c r="D2327">
        <v>235000</v>
      </c>
      <c r="E2327">
        <v>138</v>
      </c>
      <c r="F2327" s="3">
        <v>166.62412173426614</v>
      </c>
    </row>
    <row r="2328" spans="1:6">
      <c r="A2328">
        <v>10</v>
      </c>
      <c r="B2328">
        <v>-90.933999999999997</v>
      </c>
      <c r="C2328">
        <v>884</v>
      </c>
      <c r="D2328">
        <v>235000</v>
      </c>
      <c r="E2328">
        <v>186</v>
      </c>
      <c r="F2328" s="3">
        <v>180.47392408004768</v>
      </c>
    </row>
    <row r="2329" spans="1:6">
      <c r="A2329">
        <v>11</v>
      </c>
      <c r="B2329">
        <v>-90.823999999999998</v>
      </c>
      <c r="C2329">
        <v>884</v>
      </c>
      <c r="D2329">
        <v>235000</v>
      </c>
      <c r="E2329">
        <v>206</v>
      </c>
      <c r="F2329" s="3">
        <v>196.24925972124768</v>
      </c>
    </row>
    <row r="2330" spans="1:6">
      <c r="A2330">
        <v>12</v>
      </c>
      <c r="B2330">
        <v>-90.709000000000003</v>
      </c>
      <c r="C2330">
        <v>884</v>
      </c>
      <c r="D2330">
        <v>235000</v>
      </c>
      <c r="E2330">
        <v>217</v>
      </c>
      <c r="F2330" s="3">
        <v>214.47679578073152</v>
      </c>
    </row>
    <row r="2331" spans="1:6">
      <c r="A2331">
        <v>13</v>
      </c>
      <c r="B2331">
        <v>-90.594999999999999</v>
      </c>
      <c r="C2331">
        <v>884</v>
      </c>
      <c r="D2331">
        <v>235000</v>
      </c>
      <c r="E2331">
        <v>234</v>
      </c>
      <c r="F2331" s="3">
        <v>232.78958492425491</v>
      </c>
    </row>
    <row r="2332" spans="1:6">
      <c r="A2332">
        <v>14</v>
      </c>
      <c r="B2332">
        <v>-90.486999999999995</v>
      </c>
      <c r="C2332">
        <v>884</v>
      </c>
      <c r="D2332">
        <v>235000</v>
      </c>
      <c r="E2332">
        <v>258</v>
      </c>
      <c r="F2332" s="3">
        <v>248.59805166828255</v>
      </c>
    </row>
    <row r="2333" spans="1:6">
      <c r="A2333">
        <v>15</v>
      </c>
      <c r="B2333">
        <v>-90.372</v>
      </c>
      <c r="C2333">
        <v>884</v>
      </c>
      <c r="D2333">
        <v>235000</v>
      </c>
      <c r="E2333">
        <v>251</v>
      </c>
      <c r="F2333" s="3">
        <v>261.78650941752272</v>
      </c>
    </row>
    <row r="2334" spans="1:6">
      <c r="A2334">
        <v>16</v>
      </c>
      <c r="B2334">
        <v>-90.256</v>
      </c>
      <c r="C2334">
        <v>884</v>
      </c>
      <c r="D2334">
        <v>235000</v>
      </c>
      <c r="E2334">
        <v>273</v>
      </c>
      <c r="F2334" s="3">
        <v>269.49226529055483</v>
      </c>
    </row>
    <row r="2335" spans="1:6">
      <c r="A2335">
        <v>17</v>
      </c>
      <c r="B2335">
        <v>-90.14</v>
      </c>
      <c r="C2335">
        <v>884</v>
      </c>
      <c r="D2335">
        <v>235000</v>
      </c>
      <c r="E2335">
        <v>296</v>
      </c>
      <c r="F2335" s="3">
        <v>270.47374673135738</v>
      </c>
    </row>
    <row r="2336" spans="1:6">
      <c r="A2336">
        <v>18</v>
      </c>
      <c r="B2336">
        <v>-90.025000000000006</v>
      </c>
      <c r="C2336">
        <v>884</v>
      </c>
      <c r="D2336">
        <v>235000</v>
      </c>
      <c r="E2336">
        <v>281</v>
      </c>
      <c r="F2336" s="3">
        <v>264.72309792214833</v>
      </c>
    </row>
    <row r="2337" spans="1:6">
      <c r="A2337">
        <v>19</v>
      </c>
      <c r="B2337">
        <v>-89.918999999999997</v>
      </c>
      <c r="C2337">
        <v>884</v>
      </c>
      <c r="D2337">
        <v>235000</v>
      </c>
      <c r="E2337">
        <v>243</v>
      </c>
      <c r="F2337" s="3">
        <v>254.2822457262981</v>
      </c>
    </row>
    <row r="2338" spans="1:6">
      <c r="A2338">
        <v>20</v>
      </c>
      <c r="B2338">
        <v>-89.805999999999997</v>
      </c>
      <c r="C2338">
        <v>884</v>
      </c>
      <c r="D2338">
        <v>235000</v>
      </c>
      <c r="E2338">
        <v>208</v>
      </c>
      <c r="F2338" s="3">
        <v>239.25057327887561</v>
      </c>
    </row>
    <row r="2339" spans="1:6">
      <c r="A2339">
        <v>21</v>
      </c>
      <c r="B2339">
        <v>-89.691000000000003</v>
      </c>
      <c r="C2339">
        <v>884</v>
      </c>
      <c r="D2339">
        <v>235000</v>
      </c>
      <c r="E2339">
        <v>214</v>
      </c>
      <c r="F2339" s="3">
        <v>221.81658475338833</v>
      </c>
    </row>
    <row r="2340" spans="1:6">
      <c r="A2340">
        <v>22</v>
      </c>
      <c r="B2340">
        <v>-89.576999999999998</v>
      </c>
      <c r="C2340">
        <v>884</v>
      </c>
      <c r="D2340">
        <v>235000</v>
      </c>
      <c r="E2340">
        <v>206</v>
      </c>
      <c r="F2340" s="3">
        <v>204.41152308323851</v>
      </c>
    </row>
    <row r="2341" spans="1:6">
      <c r="A2341">
        <v>23</v>
      </c>
      <c r="B2341">
        <v>-89.457999999999998</v>
      </c>
      <c r="C2341">
        <v>884</v>
      </c>
      <c r="D2341">
        <v>235000</v>
      </c>
      <c r="E2341">
        <v>183</v>
      </c>
      <c r="F2341" s="3">
        <v>187.85940381210199</v>
      </c>
    </row>
    <row r="2342" spans="1:6">
      <c r="A2342">
        <v>24</v>
      </c>
      <c r="B2342">
        <v>-89.341999999999999</v>
      </c>
      <c r="C2342">
        <v>884</v>
      </c>
      <c r="D2342">
        <v>235000</v>
      </c>
      <c r="E2342">
        <v>182</v>
      </c>
      <c r="F2342" s="3">
        <v>174.40198106358156</v>
      </c>
    </row>
    <row r="2343" spans="1:6">
      <c r="A2343">
        <v>25</v>
      </c>
      <c r="B2343">
        <v>-89.234999999999999</v>
      </c>
      <c r="C2343">
        <v>884</v>
      </c>
      <c r="D2343">
        <v>235000</v>
      </c>
      <c r="E2343">
        <v>187</v>
      </c>
      <c r="F2343" s="3">
        <v>164.7080628104423</v>
      </c>
    </row>
    <row r="2344" spans="1:6">
      <c r="A2344">
        <v>26</v>
      </c>
      <c r="B2344">
        <v>-89.13</v>
      </c>
      <c r="C2344">
        <v>884</v>
      </c>
      <c r="D2344">
        <v>235000</v>
      </c>
      <c r="E2344">
        <v>171</v>
      </c>
      <c r="F2344" s="3">
        <v>157.66520537429938</v>
      </c>
    </row>
    <row r="2345" spans="1:6">
      <c r="A2345">
        <v>27</v>
      </c>
      <c r="B2345">
        <v>-89.016000000000005</v>
      </c>
      <c r="C2345">
        <v>884</v>
      </c>
      <c r="D2345">
        <v>235000</v>
      </c>
      <c r="E2345">
        <v>160</v>
      </c>
      <c r="F2345" s="3">
        <v>152.42434327181826</v>
      </c>
    </row>
    <row r="2346" spans="1:6">
      <c r="A2346">
        <v>28</v>
      </c>
      <c r="B2346">
        <v>-88.896000000000001</v>
      </c>
      <c r="C2346">
        <v>884</v>
      </c>
      <c r="D2346">
        <v>235000</v>
      </c>
      <c r="E2346">
        <v>166</v>
      </c>
      <c r="F2346" s="3">
        <v>149.03309453258601</v>
      </c>
    </row>
    <row r="2347" spans="1:6">
      <c r="A2347">
        <v>29</v>
      </c>
      <c r="B2347">
        <v>-88.790999999999997</v>
      </c>
      <c r="C2347">
        <v>884</v>
      </c>
      <c r="D2347">
        <v>235000</v>
      </c>
      <c r="E2347">
        <v>152</v>
      </c>
      <c r="F2347" s="3">
        <v>147.35828703035571</v>
      </c>
    </row>
    <row r="2348" spans="1:6">
      <c r="A2348">
        <v>30</v>
      </c>
      <c r="B2348">
        <v>-88.671999999999997</v>
      </c>
      <c r="C2348">
        <v>884</v>
      </c>
      <c r="D2348">
        <v>235000</v>
      </c>
      <c r="E2348">
        <v>134</v>
      </c>
      <c r="F2348" s="3">
        <v>146.43172063272473</v>
      </c>
    </row>
    <row r="2349" spans="1:6">
      <c r="A2349">
        <v>31</v>
      </c>
      <c r="B2349">
        <v>-88.56</v>
      </c>
      <c r="C2349">
        <v>884</v>
      </c>
      <c r="D2349">
        <v>235000</v>
      </c>
      <c r="E2349">
        <v>149</v>
      </c>
      <c r="F2349" s="3">
        <v>146.15199826946304</v>
      </c>
    </row>
    <row r="2350" spans="1:6">
      <c r="A2350">
        <v>32</v>
      </c>
      <c r="B2350">
        <v>-88.451999999999998</v>
      </c>
      <c r="C2350">
        <v>884</v>
      </c>
      <c r="D2350">
        <v>235000</v>
      </c>
      <c r="E2350">
        <v>124</v>
      </c>
      <c r="F2350" s="3">
        <v>146.20011896872572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109</v>
      </c>
    </row>
    <row r="2356" spans="1:6">
      <c r="A2356" t="s">
        <v>27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110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181</v>
      </c>
      <c r="B2368" t="s">
        <v>160</v>
      </c>
      <c r="C2368" t="s">
        <v>163</v>
      </c>
      <c r="D2368" t="s">
        <v>180</v>
      </c>
      <c r="E2368" t="s">
        <v>179</v>
      </c>
      <c r="F2368" t="s">
        <v>200</v>
      </c>
    </row>
    <row r="2369" spans="1:10">
      <c r="A2369">
        <v>1</v>
      </c>
      <c r="B2369">
        <v>-91.947999999999993</v>
      </c>
      <c r="C2369">
        <v>883</v>
      </c>
      <c r="D2369">
        <v>235000</v>
      </c>
      <c r="E2369">
        <v>99</v>
      </c>
      <c r="F2369" s="3"/>
      <c r="J2369" t="s">
        <v>259</v>
      </c>
    </row>
    <row r="2370" spans="1:10">
      <c r="A2370">
        <v>2</v>
      </c>
      <c r="B2370">
        <v>-91.838999999999999</v>
      </c>
      <c r="C2370">
        <v>883</v>
      </c>
      <c r="D2370">
        <v>235000</v>
      </c>
      <c r="E2370">
        <v>110</v>
      </c>
      <c r="F2370" s="3"/>
    </row>
    <row r="2371" spans="1:10">
      <c r="A2371">
        <v>3</v>
      </c>
      <c r="B2371">
        <v>-91.724000000000004</v>
      </c>
      <c r="C2371">
        <v>883</v>
      </c>
      <c r="D2371">
        <v>235000</v>
      </c>
      <c r="E2371">
        <v>139</v>
      </c>
      <c r="F2371" s="3"/>
    </row>
    <row r="2372" spans="1:10">
      <c r="A2372">
        <v>4</v>
      </c>
      <c r="B2372">
        <v>-91.611999999999995</v>
      </c>
      <c r="C2372">
        <v>883</v>
      </c>
      <c r="D2372">
        <v>235000</v>
      </c>
      <c r="E2372">
        <v>136</v>
      </c>
      <c r="F2372" s="3">
        <v>137.67763904847919</v>
      </c>
    </row>
    <row r="2373" spans="1:10">
      <c r="A2373">
        <v>5</v>
      </c>
      <c r="B2373">
        <v>-91.5</v>
      </c>
      <c r="C2373">
        <v>883</v>
      </c>
      <c r="D2373">
        <v>235000</v>
      </c>
      <c r="E2373">
        <v>133</v>
      </c>
      <c r="F2373" s="3">
        <v>139.19624340091877</v>
      </c>
    </row>
    <row r="2374" spans="1:10">
      <c r="A2374">
        <v>6</v>
      </c>
      <c r="B2374">
        <v>-91.394000000000005</v>
      </c>
      <c r="C2374">
        <v>883</v>
      </c>
      <c r="D2374">
        <v>235000</v>
      </c>
      <c r="E2374">
        <v>137</v>
      </c>
      <c r="F2374" s="3">
        <v>141.48729193862286</v>
      </c>
    </row>
    <row r="2375" spans="1:10">
      <c r="A2375">
        <v>7</v>
      </c>
      <c r="B2375">
        <v>-91.281000000000006</v>
      </c>
      <c r="C2375">
        <v>883</v>
      </c>
      <c r="D2375">
        <v>235000</v>
      </c>
      <c r="E2375">
        <v>165</v>
      </c>
      <c r="F2375" s="3">
        <v>145.43309553865518</v>
      </c>
    </row>
    <row r="2376" spans="1:10">
      <c r="A2376">
        <v>8</v>
      </c>
      <c r="B2376">
        <v>-91.165000000000006</v>
      </c>
      <c r="C2376">
        <v>883</v>
      </c>
      <c r="D2376">
        <v>235000</v>
      </c>
      <c r="E2376">
        <v>139</v>
      </c>
      <c r="F2376" s="3">
        <v>151.90990260138577</v>
      </c>
    </row>
    <row r="2377" spans="1:10">
      <c r="A2377">
        <v>9</v>
      </c>
      <c r="B2377">
        <v>-91.049000000000007</v>
      </c>
      <c r="C2377">
        <v>883</v>
      </c>
      <c r="D2377">
        <v>235000</v>
      </c>
      <c r="E2377">
        <v>174</v>
      </c>
      <c r="F2377" s="3">
        <v>161.72745204013842</v>
      </c>
    </row>
    <row r="2378" spans="1:10">
      <c r="A2378">
        <v>10</v>
      </c>
      <c r="B2378">
        <v>-90.933999999999997</v>
      </c>
      <c r="C2378">
        <v>883</v>
      </c>
      <c r="D2378">
        <v>235000</v>
      </c>
      <c r="E2378">
        <v>182</v>
      </c>
      <c r="F2378" s="3">
        <v>175.37995875204425</v>
      </c>
    </row>
    <row r="2379" spans="1:10">
      <c r="A2379">
        <v>11</v>
      </c>
      <c r="B2379">
        <v>-90.823999999999998</v>
      </c>
      <c r="C2379">
        <v>883</v>
      </c>
      <c r="D2379">
        <v>235000</v>
      </c>
      <c r="E2379">
        <v>180</v>
      </c>
      <c r="F2379" s="3">
        <v>192.07187469971919</v>
      </c>
    </row>
    <row r="2380" spans="1:10">
      <c r="A2380">
        <v>12</v>
      </c>
      <c r="B2380">
        <v>-90.709000000000003</v>
      </c>
      <c r="C2380">
        <v>883</v>
      </c>
      <c r="D2380">
        <v>235000</v>
      </c>
      <c r="E2380">
        <v>220</v>
      </c>
      <c r="F2380" s="3">
        <v>212.34530886531206</v>
      </c>
    </row>
    <row r="2381" spans="1:10">
      <c r="A2381">
        <v>13</v>
      </c>
      <c r="B2381">
        <v>-90.594999999999999</v>
      </c>
      <c r="C2381">
        <v>883</v>
      </c>
      <c r="D2381">
        <v>235000</v>
      </c>
      <c r="E2381">
        <v>233</v>
      </c>
      <c r="F2381" s="3">
        <v>233.22263416370183</v>
      </c>
    </row>
    <row r="2382" spans="1:10">
      <c r="A2382">
        <v>14</v>
      </c>
      <c r="B2382">
        <v>-90.486999999999995</v>
      </c>
      <c r="C2382">
        <v>883</v>
      </c>
      <c r="D2382">
        <v>235000</v>
      </c>
      <c r="E2382">
        <v>247</v>
      </c>
      <c r="F2382" s="3">
        <v>251.0657462985053</v>
      </c>
    </row>
    <row r="2383" spans="1:10">
      <c r="A2383">
        <v>15</v>
      </c>
      <c r="B2383">
        <v>-90.372</v>
      </c>
      <c r="C2383">
        <v>883</v>
      </c>
      <c r="D2383">
        <v>235000</v>
      </c>
      <c r="E2383">
        <v>262</v>
      </c>
      <c r="F2383" s="3">
        <v>264.94135124858781</v>
      </c>
    </row>
    <row r="2384" spans="1:10">
      <c r="A2384">
        <v>16</v>
      </c>
      <c r="B2384">
        <v>-90.256</v>
      </c>
      <c r="C2384">
        <v>883</v>
      </c>
      <c r="D2384">
        <v>235000</v>
      </c>
      <c r="E2384">
        <v>267</v>
      </c>
      <c r="F2384" s="3">
        <v>271.02529328439653</v>
      </c>
    </row>
    <row r="2385" spans="1:6">
      <c r="A2385">
        <v>17</v>
      </c>
      <c r="B2385">
        <v>-90.14</v>
      </c>
      <c r="C2385">
        <v>883</v>
      </c>
      <c r="D2385">
        <v>235000</v>
      </c>
      <c r="E2385">
        <v>265</v>
      </c>
      <c r="F2385" s="3">
        <v>268.01760507944471</v>
      </c>
    </row>
    <row r="2386" spans="1:6">
      <c r="A2386">
        <v>18</v>
      </c>
      <c r="B2386">
        <v>-90.025000000000006</v>
      </c>
      <c r="C2386">
        <v>883</v>
      </c>
      <c r="D2386">
        <v>235000</v>
      </c>
      <c r="E2386">
        <v>278</v>
      </c>
      <c r="F2386" s="3">
        <v>256.78892546000833</v>
      </c>
    </row>
    <row r="2387" spans="1:6">
      <c r="A2387">
        <v>19</v>
      </c>
      <c r="B2387">
        <v>-89.918999999999997</v>
      </c>
      <c r="C2387">
        <v>883</v>
      </c>
      <c r="D2387">
        <v>235000</v>
      </c>
      <c r="E2387">
        <v>234</v>
      </c>
      <c r="F2387" s="3">
        <v>241.15312555641714</v>
      </c>
    </row>
    <row r="2388" spans="1:6">
      <c r="A2388">
        <v>20</v>
      </c>
      <c r="B2388">
        <v>-89.805999999999997</v>
      </c>
      <c r="C2388">
        <v>883</v>
      </c>
      <c r="D2388">
        <v>235000</v>
      </c>
      <c r="E2388">
        <v>231</v>
      </c>
      <c r="F2388" s="3">
        <v>221.75754235996558</v>
      </c>
    </row>
    <row r="2389" spans="1:6">
      <c r="A2389">
        <v>21</v>
      </c>
      <c r="B2389">
        <v>-89.691000000000003</v>
      </c>
      <c r="C2389">
        <v>883</v>
      </c>
      <c r="D2389">
        <v>235000</v>
      </c>
      <c r="E2389">
        <v>196</v>
      </c>
      <c r="F2389" s="3">
        <v>202.12910438233791</v>
      </c>
    </row>
    <row r="2390" spans="1:6">
      <c r="A2390">
        <v>22</v>
      </c>
      <c r="B2390">
        <v>-89.576999999999998</v>
      </c>
      <c r="C2390">
        <v>883</v>
      </c>
      <c r="D2390">
        <v>235000</v>
      </c>
      <c r="E2390">
        <v>178</v>
      </c>
      <c r="F2390" s="3">
        <v>185.11203191969176</v>
      </c>
    </row>
    <row r="2391" spans="1:6">
      <c r="A2391">
        <v>23</v>
      </c>
      <c r="B2391">
        <v>-89.457999999999998</v>
      </c>
      <c r="C2391">
        <v>883</v>
      </c>
      <c r="D2391">
        <v>235000</v>
      </c>
      <c r="E2391">
        <v>166</v>
      </c>
      <c r="F2391" s="3">
        <v>171.28034161997255</v>
      </c>
    </row>
    <row r="2392" spans="1:6">
      <c r="A2392">
        <v>24</v>
      </c>
      <c r="B2392">
        <v>-89.341999999999999</v>
      </c>
      <c r="C2392">
        <v>883</v>
      </c>
      <c r="D2392">
        <v>235000</v>
      </c>
      <c r="E2392">
        <v>172</v>
      </c>
      <c r="F2392" s="3">
        <v>161.87582659227277</v>
      </c>
    </row>
    <row r="2393" spans="1:6">
      <c r="A2393">
        <v>25</v>
      </c>
      <c r="B2393">
        <v>-89.234999999999999</v>
      </c>
      <c r="C2393">
        <v>883</v>
      </c>
      <c r="D2393">
        <v>235000</v>
      </c>
      <c r="E2393">
        <v>154</v>
      </c>
      <c r="F2393" s="3">
        <v>156.3089850873462</v>
      </c>
    </row>
    <row r="2394" spans="1:6">
      <c r="A2394">
        <v>26</v>
      </c>
      <c r="B2394">
        <v>-89.13</v>
      </c>
      <c r="C2394">
        <v>883</v>
      </c>
      <c r="D2394">
        <v>235000</v>
      </c>
      <c r="E2394">
        <v>144</v>
      </c>
      <c r="F2394" s="3">
        <v>153.07088996104562</v>
      </c>
    </row>
    <row r="2395" spans="1:6">
      <c r="A2395">
        <v>27</v>
      </c>
      <c r="B2395">
        <v>-89.016000000000005</v>
      </c>
      <c r="C2395">
        <v>883</v>
      </c>
      <c r="D2395">
        <v>235000</v>
      </c>
      <c r="E2395">
        <v>164</v>
      </c>
      <c r="F2395" s="3">
        <v>151.28035639062941</v>
      </c>
    </row>
    <row r="2396" spans="1:6">
      <c r="A2396">
        <v>28</v>
      </c>
      <c r="B2396">
        <v>-88.896000000000001</v>
      </c>
      <c r="C2396">
        <v>883</v>
      </c>
      <c r="D2396">
        <v>235000</v>
      </c>
      <c r="E2396">
        <v>159</v>
      </c>
      <c r="F2396" s="3">
        <v>150.59522810021443</v>
      </c>
    </row>
    <row r="2397" spans="1:6">
      <c r="A2397">
        <v>29</v>
      </c>
      <c r="B2397">
        <v>-88.790999999999997</v>
      </c>
      <c r="C2397">
        <v>883</v>
      </c>
      <c r="D2397">
        <v>235000</v>
      </c>
      <c r="E2397">
        <v>154</v>
      </c>
      <c r="F2397" s="3">
        <v>150.56273691093057</v>
      </c>
    </row>
    <row r="2398" spans="1:6">
      <c r="A2398">
        <v>30</v>
      </c>
      <c r="B2398">
        <v>-88.671999999999997</v>
      </c>
      <c r="C2398">
        <v>883</v>
      </c>
      <c r="D2398">
        <v>235000</v>
      </c>
      <c r="E2398">
        <v>165</v>
      </c>
      <c r="F2398" s="3">
        <v>150.85194698449712</v>
      </c>
    </row>
    <row r="2399" spans="1:6">
      <c r="A2399">
        <v>31</v>
      </c>
      <c r="B2399">
        <v>-88.56</v>
      </c>
      <c r="C2399">
        <v>883</v>
      </c>
      <c r="D2399">
        <v>235000</v>
      </c>
      <c r="E2399">
        <v>149</v>
      </c>
      <c r="F2399" s="3">
        <v>151.27535870114224</v>
      </c>
    </row>
    <row r="2400" spans="1:6">
      <c r="A2400">
        <v>32</v>
      </c>
      <c r="B2400">
        <v>-88.451999999999998</v>
      </c>
      <c r="C2400">
        <v>883</v>
      </c>
      <c r="D2400">
        <v>235000</v>
      </c>
      <c r="E2400">
        <v>133</v>
      </c>
      <c r="F2400" s="3">
        <v>151.7439799674431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111</v>
      </c>
    </row>
    <row r="2406" spans="1:1">
      <c r="A2406" t="s">
        <v>27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112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181</v>
      </c>
      <c r="B2418" t="s">
        <v>160</v>
      </c>
      <c r="C2418" t="s">
        <v>163</v>
      </c>
      <c r="D2418" t="s">
        <v>180</v>
      </c>
      <c r="E2418" t="s">
        <v>179</v>
      </c>
      <c r="F2418" t="s">
        <v>200</v>
      </c>
    </row>
    <row r="2419" spans="1:10">
      <c r="A2419">
        <v>1</v>
      </c>
      <c r="B2419">
        <v>-91.947999999999993</v>
      </c>
      <c r="C2419">
        <v>883</v>
      </c>
      <c r="D2419">
        <v>235000</v>
      </c>
      <c r="E2419">
        <v>106</v>
      </c>
      <c r="F2419" s="3"/>
      <c r="J2419" t="s">
        <v>260</v>
      </c>
    </row>
    <row r="2420" spans="1:10">
      <c r="A2420">
        <v>2</v>
      </c>
      <c r="B2420">
        <v>-91.838999999999999</v>
      </c>
      <c r="C2420">
        <v>883</v>
      </c>
      <c r="D2420">
        <v>235000</v>
      </c>
      <c r="E2420">
        <v>131</v>
      </c>
      <c r="F2420" s="3"/>
    </row>
    <row r="2421" spans="1:10">
      <c r="A2421">
        <v>3</v>
      </c>
      <c r="B2421">
        <v>-91.724000000000004</v>
      </c>
      <c r="C2421">
        <v>883</v>
      </c>
      <c r="D2421">
        <v>235000</v>
      </c>
      <c r="E2421">
        <v>122</v>
      </c>
      <c r="F2421" s="3"/>
    </row>
    <row r="2422" spans="1:10">
      <c r="A2422">
        <v>4</v>
      </c>
      <c r="B2422">
        <v>-91.611999999999995</v>
      </c>
      <c r="C2422">
        <v>883</v>
      </c>
      <c r="D2422">
        <v>235000</v>
      </c>
      <c r="E2422">
        <v>144</v>
      </c>
      <c r="F2422" s="3">
        <v>147.63446244775793</v>
      </c>
    </row>
    <row r="2423" spans="1:10">
      <c r="A2423">
        <v>5</v>
      </c>
      <c r="B2423">
        <v>-91.5</v>
      </c>
      <c r="C2423">
        <v>883</v>
      </c>
      <c r="D2423">
        <v>235000</v>
      </c>
      <c r="E2423">
        <v>140</v>
      </c>
      <c r="F2423" s="3">
        <v>150.96480445003374</v>
      </c>
    </row>
    <row r="2424" spans="1:10">
      <c r="A2424">
        <v>6</v>
      </c>
      <c r="B2424">
        <v>-91.394000000000005</v>
      </c>
      <c r="C2424">
        <v>883</v>
      </c>
      <c r="D2424">
        <v>235000</v>
      </c>
      <c r="E2424">
        <v>174</v>
      </c>
      <c r="F2424" s="3">
        <v>155.9615015493475</v>
      </c>
    </row>
    <row r="2425" spans="1:10">
      <c r="A2425">
        <v>7</v>
      </c>
      <c r="B2425">
        <v>-91.281000000000006</v>
      </c>
      <c r="C2425">
        <v>883</v>
      </c>
      <c r="D2425">
        <v>235000</v>
      </c>
      <c r="E2425">
        <v>153</v>
      </c>
      <c r="F2425" s="3">
        <v>164.0520210279887</v>
      </c>
    </row>
    <row r="2426" spans="1:10">
      <c r="A2426">
        <v>8</v>
      </c>
      <c r="B2426">
        <v>-91.165000000000006</v>
      </c>
      <c r="C2426">
        <v>883</v>
      </c>
      <c r="D2426">
        <v>235000</v>
      </c>
      <c r="E2426">
        <v>205</v>
      </c>
      <c r="F2426" s="3">
        <v>176.08954106810779</v>
      </c>
    </row>
    <row r="2427" spans="1:10">
      <c r="A2427">
        <v>9</v>
      </c>
      <c r="B2427">
        <v>-91.049000000000007</v>
      </c>
      <c r="C2427">
        <v>883</v>
      </c>
      <c r="D2427">
        <v>235000</v>
      </c>
      <c r="E2427">
        <v>192</v>
      </c>
      <c r="F2427" s="3">
        <v>192.28292435699041</v>
      </c>
    </row>
    <row r="2428" spans="1:10">
      <c r="A2428">
        <v>10</v>
      </c>
      <c r="B2428">
        <v>-90.933999999999997</v>
      </c>
      <c r="C2428">
        <v>883</v>
      </c>
      <c r="D2428">
        <v>235000</v>
      </c>
      <c r="E2428">
        <v>186</v>
      </c>
      <c r="F2428" s="3">
        <v>212.00518052374423</v>
      </c>
    </row>
    <row r="2429" spans="1:10">
      <c r="A2429">
        <v>11</v>
      </c>
      <c r="B2429">
        <v>-90.823999999999998</v>
      </c>
      <c r="C2429">
        <v>883</v>
      </c>
      <c r="D2429">
        <v>235000</v>
      </c>
      <c r="E2429">
        <v>262</v>
      </c>
      <c r="F2429" s="3">
        <v>232.91022251597681</v>
      </c>
    </row>
    <row r="2430" spans="1:10">
      <c r="A2430">
        <v>12</v>
      </c>
      <c r="B2430">
        <v>-90.709000000000003</v>
      </c>
      <c r="C2430">
        <v>883</v>
      </c>
      <c r="D2430">
        <v>235000</v>
      </c>
      <c r="E2430">
        <v>245</v>
      </c>
      <c r="F2430" s="3">
        <v>254.45599964889061</v>
      </c>
    </row>
    <row r="2431" spans="1:10">
      <c r="A2431">
        <v>13</v>
      </c>
      <c r="B2431">
        <v>-90.594999999999999</v>
      </c>
      <c r="C2431">
        <v>883</v>
      </c>
      <c r="D2431">
        <v>235000</v>
      </c>
      <c r="E2431">
        <v>254</v>
      </c>
      <c r="F2431" s="3">
        <v>272.42577547056459</v>
      </c>
    </row>
    <row r="2432" spans="1:10">
      <c r="A2432">
        <v>14</v>
      </c>
      <c r="B2432">
        <v>-90.486999999999995</v>
      </c>
      <c r="C2432">
        <v>883</v>
      </c>
      <c r="D2432">
        <v>235000</v>
      </c>
      <c r="E2432">
        <v>282</v>
      </c>
      <c r="F2432" s="3">
        <v>283.60608143479891</v>
      </c>
    </row>
    <row r="2433" spans="1:6">
      <c r="A2433">
        <v>15</v>
      </c>
      <c r="B2433">
        <v>-90.372</v>
      </c>
      <c r="C2433">
        <v>883</v>
      </c>
      <c r="D2433">
        <v>235000</v>
      </c>
      <c r="E2433">
        <v>341</v>
      </c>
      <c r="F2433" s="3">
        <v>287.21529494433582</v>
      </c>
    </row>
    <row r="2434" spans="1:6">
      <c r="A2434">
        <v>16</v>
      </c>
      <c r="B2434">
        <v>-90.256</v>
      </c>
      <c r="C2434">
        <v>883</v>
      </c>
      <c r="D2434">
        <v>235000</v>
      </c>
      <c r="E2434">
        <v>261</v>
      </c>
      <c r="F2434" s="3">
        <v>281.60501140636887</v>
      </c>
    </row>
    <row r="2435" spans="1:6">
      <c r="A2435">
        <v>17</v>
      </c>
      <c r="B2435">
        <v>-90.14</v>
      </c>
      <c r="C2435">
        <v>883</v>
      </c>
      <c r="D2435">
        <v>235000</v>
      </c>
      <c r="E2435">
        <v>271</v>
      </c>
      <c r="F2435" s="3">
        <v>267.90505998067084</v>
      </c>
    </row>
    <row r="2436" spans="1:6">
      <c r="A2436">
        <v>18</v>
      </c>
      <c r="B2436">
        <v>-90.025000000000006</v>
      </c>
      <c r="C2436">
        <v>883</v>
      </c>
      <c r="D2436">
        <v>235000</v>
      </c>
      <c r="E2436">
        <v>247</v>
      </c>
      <c r="F2436" s="3">
        <v>248.94815574263126</v>
      </c>
    </row>
    <row r="2437" spans="1:6">
      <c r="A2437">
        <v>19</v>
      </c>
      <c r="B2437">
        <v>-89.918999999999997</v>
      </c>
      <c r="C2437">
        <v>883</v>
      </c>
      <c r="D2437">
        <v>235000</v>
      </c>
      <c r="E2437">
        <v>223</v>
      </c>
      <c r="F2437" s="3">
        <v>229.51549706006</v>
      </c>
    </row>
    <row r="2438" spans="1:6">
      <c r="A2438">
        <v>20</v>
      </c>
      <c r="B2438">
        <v>-89.805999999999997</v>
      </c>
      <c r="C2438">
        <v>883</v>
      </c>
      <c r="D2438">
        <v>235000</v>
      </c>
      <c r="E2438">
        <v>209</v>
      </c>
      <c r="F2438" s="3">
        <v>209.45464765172082</v>
      </c>
    </row>
    <row r="2439" spans="1:6">
      <c r="A2439">
        <v>21</v>
      </c>
      <c r="B2439">
        <v>-89.691000000000003</v>
      </c>
      <c r="C2439">
        <v>883</v>
      </c>
      <c r="D2439">
        <v>235000</v>
      </c>
      <c r="E2439">
        <v>186</v>
      </c>
      <c r="F2439" s="3">
        <v>191.82834494156904</v>
      </c>
    </row>
    <row r="2440" spans="1:6">
      <c r="A2440">
        <v>22</v>
      </c>
      <c r="B2440">
        <v>-89.576999999999998</v>
      </c>
      <c r="C2440">
        <v>883</v>
      </c>
      <c r="D2440">
        <v>235000</v>
      </c>
      <c r="E2440">
        <v>198</v>
      </c>
      <c r="F2440" s="3">
        <v>178.21917753929318</v>
      </c>
    </row>
    <row r="2441" spans="1:6">
      <c r="A2441">
        <v>23</v>
      </c>
      <c r="B2441">
        <v>-89.457999999999998</v>
      </c>
      <c r="C2441">
        <v>883</v>
      </c>
      <c r="D2441">
        <v>235000</v>
      </c>
      <c r="E2441">
        <v>156</v>
      </c>
      <c r="F2441" s="3">
        <v>168.23474121049489</v>
      </c>
    </row>
    <row r="2442" spans="1:6">
      <c r="A2442">
        <v>24</v>
      </c>
      <c r="B2442">
        <v>-89.341999999999999</v>
      </c>
      <c r="C2442">
        <v>883</v>
      </c>
      <c r="D2442">
        <v>235000</v>
      </c>
      <c r="E2442">
        <v>167</v>
      </c>
      <c r="F2442" s="3">
        <v>162.06822214703848</v>
      </c>
    </row>
    <row r="2443" spans="1:6">
      <c r="A2443">
        <v>25</v>
      </c>
      <c r="B2443">
        <v>-89.234999999999999</v>
      </c>
      <c r="C2443">
        <v>883</v>
      </c>
      <c r="D2443">
        <v>235000</v>
      </c>
      <c r="E2443">
        <v>160</v>
      </c>
      <c r="F2443" s="3">
        <v>158.74142907598869</v>
      </c>
    </row>
    <row r="2444" spans="1:6">
      <c r="A2444">
        <v>26</v>
      </c>
      <c r="B2444">
        <v>-89.13</v>
      </c>
      <c r="C2444">
        <v>883</v>
      </c>
      <c r="D2444">
        <v>235000</v>
      </c>
      <c r="E2444">
        <v>172</v>
      </c>
      <c r="F2444" s="3">
        <v>156.99695225983976</v>
      </c>
    </row>
    <row r="2445" spans="1:6">
      <c r="A2445">
        <v>27</v>
      </c>
      <c r="B2445">
        <v>-89.016000000000005</v>
      </c>
      <c r="C2445">
        <v>883</v>
      </c>
      <c r="D2445">
        <v>235000</v>
      </c>
      <c r="E2445">
        <v>148</v>
      </c>
      <c r="F2445" s="3">
        <v>156.18335121536003</v>
      </c>
    </row>
    <row r="2446" spans="1:6">
      <c r="A2446">
        <v>28</v>
      </c>
      <c r="B2446">
        <v>-88.896000000000001</v>
      </c>
      <c r="C2446">
        <v>883</v>
      </c>
      <c r="D2446">
        <v>235000</v>
      </c>
      <c r="E2446">
        <v>153</v>
      </c>
      <c r="F2446" s="3">
        <v>156.02225332889844</v>
      </c>
    </row>
    <row r="2447" spans="1:6">
      <c r="A2447">
        <v>29</v>
      </c>
      <c r="B2447">
        <v>-88.790999999999997</v>
      </c>
      <c r="C2447">
        <v>883</v>
      </c>
      <c r="D2447">
        <v>235000</v>
      </c>
      <c r="E2447">
        <v>163</v>
      </c>
      <c r="F2447" s="3">
        <v>156.18794445696011</v>
      </c>
    </row>
    <row r="2448" spans="1:6">
      <c r="A2448">
        <v>30</v>
      </c>
      <c r="B2448">
        <v>-88.671999999999997</v>
      </c>
      <c r="C2448">
        <v>883</v>
      </c>
      <c r="D2448">
        <v>235000</v>
      </c>
      <c r="E2448">
        <v>160</v>
      </c>
      <c r="F2448" s="3">
        <v>156.54148169881989</v>
      </c>
    </row>
    <row r="2449" spans="1:6">
      <c r="A2449">
        <v>31</v>
      </c>
      <c r="B2449">
        <v>-88.56</v>
      </c>
      <c r="C2449">
        <v>883</v>
      </c>
      <c r="D2449">
        <v>235000</v>
      </c>
      <c r="E2449">
        <v>142</v>
      </c>
      <c r="F2449" s="3">
        <v>156.94712920408358</v>
      </c>
    </row>
    <row r="2450" spans="1:6">
      <c r="A2450">
        <v>32</v>
      </c>
      <c r="B2450">
        <v>-88.451999999999998</v>
      </c>
      <c r="C2450">
        <v>883</v>
      </c>
      <c r="D2450">
        <v>235000</v>
      </c>
      <c r="E2450">
        <v>162</v>
      </c>
      <c r="F2450" s="3">
        <v>157.36599003448526</v>
      </c>
    </row>
    <row r="2451" spans="1:6">
      <c r="A2451" t="s">
        <v>0</v>
      </c>
    </row>
    <row r="2452" spans="1:6">
      <c r="A2452" t="s">
        <v>0</v>
      </c>
    </row>
    <row r="2453" spans="1:6">
      <c r="A2453" t="s">
        <v>0</v>
      </c>
    </row>
    <row r="2454" spans="1:6">
      <c r="A2454" t="s">
        <v>0</v>
      </c>
    </row>
    <row r="2455" spans="1:6">
      <c r="A2455" t="s">
        <v>113</v>
      </c>
    </row>
    <row r="2456" spans="1:6">
      <c r="A2456" t="s">
        <v>2</v>
      </c>
    </row>
    <row r="2457" spans="1:6">
      <c r="A2457" t="s">
        <v>3</v>
      </c>
    </row>
    <row r="2458" spans="1:6">
      <c r="A2458" t="s">
        <v>4</v>
      </c>
    </row>
    <row r="2459" spans="1:6">
      <c r="A2459" t="s">
        <v>5</v>
      </c>
    </row>
    <row r="2460" spans="1:6">
      <c r="A2460" t="s">
        <v>114</v>
      </c>
    </row>
    <row r="2461" spans="1:6">
      <c r="A2461" t="s">
        <v>7</v>
      </c>
    </row>
    <row r="2462" spans="1:6">
      <c r="A2462" t="s">
        <v>8</v>
      </c>
    </row>
    <row r="2463" spans="1:6">
      <c r="A2463" t="s">
        <v>9</v>
      </c>
    </row>
    <row r="2464" spans="1:6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181</v>
      </c>
      <c r="B2468" t="s">
        <v>160</v>
      </c>
      <c r="C2468" t="s">
        <v>163</v>
      </c>
      <c r="D2468" t="s">
        <v>180</v>
      </c>
      <c r="E2468" t="s">
        <v>179</v>
      </c>
      <c r="F2468" t="s">
        <v>200</v>
      </c>
    </row>
    <row r="2469" spans="1:10">
      <c r="A2469">
        <v>1</v>
      </c>
      <c r="B2469">
        <v>-91.947999999999993</v>
      </c>
      <c r="C2469">
        <v>658</v>
      </c>
      <c r="D2469">
        <v>175000</v>
      </c>
      <c r="E2469">
        <v>88</v>
      </c>
      <c r="F2469" s="3"/>
      <c r="J2469" t="s">
        <v>261</v>
      </c>
    </row>
    <row r="2470" spans="1:10">
      <c r="A2470">
        <v>2</v>
      </c>
      <c r="B2470">
        <v>-91.838999999999999</v>
      </c>
      <c r="C2470">
        <v>658</v>
      </c>
      <c r="D2470">
        <v>175000</v>
      </c>
      <c r="E2470">
        <v>80</v>
      </c>
      <c r="F2470" s="3"/>
    </row>
    <row r="2471" spans="1:10">
      <c r="A2471">
        <v>3</v>
      </c>
      <c r="B2471">
        <v>-91.724000000000004</v>
      </c>
      <c r="C2471">
        <v>658</v>
      </c>
      <c r="D2471">
        <v>175000</v>
      </c>
      <c r="E2471">
        <v>103</v>
      </c>
      <c r="F2471" s="3"/>
    </row>
    <row r="2472" spans="1:10">
      <c r="A2472">
        <v>4</v>
      </c>
      <c r="B2472">
        <v>-91.611999999999995</v>
      </c>
      <c r="C2472">
        <v>658</v>
      </c>
      <c r="D2472">
        <v>175000</v>
      </c>
      <c r="E2472">
        <v>101</v>
      </c>
      <c r="F2472" s="3">
        <v>104.13014141751002</v>
      </c>
    </row>
    <row r="2473" spans="1:10">
      <c r="A2473">
        <v>5</v>
      </c>
      <c r="B2473">
        <v>-91.5</v>
      </c>
      <c r="C2473">
        <v>658</v>
      </c>
      <c r="D2473">
        <v>175000</v>
      </c>
      <c r="E2473">
        <v>96</v>
      </c>
      <c r="F2473" s="3">
        <v>106.21762792174212</v>
      </c>
    </row>
    <row r="2474" spans="1:10">
      <c r="A2474">
        <v>6</v>
      </c>
      <c r="B2474">
        <v>-91.394000000000005</v>
      </c>
      <c r="C2474">
        <v>658</v>
      </c>
      <c r="D2474">
        <v>175000</v>
      </c>
      <c r="E2474">
        <v>107</v>
      </c>
      <c r="F2474" s="3">
        <v>109.8634133768478</v>
      </c>
    </row>
    <row r="2475" spans="1:10">
      <c r="A2475">
        <v>7</v>
      </c>
      <c r="B2475">
        <v>-91.281000000000006</v>
      </c>
      <c r="C2475">
        <v>658</v>
      </c>
      <c r="D2475">
        <v>175000</v>
      </c>
      <c r="E2475">
        <v>107</v>
      </c>
      <c r="F2475" s="3">
        <v>116.67427920897023</v>
      </c>
    </row>
    <row r="2476" spans="1:10">
      <c r="A2476">
        <v>8</v>
      </c>
      <c r="B2476">
        <v>-91.165000000000006</v>
      </c>
      <c r="C2476">
        <v>658</v>
      </c>
      <c r="D2476">
        <v>175000</v>
      </c>
      <c r="E2476">
        <v>148</v>
      </c>
      <c r="F2476" s="3">
        <v>128.17446850709663</v>
      </c>
    </row>
    <row r="2477" spans="1:10">
      <c r="A2477">
        <v>9</v>
      </c>
      <c r="B2477">
        <v>-91.049000000000007</v>
      </c>
      <c r="C2477">
        <v>658</v>
      </c>
      <c r="D2477">
        <v>175000</v>
      </c>
      <c r="E2477">
        <v>163</v>
      </c>
      <c r="F2477" s="3">
        <v>145.26705190133092</v>
      </c>
    </row>
    <row r="2478" spans="1:10">
      <c r="A2478">
        <v>10</v>
      </c>
      <c r="B2478">
        <v>-90.933999999999997</v>
      </c>
      <c r="C2478">
        <v>658</v>
      </c>
      <c r="D2478">
        <v>175000</v>
      </c>
      <c r="E2478">
        <v>159</v>
      </c>
      <c r="F2478" s="3">
        <v>167.54086649749641</v>
      </c>
    </row>
    <row r="2479" spans="1:10">
      <c r="A2479">
        <v>11</v>
      </c>
      <c r="B2479">
        <v>-90.823999999999998</v>
      </c>
      <c r="C2479">
        <v>658</v>
      </c>
      <c r="D2479">
        <v>175000</v>
      </c>
      <c r="E2479">
        <v>195</v>
      </c>
      <c r="F2479" s="3">
        <v>191.89098183968079</v>
      </c>
    </row>
    <row r="2480" spans="1:10">
      <c r="A2480">
        <v>12</v>
      </c>
      <c r="B2480">
        <v>-90.709000000000003</v>
      </c>
      <c r="C2480">
        <v>658</v>
      </c>
      <c r="D2480">
        <v>175000</v>
      </c>
      <c r="E2480">
        <v>193</v>
      </c>
      <c r="F2480" s="3">
        <v>216.62593194665013</v>
      </c>
    </row>
    <row r="2481" spans="1:6">
      <c r="A2481">
        <v>13</v>
      </c>
      <c r="B2481">
        <v>-90.594999999999999</v>
      </c>
      <c r="C2481">
        <v>658</v>
      </c>
      <c r="D2481">
        <v>175000</v>
      </c>
      <c r="E2481">
        <v>227</v>
      </c>
      <c r="F2481" s="3">
        <v>235.42561592205573</v>
      </c>
    </row>
    <row r="2482" spans="1:6">
      <c r="A2482">
        <v>14</v>
      </c>
      <c r="B2482">
        <v>-90.486999999999995</v>
      </c>
      <c r="C2482">
        <v>658</v>
      </c>
      <c r="D2482">
        <v>175000</v>
      </c>
      <c r="E2482">
        <v>273</v>
      </c>
      <c r="F2482" s="3">
        <v>243.91429839829934</v>
      </c>
    </row>
    <row r="2483" spans="1:6">
      <c r="A2483">
        <v>15</v>
      </c>
      <c r="B2483">
        <v>-90.372</v>
      </c>
      <c r="C2483">
        <v>658</v>
      </c>
      <c r="D2483">
        <v>175000</v>
      </c>
      <c r="E2483">
        <v>250</v>
      </c>
      <c r="F2483" s="3">
        <v>240.81374321473243</v>
      </c>
    </row>
    <row r="2484" spans="1:6">
      <c r="A2484">
        <v>16</v>
      </c>
      <c r="B2484">
        <v>-90.256</v>
      </c>
      <c r="C2484">
        <v>658</v>
      </c>
      <c r="D2484">
        <v>175000</v>
      </c>
      <c r="E2484">
        <v>218</v>
      </c>
      <c r="F2484" s="3">
        <v>225.96167739971574</v>
      </c>
    </row>
    <row r="2485" spans="1:6">
      <c r="A2485">
        <v>17</v>
      </c>
      <c r="B2485">
        <v>-90.14</v>
      </c>
      <c r="C2485">
        <v>658</v>
      </c>
      <c r="D2485">
        <v>175000</v>
      </c>
      <c r="E2485">
        <v>221</v>
      </c>
      <c r="F2485" s="3">
        <v>203.23813428907906</v>
      </c>
    </row>
    <row r="2486" spans="1:6">
      <c r="A2486">
        <v>18</v>
      </c>
      <c r="B2486">
        <v>-90.025000000000006</v>
      </c>
      <c r="C2486">
        <v>658</v>
      </c>
      <c r="D2486">
        <v>175000</v>
      </c>
      <c r="E2486">
        <v>161</v>
      </c>
      <c r="F2486" s="3">
        <v>178.13249492365298</v>
      </c>
    </row>
    <row r="2487" spans="1:6">
      <c r="A2487">
        <v>19</v>
      </c>
      <c r="B2487">
        <v>-89.918999999999997</v>
      </c>
      <c r="C2487">
        <v>658</v>
      </c>
      <c r="D2487">
        <v>175000</v>
      </c>
      <c r="E2487">
        <v>150</v>
      </c>
      <c r="F2487" s="3">
        <v>156.71973384504651</v>
      </c>
    </row>
    <row r="2488" spans="1:6">
      <c r="A2488">
        <v>20</v>
      </c>
      <c r="B2488">
        <v>-89.805999999999997</v>
      </c>
      <c r="C2488">
        <v>658</v>
      </c>
      <c r="D2488">
        <v>175000</v>
      </c>
      <c r="E2488">
        <v>143</v>
      </c>
      <c r="F2488" s="3">
        <v>138.33650273263086</v>
      </c>
    </row>
    <row r="2489" spans="1:6">
      <c r="A2489">
        <v>21</v>
      </c>
      <c r="B2489">
        <v>-89.691000000000003</v>
      </c>
      <c r="C2489">
        <v>658</v>
      </c>
      <c r="D2489">
        <v>175000</v>
      </c>
      <c r="E2489">
        <v>119</v>
      </c>
      <c r="F2489" s="3">
        <v>125.19524184988192</v>
      </c>
    </row>
    <row r="2490" spans="1:6">
      <c r="A2490">
        <v>22</v>
      </c>
      <c r="B2490">
        <v>-89.576999999999998</v>
      </c>
      <c r="C2490">
        <v>658</v>
      </c>
      <c r="D2490">
        <v>175000</v>
      </c>
      <c r="E2490">
        <v>116</v>
      </c>
      <c r="F2490" s="3">
        <v>117.12872945690447</v>
      </c>
    </row>
    <row r="2491" spans="1:6">
      <c r="A2491">
        <v>23</v>
      </c>
      <c r="B2491">
        <v>-89.457999999999998</v>
      </c>
      <c r="C2491">
        <v>658</v>
      </c>
      <c r="D2491">
        <v>175000</v>
      </c>
      <c r="E2491">
        <v>137</v>
      </c>
      <c r="F2491" s="3">
        <v>112.58350677491457</v>
      </c>
    </row>
    <row r="2492" spans="1:6">
      <c r="A2492">
        <v>24</v>
      </c>
      <c r="B2492">
        <v>-89.341999999999999</v>
      </c>
      <c r="C2492">
        <v>658</v>
      </c>
      <c r="D2492">
        <v>175000</v>
      </c>
      <c r="E2492">
        <v>132</v>
      </c>
      <c r="F2492" s="3">
        <v>110.54836749728244</v>
      </c>
    </row>
    <row r="2493" spans="1:6">
      <c r="A2493">
        <v>25</v>
      </c>
      <c r="B2493">
        <v>-89.234999999999999</v>
      </c>
      <c r="C2493">
        <v>658</v>
      </c>
      <c r="D2493">
        <v>175000</v>
      </c>
      <c r="E2493">
        <v>143</v>
      </c>
      <c r="F2493" s="3">
        <v>109.83370845307188</v>
      </c>
    </row>
    <row r="2494" spans="1:6">
      <c r="A2494">
        <v>26</v>
      </c>
      <c r="B2494">
        <v>-89.13</v>
      </c>
      <c r="C2494">
        <v>658</v>
      </c>
      <c r="D2494">
        <v>175000</v>
      </c>
      <c r="E2494">
        <v>105</v>
      </c>
      <c r="F2494" s="3">
        <v>109.68126813410879</v>
      </c>
    </row>
    <row r="2495" spans="1:6">
      <c r="A2495">
        <v>27</v>
      </c>
      <c r="B2495">
        <v>-89.016000000000005</v>
      </c>
      <c r="C2495">
        <v>658</v>
      </c>
      <c r="D2495">
        <v>175000</v>
      </c>
      <c r="E2495">
        <v>109</v>
      </c>
      <c r="F2495" s="3">
        <v>109.79930039271964</v>
      </c>
    </row>
    <row r="2496" spans="1:6">
      <c r="A2496">
        <v>28</v>
      </c>
      <c r="B2496">
        <v>-88.896000000000001</v>
      </c>
      <c r="C2496">
        <v>658</v>
      </c>
      <c r="D2496">
        <v>175000</v>
      </c>
      <c r="E2496">
        <v>117</v>
      </c>
      <c r="F2496" s="3">
        <v>110.05264874001654</v>
      </c>
    </row>
    <row r="2497" spans="1:6">
      <c r="A2497">
        <v>29</v>
      </c>
      <c r="B2497">
        <v>-88.790999999999997</v>
      </c>
      <c r="C2497">
        <v>658</v>
      </c>
      <c r="D2497">
        <v>175000</v>
      </c>
      <c r="E2497">
        <v>108</v>
      </c>
      <c r="F2497" s="3">
        <v>110.313466880574</v>
      </c>
    </row>
    <row r="2498" spans="1:6">
      <c r="A2498">
        <v>30</v>
      </c>
      <c r="B2498">
        <v>-88.671999999999997</v>
      </c>
      <c r="C2498">
        <v>658</v>
      </c>
      <c r="D2498">
        <v>175000</v>
      </c>
      <c r="E2498">
        <v>105</v>
      </c>
      <c r="F2498" s="3">
        <v>110.62322702132121</v>
      </c>
    </row>
    <row r="2499" spans="1:6">
      <c r="A2499">
        <v>31</v>
      </c>
      <c r="B2499">
        <v>-88.56</v>
      </c>
      <c r="C2499">
        <v>658</v>
      </c>
      <c r="D2499">
        <v>175000</v>
      </c>
      <c r="E2499">
        <v>100</v>
      </c>
      <c r="F2499" s="3">
        <v>110.91891534990799</v>
      </c>
    </row>
    <row r="2500" spans="1:6">
      <c r="A2500">
        <v>32</v>
      </c>
      <c r="B2500">
        <v>-88.451999999999998</v>
      </c>
      <c r="C2500">
        <v>658</v>
      </c>
      <c r="D2500">
        <v>175000</v>
      </c>
      <c r="E2500">
        <v>93</v>
      </c>
      <c r="F2500" s="3">
        <v>111.20505316236516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115</v>
      </c>
    </row>
    <row r="2506" spans="1:6">
      <c r="A2506" t="s">
        <v>2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116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181</v>
      </c>
      <c r="B2518" t="s">
        <v>160</v>
      </c>
      <c r="C2518" t="s">
        <v>163</v>
      </c>
      <c r="D2518" t="s">
        <v>180</v>
      </c>
      <c r="E2518" t="s">
        <v>179</v>
      </c>
      <c r="F2518" t="s">
        <v>200</v>
      </c>
    </row>
    <row r="2519" spans="1:10">
      <c r="A2519">
        <v>1</v>
      </c>
      <c r="B2519">
        <v>-91.947999999999993</v>
      </c>
      <c r="C2519">
        <v>662</v>
      </c>
      <c r="D2519">
        <v>175000</v>
      </c>
      <c r="E2519">
        <v>90</v>
      </c>
      <c r="F2519" s="3"/>
      <c r="J2519" t="s">
        <v>262</v>
      </c>
    </row>
    <row r="2520" spans="1:10">
      <c r="A2520">
        <v>2</v>
      </c>
      <c r="B2520">
        <v>-91.838999999999999</v>
      </c>
      <c r="C2520">
        <v>662</v>
      </c>
      <c r="D2520">
        <v>175000</v>
      </c>
      <c r="E2520">
        <v>91</v>
      </c>
      <c r="F2520" s="3"/>
    </row>
    <row r="2521" spans="1:10">
      <c r="A2521">
        <v>3</v>
      </c>
      <c r="B2521">
        <v>-91.724000000000004</v>
      </c>
      <c r="C2521">
        <v>662</v>
      </c>
      <c r="D2521">
        <v>175000</v>
      </c>
      <c r="E2521">
        <v>106</v>
      </c>
      <c r="F2521" s="3"/>
    </row>
    <row r="2522" spans="1:10">
      <c r="A2522">
        <v>4</v>
      </c>
      <c r="B2522">
        <v>-91.611999999999995</v>
      </c>
      <c r="C2522">
        <v>662</v>
      </c>
      <c r="D2522">
        <v>175000</v>
      </c>
      <c r="E2522">
        <v>86</v>
      </c>
      <c r="F2522" s="3">
        <v>106.72558687324678</v>
      </c>
    </row>
    <row r="2523" spans="1:10">
      <c r="A2523">
        <v>5</v>
      </c>
      <c r="B2523">
        <v>-91.5</v>
      </c>
      <c r="C2523">
        <v>662</v>
      </c>
      <c r="D2523">
        <v>175000</v>
      </c>
      <c r="E2523">
        <v>121</v>
      </c>
      <c r="F2523" s="3">
        <v>109.38536400885279</v>
      </c>
    </row>
    <row r="2524" spans="1:10">
      <c r="A2524">
        <v>6</v>
      </c>
      <c r="B2524">
        <v>-91.394000000000005</v>
      </c>
      <c r="C2524">
        <v>662</v>
      </c>
      <c r="D2524">
        <v>175000</v>
      </c>
      <c r="E2524">
        <v>143</v>
      </c>
      <c r="F2524" s="3">
        <v>113.87666680309135</v>
      </c>
    </row>
    <row r="2525" spans="1:10">
      <c r="A2525">
        <v>7</v>
      </c>
      <c r="B2525">
        <v>-91.281000000000006</v>
      </c>
      <c r="C2525">
        <v>662</v>
      </c>
      <c r="D2525">
        <v>175000</v>
      </c>
      <c r="E2525">
        <v>125</v>
      </c>
      <c r="F2525" s="3">
        <v>121.91225834414323</v>
      </c>
    </row>
    <row r="2526" spans="1:10">
      <c r="A2526">
        <v>8</v>
      </c>
      <c r="B2526">
        <v>-91.165000000000006</v>
      </c>
      <c r="C2526">
        <v>662</v>
      </c>
      <c r="D2526">
        <v>175000</v>
      </c>
      <c r="E2526">
        <v>133</v>
      </c>
      <c r="F2526" s="3">
        <v>134.86062330535472</v>
      </c>
    </row>
    <row r="2527" spans="1:10">
      <c r="A2527">
        <v>9</v>
      </c>
      <c r="B2527">
        <v>-91.049000000000007</v>
      </c>
      <c r="C2527">
        <v>662</v>
      </c>
      <c r="D2527">
        <v>175000</v>
      </c>
      <c r="E2527">
        <v>140</v>
      </c>
      <c r="F2527" s="3">
        <v>153.24123642310917</v>
      </c>
    </row>
    <row r="2528" spans="1:10">
      <c r="A2528">
        <v>10</v>
      </c>
      <c r="B2528">
        <v>-90.933999999999997</v>
      </c>
      <c r="C2528">
        <v>662</v>
      </c>
      <c r="D2528">
        <v>175000</v>
      </c>
      <c r="E2528">
        <v>167</v>
      </c>
      <c r="F2528" s="3">
        <v>176.16971113936191</v>
      </c>
    </row>
    <row r="2529" spans="1:6">
      <c r="A2529">
        <v>11</v>
      </c>
      <c r="B2529">
        <v>-90.823999999999998</v>
      </c>
      <c r="C2529">
        <v>662</v>
      </c>
      <c r="D2529">
        <v>175000</v>
      </c>
      <c r="E2529">
        <v>208</v>
      </c>
      <c r="F2529" s="3">
        <v>200.21798129291554</v>
      </c>
    </row>
    <row r="2530" spans="1:6">
      <c r="A2530">
        <v>12</v>
      </c>
      <c r="B2530">
        <v>-90.709000000000003</v>
      </c>
      <c r="C2530">
        <v>662</v>
      </c>
      <c r="D2530">
        <v>175000</v>
      </c>
      <c r="E2530">
        <v>228</v>
      </c>
      <c r="F2530" s="3">
        <v>223.60098303318648</v>
      </c>
    </row>
    <row r="2531" spans="1:6">
      <c r="A2531">
        <v>13</v>
      </c>
      <c r="B2531">
        <v>-90.594999999999999</v>
      </c>
      <c r="C2531">
        <v>662</v>
      </c>
      <c r="D2531">
        <v>175000</v>
      </c>
      <c r="E2531">
        <v>249</v>
      </c>
      <c r="F2531" s="3">
        <v>240.34760570311497</v>
      </c>
    </row>
    <row r="2532" spans="1:6">
      <c r="A2532">
        <v>14</v>
      </c>
      <c r="B2532">
        <v>-90.486999999999995</v>
      </c>
      <c r="C2532">
        <v>662</v>
      </c>
      <c r="D2532">
        <v>175000</v>
      </c>
      <c r="E2532">
        <v>252</v>
      </c>
      <c r="F2532" s="3">
        <v>246.80052815066864</v>
      </c>
    </row>
    <row r="2533" spans="1:6">
      <c r="A2533">
        <v>15</v>
      </c>
      <c r="B2533">
        <v>-90.372</v>
      </c>
      <c r="C2533">
        <v>662</v>
      </c>
      <c r="D2533">
        <v>175000</v>
      </c>
      <c r="E2533">
        <v>236</v>
      </c>
      <c r="F2533" s="3">
        <v>242.04587029595879</v>
      </c>
    </row>
    <row r="2534" spans="1:6">
      <c r="A2534">
        <v>16</v>
      </c>
      <c r="B2534">
        <v>-90.256</v>
      </c>
      <c r="C2534">
        <v>662</v>
      </c>
      <c r="D2534">
        <v>175000</v>
      </c>
      <c r="E2534">
        <v>208</v>
      </c>
      <c r="F2534" s="3">
        <v>226.4160173252836</v>
      </c>
    </row>
    <row r="2535" spans="1:6">
      <c r="A2535">
        <v>17</v>
      </c>
      <c r="B2535">
        <v>-90.14</v>
      </c>
      <c r="C2535">
        <v>662</v>
      </c>
      <c r="D2535">
        <v>175000</v>
      </c>
      <c r="E2535">
        <v>221</v>
      </c>
      <c r="F2535" s="3">
        <v>203.75496738503003</v>
      </c>
    </row>
    <row r="2536" spans="1:6">
      <c r="A2536">
        <v>18</v>
      </c>
      <c r="B2536">
        <v>-90.025000000000006</v>
      </c>
      <c r="C2536">
        <v>662</v>
      </c>
      <c r="D2536">
        <v>175000</v>
      </c>
      <c r="E2536">
        <v>191</v>
      </c>
      <c r="F2536" s="3">
        <v>179.18479077568892</v>
      </c>
    </row>
    <row r="2537" spans="1:6">
      <c r="A2537">
        <v>19</v>
      </c>
      <c r="B2537">
        <v>-89.918999999999997</v>
      </c>
      <c r="C2537">
        <v>662</v>
      </c>
      <c r="D2537">
        <v>175000</v>
      </c>
      <c r="E2537">
        <v>146</v>
      </c>
      <c r="F2537" s="3">
        <v>158.32813475476212</v>
      </c>
    </row>
    <row r="2538" spans="1:6">
      <c r="A2538">
        <v>20</v>
      </c>
      <c r="B2538">
        <v>-89.805999999999997</v>
      </c>
      <c r="C2538">
        <v>662</v>
      </c>
      <c r="D2538">
        <v>175000</v>
      </c>
      <c r="E2538">
        <v>134</v>
      </c>
      <c r="F2538" s="3">
        <v>140.35607622564876</v>
      </c>
    </row>
    <row r="2539" spans="1:6">
      <c r="A2539">
        <v>21</v>
      </c>
      <c r="B2539">
        <v>-89.691000000000003</v>
      </c>
      <c r="C2539">
        <v>662</v>
      </c>
      <c r="D2539">
        <v>175000</v>
      </c>
      <c r="E2539">
        <v>127</v>
      </c>
      <c r="F2539" s="3">
        <v>127.36745124858875</v>
      </c>
    </row>
    <row r="2540" spans="1:6">
      <c r="A2540">
        <v>22</v>
      </c>
      <c r="B2540">
        <v>-89.576999999999998</v>
      </c>
      <c r="C2540">
        <v>662</v>
      </c>
      <c r="D2540">
        <v>175000</v>
      </c>
      <c r="E2540">
        <v>125</v>
      </c>
      <c r="F2540" s="3">
        <v>119.25045662326926</v>
      </c>
    </row>
    <row r="2541" spans="1:6">
      <c r="A2541">
        <v>23</v>
      </c>
      <c r="B2541">
        <v>-89.457999999999998</v>
      </c>
      <c r="C2541">
        <v>662</v>
      </c>
      <c r="D2541">
        <v>175000</v>
      </c>
      <c r="E2541">
        <v>132</v>
      </c>
      <c r="F2541" s="3">
        <v>114.55545275304301</v>
      </c>
    </row>
    <row r="2542" spans="1:6">
      <c r="A2542">
        <v>24</v>
      </c>
      <c r="B2542">
        <v>-89.341999999999999</v>
      </c>
      <c r="C2542">
        <v>662</v>
      </c>
      <c r="D2542">
        <v>175000</v>
      </c>
      <c r="E2542">
        <v>121</v>
      </c>
      <c r="F2542" s="3">
        <v>112.36864358417998</v>
      </c>
    </row>
    <row r="2543" spans="1:6">
      <c r="A2543">
        <v>25</v>
      </c>
      <c r="B2543">
        <v>-89.234999999999999</v>
      </c>
      <c r="C2543">
        <v>662</v>
      </c>
      <c r="D2543">
        <v>175000</v>
      </c>
      <c r="E2543">
        <v>113</v>
      </c>
      <c r="F2543" s="3">
        <v>111.54514738737511</v>
      </c>
    </row>
    <row r="2544" spans="1:6">
      <c r="A2544">
        <v>26</v>
      </c>
      <c r="B2544">
        <v>-89.13</v>
      </c>
      <c r="C2544">
        <v>662</v>
      </c>
      <c r="D2544">
        <v>175000</v>
      </c>
      <c r="E2544">
        <v>103</v>
      </c>
      <c r="F2544" s="3">
        <v>111.31943606352426</v>
      </c>
    </row>
    <row r="2545" spans="1:6">
      <c r="A2545">
        <v>27</v>
      </c>
      <c r="B2545">
        <v>-89.016000000000005</v>
      </c>
      <c r="C2545">
        <v>662</v>
      </c>
      <c r="D2545">
        <v>175000</v>
      </c>
      <c r="E2545">
        <v>108</v>
      </c>
      <c r="F2545" s="3">
        <v>111.38658169236075</v>
      </c>
    </row>
    <row r="2546" spans="1:6">
      <c r="A2546">
        <v>28</v>
      </c>
      <c r="B2546">
        <v>-88.896000000000001</v>
      </c>
      <c r="C2546">
        <v>662</v>
      </c>
      <c r="D2546">
        <v>175000</v>
      </c>
      <c r="E2546">
        <v>115</v>
      </c>
      <c r="F2546" s="3">
        <v>111.60563372026087</v>
      </c>
    </row>
    <row r="2547" spans="1:6">
      <c r="A2547">
        <v>29</v>
      </c>
      <c r="B2547">
        <v>-88.790999999999997</v>
      </c>
      <c r="C2547">
        <v>662</v>
      </c>
      <c r="D2547">
        <v>175000</v>
      </c>
      <c r="E2547">
        <v>108</v>
      </c>
      <c r="F2547" s="3">
        <v>111.84454380075238</v>
      </c>
    </row>
    <row r="2548" spans="1:6">
      <c r="A2548">
        <v>30</v>
      </c>
      <c r="B2548">
        <v>-88.671999999999997</v>
      </c>
      <c r="C2548">
        <v>662</v>
      </c>
      <c r="D2548">
        <v>175000</v>
      </c>
      <c r="E2548">
        <v>96</v>
      </c>
      <c r="F2548" s="3">
        <v>112.13336829767192</v>
      </c>
    </row>
    <row r="2549" spans="1:6">
      <c r="A2549">
        <v>31</v>
      </c>
      <c r="B2549">
        <v>-88.56</v>
      </c>
      <c r="C2549">
        <v>662</v>
      </c>
      <c r="D2549">
        <v>175000</v>
      </c>
      <c r="E2549">
        <v>102</v>
      </c>
      <c r="F2549" s="3">
        <v>112.41080374053365</v>
      </c>
    </row>
    <row r="2550" spans="1:6">
      <c r="A2550">
        <v>32</v>
      </c>
      <c r="B2550">
        <v>-88.451999999999998</v>
      </c>
      <c r="C2550">
        <v>662</v>
      </c>
      <c r="D2550">
        <v>175000</v>
      </c>
      <c r="E2550">
        <v>141</v>
      </c>
      <c r="F2550" s="3">
        <v>112.67978472590585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117</v>
      </c>
    </row>
    <row r="2556" spans="1:6">
      <c r="A2556" t="s">
        <v>118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119</v>
      </c>
    </row>
    <row r="2560" spans="1:6">
      <c r="A2560" t="s">
        <v>120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181</v>
      </c>
      <c r="B2568" t="s">
        <v>160</v>
      </c>
      <c r="C2568" t="s">
        <v>163</v>
      </c>
      <c r="D2568" t="s">
        <v>180</v>
      </c>
      <c r="E2568" t="s">
        <v>179</v>
      </c>
      <c r="F2568" t="s">
        <v>200</v>
      </c>
    </row>
    <row r="2569" spans="1:10">
      <c r="A2569">
        <v>1</v>
      </c>
      <c r="B2569">
        <v>-91.947999999999993</v>
      </c>
      <c r="C2569">
        <v>4</v>
      </c>
      <c r="D2569">
        <v>1000</v>
      </c>
      <c r="E2569">
        <v>0</v>
      </c>
      <c r="J2569" t="s">
        <v>263</v>
      </c>
    </row>
    <row r="2570" spans="1:10">
      <c r="A2570">
        <v>2</v>
      </c>
      <c r="B2570">
        <v>-91.838999999999999</v>
      </c>
      <c r="C2570">
        <v>4</v>
      </c>
      <c r="D2570">
        <v>1000</v>
      </c>
      <c r="E2570">
        <v>0</v>
      </c>
    </row>
    <row r="2571" spans="1:10">
      <c r="A2571">
        <v>3</v>
      </c>
      <c r="B2571">
        <v>-91.724000000000004</v>
      </c>
      <c r="C2571">
        <v>4</v>
      </c>
      <c r="D2571">
        <v>1000</v>
      </c>
      <c r="E2571">
        <v>1</v>
      </c>
    </row>
    <row r="2572" spans="1:10">
      <c r="A2572">
        <v>4</v>
      </c>
      <c r="B2572">
        <v>-91.611999999999995</v>
      </c>
      <c r="C2572">
        <v>4</v>
      </c>
      <c r="D2572">
        <v>1000</v>
      </c>
      <c r="E2572">
        <v>0</v>
      </c>
    </row>
    <row r="2573" spans="1:10">
      <c r="A2573">
        <v>5</v>
      </c>
      <c r="B2573">
        <v>-91.5</v>
      </c>
      <c r="C2573">
        <v>4</v>
      </c>
      <c r="D2573">
        <v>1000</v>
      </c>
      <c r="E2573">
        <v>0</v>
      </c>
    </row>
    <row r="2574" spans="1:10">
      <c r="A2574">
        <v>6</v>
      </c>
      <c r="B2574">
        <v>-91.394000000000005</v>
      </c>
      <c r="C2574">
        <v>4</v>
      </c>
      <c r="D2574">
        <v>1000</v>
      </c>
      <c r="E2574">
        <v>0</v>
      </c>
    </row>
    <row r="2575" spans="1:10">
      <c r="A2575">
        <v>7</v>
      </c>
      <c r="B2575">
        <v>-91.281000000000006</v>
      </c>
      <c r="C2575">
        <v>4</v>
      </c>
      <c r="D2575">
        <v>1000</v>
      </c>
      <c r="E2575">
        <v>0</v>
      </c>
    </row>
    <row r="2576" spans="1:10">
      <c r="A2576">
        <v>8</v>
      </c>
      <c r="B2576">
        <v>-91.165000000000006</v>
      </c>
      <c r="C2576">
        <v>4</v>
      </c>
      <c r="D2576">
        <v>1000</v>
      </c>
      <c r="E2576">
        <v>0</v>
      </c>
    </row>
    <row r="2577" spans="1:5">
      <c r="A2577">
        <v>9</v>
      </c>
      <c r="B2577">
        <v>-91.049000000000007</v>
      </c>
      <c r="C2577">
        <v>4</v>
      </c>
      <c r="D2577">
        <v>1000</v>
      </c>
      <c r="E2577">
        <v>0</v>
      </c>
    </row>
    <row r="2578" spans="1:5">
      <c r="A2578">
        <v>10</v>
      </c>
      <c r="B2578">
        <v>-90.933999999999997</v>
      </c>
      <c r="C2578">
        <v>4</v>
      </c>
      <c r="D2578">
        <v>1000</v>
      </c>
      <c r="E2578">
        <v>0</v>
      </c>
    </row>
    <row r="2579" spans="1:5">
      <c r="A2579">
        <v>11</v>
      </c>
      <c r="B2579">
        <v>-90.823999999999998</v>
      </c>
      <c r="C2579">
        <v>4</v>
      </c>
      <c r="D2579">
        <v>1000</v>
      </c>
      <c r="E2579">
        <v>0</v>
      </c>
    </row>
    <row r="2580" spans="1:5">
      <c r="A2580">
        <v>12</v>
      </c>
      <c r="B2580">
        <v>-90.709000000000003</v>
      </c>
      <c r="C2580">
        <v>4</v>
      </c>
      <c r="D2580">
        <v>1000</v>
      </c>
      <c r="E2580">
        <v>0</v>
      </c>
    </row>
    <row r="2581" spans="1:5">
      <c r="A2581">
        <v>13</v>
      </c>
      <c r="B2581">
        <v>-90.594999999999999</v>
      </c>
      <c r="C2581">
        <v>4</v>
      </c>
      <c r="D2581">
        <v>1000</v>
      </c>
      <c r="E2581">
        <v>0</v>
      </c>
    </row>
    <row r="2582" spans="1:5">
      <c r="A2582">
        <v>14</v>
      </c>
      <c r="B2582">
        <v>-90.486999999999995</v>
      </c>
      <c r="C2582">
        <v>4</v>
      </c>
      <c r="D2582">
        <v>1000</v>
      </c>
      <c r="E2582">
        <v>0</v>
      </c>
    </row>
    <row r="2583" spans="1:5">
      <c r="A2583">
        <v>15</v>
      </c>
      <c r="B2583">
        <v>-90.372</v>
      </c>
      <c r="C2583">
        <v>4</v>
      </c>
      <c r="D2583">
        <v>1000</v>
      </c>
      <c r="E2583">
        <v>0</v>
      </c>
    </row>
    <row r="2584" spans="1:5">
      <c r="A2584">
        <v>16</v>
      </c>
      <c r="B2584">
        <v>-90.256</v>
      </c>
      <c r="C2584">
        <v>4</v>
      </c>
      <c r="D2584">
        <v>1000</v>
      </c>
      <c r="E2584">
        <v>0</v>
      </c>
    </row>
    <row r="2585" spans="1:5">
      <c r="A2585">
        <v>17</v>
      </c>
      <c r="B2585">
        <v>-90.14</v>
      </c>
      <c r="C2585">
        <v>4</v>
      </c>
      <c r="D2585">
        <v>1000</v>
      </c>
      <c r="E2585">
        <v>0</v>
      </c>
    </row>
    <row r="2586" spans="1:5">
      <c r="A2586">
        <v>18</v>
      </c>
      <c r="B2586">
        <v>-90.025000000000006</v>
      </c>
      <c r="C2586">
        <v>4</v>
      </c>
      <c r="D2586">
        <v>1000</v>
      </c>
      <c r="E2586">
        <v>0</v>
      </c>
    </row>
    <row r="2587" spans="1:5">
      <c r="A2587">
        <v>19</v>
      </c>
      <c r="B2587">
        <v>-89.918999999999997</v>
      </c>
      <c r="C2587">
        <v>4</v>
      </c>
      <c r="D2587">
        <v>1000</v>
      </c>
      <c r="E2587">
        <v>0</v>
      </c>
    </row>
    <row r="2588" spans="1:5">
      <c r="A2588">
        <v>20</v>
      </c>
      <c r="B2588">
        <v>-89.805999999999997</v>
      </c>
      <c r="C2588">
        <v>4</v>
      </c>
      <c r="D2588">
        <v>1000</v>
      </c>
      <c r="E2588">
        <v>0</v>
      </c>
    </row>
    <row r="2589" spans="1:5">
      <c r="A2589">
        <v>21</v>
      </c>
      <c r="B2589">
        <v>-89.691000000000003</v>
      </c>
      <c r="C2589">
        <v>4</v>
      </c>
      <c r="D2589">
        <v>1000</v>
      </c>
      <c r="E2589">
        <v>0</v>
      </c>
    </row>
    <row r="2590" spans="1:5">
      <c r="A2590">
        <v>22</v>
      </c>
      <c r="B2590">
        <v>-89.576999999999998</v>
      </c>
      <c r="C2590">
        <v>4</v>
      </c>
      <c r="D2590">
        <v>1000</v>
      </c>
      <c r="E2590">
        <v>0</v>
      </c>
    </row>
    <row r="2591" spans="1:5">
      <c r="A2591">
        <v>23</v>
      </c>
      <c r="B2591">
        <v>-89.457999999999998</v>
      </c>
      <c r="C2591">
        <v>4</v>
      </c>
      <c r="D2591">
        <v>1000</v>
      </c>
      <c r="E2591">
        <v>0</v>
      </c>
    </row>
    <row r="2592" spans="1:5">
      <c r="A2592">
        <v>24</v>
      </c>
      <c r="B2592">
        <v>-89.341999999999999</v>
      </c>
      <c r="C2592">
        <v>4</v>
      </c>
      <c r="D2592">
        <v>1000</v>
      </c>
      <c r="E2592">
        <v>1</v>
      </c>
    </row>
    <row r="2593" spans="1:5">
      <c r="A2593">
        <v>25</v>
      </c>
      <c r="B2593">
        <v>-89.234999999999999</v>
      </c>
      <c r="C2593">
        <v>4</v>
      </c>
      <c r="D2593">
        <v>1000</v>
      </c>
      <c r="E2593">
        <v>0</v>
      </c>
    </row>
    <row r="2594" spans="1:5">
      <c r="A2594">
        <v>26</v>
      </c>
      <c r="B2594">
        <v>-89.13</v>
      </c>
      <c r="C2594">
        <v>4</v>
      </c>
      <c r="D2594">
        <v>1000</v>
      </c>
      <c r="E2594">
        <v>0</v>
      </c>
    </row>
    <row r="2595" spans="1:5">
      <c r="A2595">
        <v>27</v>
      </c>
      <c r="B2595">
        <v>-89.016000000000005</v>
      </c>
      <c r="C2595">
        <v>4</v>
      </c>
      <c r="D2595">
        <v>1000</v>
      </c>
      <c r="E2595">
        <v>0</v>
      </c>
    </row>
    <row r="2596" spans="1:5">
      <c r="A2596">
        <v>28</v>
      </c>
      <c r="B2596">
        <v>-88.896000000000001</v>
      </c>
      <c r="C2596">
        <v>4</v>
      </c>
      <c r="D2596">
        <v>1000</v>
      </c>
      <c r="E2596">
        <v>0</v>
      </c>
    </row>
    <row r="2597" spans="1:5">
      <c r="A2597">
        <v>29</v>
      </c>
      <c r="B2597">
        <v>-88.790999999999997</v>
      </c>
      <c r="C2597">
        <v>4</v>
      </c>
      <c r="D2597">
        <v>1000</v>
      </c>
      <c r="E2597">
        <v>0</v>
      </c>
    </row>
    <row r="2598" spans="1:5">
      <c r="A2598">
        <v>30</v>
      </c>
      <c r="B2598">
        <v>-88.671999999999997</v>
      </c>
      <c r="C2598">
        <v>4</v>
      </c>
      <c r="D2598">
        <v>1000</v>
      </c>
      <c r="E2598">
        <v>0</v>
      </c>
    </row>
    <row r="2599" spans="1:5">
      <c r="A2599">
        <v>31</v>
      </c>
      <c r="B2599">
        <v>-88.56</v>
      </c>
      <c r="C2599">
        <v>4</v>
      </c>
      <c r="D2599">
        <v>1000</v>
      </c>
      <c r="E2599">
        <v>0</v>
      </c>
    </row>
    <row r="2600" spans="1:5">
      <c r="A2600">
        <v>32</v>
      </c>
      <c r="B2600">
        <v>-88.451999999999998</v>
      </c>
      <c r="C2600">
        <v>4</v>
      </c>
      <c r="D2600">
        <v>1000</v>
      </c>
      <c r="E2600">
        <v>0</v>
      </c>
    </row>
    <row r="2601" spans="1:5">
      <c r="A2601" t="s">
        <v>0</v>
      </c>
    </row>
    <row r="2602" spans="1:5">
      <c r="A2602" t="s">
        <v>0</v>
      </c>
    </row>
    <row r="2603" spans="1:5">
      <c r="A2603" t="s">
        <v>0</v>
      </c>
    </row>
    <row r="2604" spans="1:5">
      <c r="A2604" t="s">
        <v>0</v>
      </c>
    </row>
    <row r="2605" spans="1:5">
      <c r="A2605" t="s">
        <v>121</v>
      </c>
    </row>
    <row r="2606" spans="1:5">
      <c r="A2606" t="s">
        <v>122</v>
      </c>
    </row>
    <row r="2607" spans="1:5">
      <c r="A2607" t="s">
        <v>3</v>
      </c>
    </row>
    <row r="2608" spans="1:5">
      <c r="A2608" t="s">
        <v>4</v>
      </c>
    </row>
    <row r="2609" spans="1:10">
      <c r="A2609" t="s">
        <v>123</v>
      </c>
    </row>
    <row r="2610" spans="1:10">
      <c r="A2610" t="s">
        <v>124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48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181</v>
      </c>
      <c r="B2618" t="s">
        <v>160</v>
      </c>
      <c r="C2618" t="s">
        <v>163</v>
      </c>
      <c r="D2618" t="s">
        <v>180</v>
      </c>
      <c r="E2618" t="s">
        <v>179</v>
      </c>
      <c r="F2618" t="s">
        <v>200</v>
      </c>
    </row>
    <row r="2619" spans="1:10">
      <c r="A2619">
        <v>1</v>
      </c>
      <c r="B2619">
        <v>-91.548000000000002</v>
      </c>
      <c r="C2619">
        <v>866</v>
      </c>
      <c r="D2619">
        <v>230000</v>
      </c>
      <c r="E2619">
        <v>112</v>
      </c>
      <c r="F2619" s="3"/>
      <c r="J2619" t="s">
        <v>264</v>
      </c>
    </row>
    <row r="2620" spans="1:10">
      <c r="A2620">
        <v>2</v>
      </c>
      <c r="B2620">
        <v>-91.438999999999993</v>
      </c>
      <c r="C2620">
        <v>866</v>
      </c>
      <c r="D2620">
        <v>230000</v>
      </c>
      <c r="E2620">
        <v>106</v>
      </c>
      <c r="F2620" s="3"/>
    </row>
    <row r="2621" spans="1:10">
      <c r="A2621">
        <v>3</v>
      </c>
      <c r="B2621">
        <v>-91.323999999999998</v>
      </c>
      <c r="C2621">
        <v>866</v>
      </c>
      <c r="D2621">
        <v>230000</v>
      </c>
      <c r="E2621">
        <v>116</v>
      </c>
      <c r="F2621" s="3"/>
    </row>
    <row r="2622" spans="1:10">
      <c r="A2622">
        <v>4</v>
      </c>
      <c r="B2622">
        <v>-91.212000000000003</v>
      </c>
      <c r="C2622">
        <v>866</v>
      </c>
      <c r="D2622">
        <v>230000</v>
      </c>
      <c r="E2622">
        <v>131</v>
      </c>
      <c r="F2622" s="3">
        <v>138.19870369620227</v>
      </c>
    </row>
    <row r="2623" spans="1:10">
      <c r="A2623">
        <v>5</v>
      </c>
      <c r="B2623">
        <v>-91.1</v>
      </c>
      <c r="C2623">
        <v>866</v>
      </c>
      <c r="D2623">
        <v>230000</v>
      </c>
      <c r="E2623">
        <v>127</v>
      </c>
      <c r="F2623" s="3">
        <v>139.20136706649734</v>
      </c>
    </row>
    <row r="2624" spans="1:10">
      <c r="A2624">
        <v>6</v>
      </c>
      <c r="B2624">
        <v>-90.994</v>
      </c>
      <c r="C2624">
        <v>866</v>
      </c>
      <c r="D2624">
        <v>230000</v>
      </c>
      <c r="E2624">
        <v>161</v>
      </c>
      <c r="F2624" s="3">
        <v>140.63193957440615</v>
      </c>
    </row>
    <row r="2625" spans="1:6">
      <c r="A2625">
        <v>7</v>
      </c>
      <c r="B2625">
        <v>-90.881</v>
      </c>
      <c r="C2625">
        <v>866</v>
      </c>
      <c r="D2625">
        <v>230000</v>
      </c>
      <c r="E2625">
        <v>154</v>
      </c>
      <c r="F2625" s="3">
        <v>143.1078261864217</v>
      </c>
    </row>
    <row r="2626" spans="1:6">
      <c r="A2626">
        <v>8</v>
      </c>
      <c r="B2626">
        <v>-90.765000000000001</v>
      </c>
      <c r="C2626">
        <v>866</v>
      </c>
      <c r="D2626">
        <v>230000</v>
      </c>
      <c r="E2626">
        <v>142</v>
      </c>
      <c r="F2626" s="3">
        <v>147.35997052333883</v>
      </c>
    </row>
    <row r="2627" spans="1:6">
      <c r="A2627">
        <v>9</v>
      </c>
      <c r="B2627">
        <v>-90.649000000000001</v>
      </c>
      <c r="C2627">
        <v>866</v>
      </c>
      <c r="D2627">
        <v>230000</v>
      </c>
      <c r="E2627">
        <v>147</v>
      </c>
      <c r="F2627" s="3">
        <v>154.22774505122993</v>
      </c>
    </row>
    <row r="2628" spans="1:6">
      <c r="A2628">
        <v>10</v>
      </c>
      <c r="B2628">
        <v>-90.534000000000006</v>
      </c>
      <c r="C2628">
        <v>866</v>
      </c>
      <c r="D2628">
        <v>230000</v>
      </c>
      <c r="E2628">
        <v>180</v>
      </c>
      <c r="F2628" s="3">
        <v>164.43594858230858</v>
      </c>
    </row>
    <row r="2629" spans="1:6">
      <c r="A2629">
        <v>11</v>
      </c>
      <c r="B2629">
        <v>-90.424000000000007</v>
      </c>
      <c r="C2629">
        <v>866</v>
      </c>
      <c r="D2629">
        <v>230000</v>
      </c>
      <c r="E2629">
        <v>170</v>
      </c>
      <c r="F2629" s="3">
        <v>177.70772166560417</v>
      </c>
    </row>
    <row r="2630" spans="1:6">
      <c r="A2630">
        <v>12</v>
      </c>
      <c r="B2630">
        <v>-90.308999999999997</v>
      </c>
      <c r="C2630">
        <v>866</v>
      </c>
      <c r="D2630">
        <v>230000</v>
      </c>
      <c r="E2630">
        <v>191</v>
      </c>
      <c r="F2630" s="3">
        <v>194.74529008207813</v>
      </c>
    </row>
    <row r="2631" spans="1:6">
      <c r="A2631">
        <v>13</v>
      </c>
      <c r="B2631">
        <v>-90.194999999999993</v>
      </c>
      <c r="C2631">
        <v>866</v>
      </c>
      <c r="D2631">
        <v>230000</v>
      </c>
      <c r="E2631">
        <v>217</v>
      </c>
      <c r="F2631" s="3">
        <v>213.1719862317907</v>
      </c>
    </row>
    <row r="2632" spans="1:6">
      <c r="A2632">
        <v>14</v>
      </c>
      <c r="B2632">
        <v>-90.087000000000003</v>
      </c>
      <c r="C2632">
        <v>866</v>
      </c>
      <c r="D2632">
        <v>230000</v>
      </c>
      <c r="E2632">
        <v>245</v>
      </c>
      <c r="F2632" s="3">
        <v>229.58563608496334</v>
      </c>
    </row>
    <row r="2633" spans="1:6">
      <c r="A2633">
        <v>15</v>
      </c>
      <c r="B2633">
        <v>-89.971999999999994</v>
      </c>
      <c r="C2633">
        <v>866</v>
      </c>
      <c r="D2633">
        <v>230000</v>
      </c>
      <c r="E2633">
        <v>221</v>
      </c>
      <c r="F2633" s="3">
        <v>242.86595481149303</v>
      </c>
    </row>
    <row r="2634" spans="1:6">
      <c r="A2634">
        <v>16</v>
      </c>
      <c r="B2634">
        <v>-89.855999999999995</v>
      </c>
      <c r="C2634">
        <v>866</v>
      </c>
      <c r="D2634">
        <v>230000</v>
      </c>
      <c r="E2634">
        <v>267</v>
      </c>
      <c r="F2634" s="3">
        <v>249.12779407435417</v>
      </c>
    </row>
    <row r="2635" spans="1:6">
      <c r="A2635">
        <v>17</v>
      </c>
      <c r="B2635">
        <v>-89.74</v>
      </c>
      <c r="C2635">
        <v>866</v>
      </c>
      <c r="D2635">
        <v>230000</v>
      </c>
      <c r="E2635">
        <v>229</v>
      </c>
      <c r="F2635" s="3">
        <v>246.8854611099564</v>
      </c>
    </row>
    <row r="2636" spans="1:6">
      <c r="A2636">
        <v>18</v>
      </c>
      <c r="B2636">
        <v>-89.625</v>
      </c>
      <c r="C2636">
        <v>866</v>
      </c>
      <c r="D2636">
        <v>230000</v>
      </c>
      <c r="E2636">
        <v>240</v>
      </c>
      <c r="F2636" s="3">
        <v>236.92688391982028</v>
      </c>
    </row>
    <row r="2637" spans="1:6">
      <c r="A2637">
        <v>19</v>
      </c>
      <c r="B2637">
        <v>-89.519000000000005</v>
      </c>
      <c r="C2637">
        <v>866</v>
      </c>
      <c r="D2637">
        <v>230000</v>
      </c>
      <c r="E2637">
        <v>243</v>
      </c>
      <c r="F2637" s="3">
        <v>222.95241569559587</v>
      </c>
    </row>
    <row r="2638" spans="1:6">
      <c r="A2638">
        <v>20</v>
      </c>
      <c r="B2638">
        <v>-89.406000000000006</v>
      </c>
      <c r="C2638">
        <v>866</v>
      </c>
      <c r="D2638">
        <v>230000</v>
      </c>
      <c r="E2638">
        <v>200</v>
      </c>
      <c r="F2638" s="3">
        <v>205.88773375816268</v>
      </c>
    </row>
    <row r="2639" spans="1:6">
      <c r="A2639">
        <v>21</v>
      </c>
      <c r="B2639">
        <v>-89.290999999999997</v>
      </c>
      <c r="C2639">
        <v>866</v>
      </c>
      <c r="D2639">
        <v>230000</v>
      </c>
      <c r="E2639">
        <v>194</v>
      </c>
      <c r="F2639" s="3">
        <v>189.1495398178424</v>
      </c>
    </row>
    <row r="2640" spans="1:6">
      <c r="A2640">
        <v>22</v>
      </c>
      <c r="B2640">
        <v>-89.177000000000007</v>
      </c>
      <c r="C2640">
        <v>866</v>
      </c>
      <c r="D2640">
        <v>230000</v>
      </c>
      <c r="E2640">
        <v>172</v>
      </c>
      <c r="F2640" s="3">
        <v>175.27552409531032</v>
      </c>
    </row>
    <row r="2641" spans="1:6">
      <c r="A2641">
        <v>23</v>
      </c>
      <c r="B2641">
        <v>-89.058000000000007</v>
      </c>
      <c r="C2641">
        <v>866</v>
      </c>
      <c r="D2641">
        <v>230000</v>
      </c>
      <c r="E2641">
        <v>160</v>
      </c>
      <c r="F2641" s="3">
        <v>164.65509316910058</v>
      </c>
    </row>
    <row r="2642" spans="1:6">
      <c r="A2642">
        <v>24</v>
      </c>
      <c r="B2642">
        <v>-88.941999999999993</v>
      </c>
      <c r="C2642">
        <v>866</v>
      </c>
      <c r="D2642">
        <v>230000</v>
      </c>
      <c r="E2642">
        <v>145</v>
      </c>
      <c r="F2642" s="3">
        <v>157.97811221593281</v>
      </c>
    </row>
    <row r="2643" spans="1:6">
      <c r="A2643">
        <v>25</v>
      </c>
      <c r="B2643">
        <v>-88.834999999999994</v>
      </c>
      <c r="C2643">
        <v>866</v>
      </c>
      <c r="D2643">
        <v>230000</v>
      </c>
      <c r="E2643">
        <v>162</v>
      </c>
      <c r="F2643" s="3">
        <v>154.39972956669325</v>
      </c>
    </row>
    <row r="2644" spans="1:6">
      <c r="A2644">
        <v>26</v>
      </c>
      <c r="B2644">
        <v>-88.73</v>
      </c>
      <c r="C2644">
        <v>866</v>
      </c>
      <c r="D2644">
        <v>230000</v>
      </c>
      <c r="E2644">
        <v>149</v>
      </c>
      <c r="F2644" s="3">
        <v>152.58714549760944</v>
      </c>
    </row>
    <row r="2645" spans="1:6">
      <c r="A2645">
        <v>27</v>
      </c>
      <c r="B2645">
        <v>-88.616</v>
      </c>
      <c r="C2645">
        <v>866</v>
      </c>
      <c r="D2645">
        <v>230000</v>
      </c>
      <c r="E2645">
        <v>159</v>
      </c>
      <c r="F2645" s="3">
        <v>151.8239631439186</v>
      </c>
    </row>
    <row r="2646" spans="1:6">
      <c r="A2646">
        <v>28</v>
      </c>
      <c r="B2646">
        <v>-88.495999999999995</v>
      </c>
      <c r="C2646">
        <v>866</v>
      </c>
      <c r="D2646">
        <v>230000</v>
      </c>
      <c r="E2646">
        <v>168</v>
      </c>
      <c r="F2646" s="3">
        <v>151.77838522812291</v>
      </c>
    </row>
    <row r="2647" spans="1:6">
      <c r="A2647">
        <v>29</v>
      </c>
      <c r="B2647">
        <v>-88.391000000000005</v>
      </c>
      <c r="C2647">
        <v>866</v>
      </c>
      <c r="D2647">
        <v>230000</v>
      </c>
      <c r="E2647">
        <v>151</v>
      </c>
      <c r="F2647" s="3">
        <v>152.05892970807119</v>
      </c>
    </row>
    <row r="2648" spans="1:6">
      <c r="A2648">
        <v>30</v>
      </c>
      <c r="B2648">
        <v>-88.272000000000006</v>
      </c>
      <c r="C2648">
        <v>866</v>
      </c>
      <c r="D2648">
        <v>230000</v>
      </c>
      <c r="E2648">
        <v>161</v>
      </c>
      <c r="F2648" s="3">
        <v>152.53992606018599</v>
      </c>
    </row>
    <row r="2649" spans="1:6">
      <c r="A2649">
        <v>31</v>
      </c>
      <c r="B2649">
        <v>-88.16</v>
      </c>
      <c r="C2649">
        <v>866</v>
      </c>
      <c r="D2649">
        <v>230000</v>
      </c>
      <c r="E2649">
        <v>147</v>
      </c>
      <c r="F2649" s="3">
        <v>153.05920373177847</v>
      </c>
    </row>
    <row r="2650" spans="1:6">
      <c r="A2650">
        <v>32</v>
      </c>
      <c r="B2650">
        <v>-88.052000000000007</v>
      </c>
      <c r="C2650">
        <v>866</v>
      </c>
      <c r="D2650">
        <v>230000</v>
      </c>
      <c r="E2650">
        <v>143</v>
      </c>
      <c r="F2650" s="3">
        <v>153.58299383909576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125</v>
      </c>
    </row>
    <row r="2656" spans="1:6">
      <c r="A2656" t="s">
        <v>122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123</v>
      </c>
    </row>
    <row r="2660" spans="1:10">
      <c r="A2660" t="s">
        <v>126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48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181</v>
      </c>
      <c r="B2668" t="s">
        <v>160</v>
      </c>
      <c r="C2668" t="s">
        <v>163</v>
      </c>
      <c r="D2668" t="s">
        <v>180</v>
      </c>
      <c r="E2668" t="s">
        <v>179</v>
      </c>
      <c r="F2668" t="s">
        <v>200</v>
      </c>
    </row>
    <row r="2669" spans="1:10">
      <c r="A2669">
        <v>1</v>
      </c>
      <c r="B2669">
        <v>-91.548000000000002</v>
      </c>
      <c r="C2669">
        <v>868</v>
      </c>
      <c r="D2669">
        <v>230000</v>
      </c>
      <c r="E2669">
        <v>96</v>
      </c>
      <c r="F2669" s="3"/>
      <c r="J2669" t="s">
        <v>265</v>
      </c>
    </row>
    <row r="2670" spans="1:10">
      <c r="A2670">
        <v>2</v>
      </c>
      <c r="B2670">
        <v>-91.438999999999993</v>
      </c>
      <c r="C2670">
        <v>868</v>
      </c>
      <c r="D2670">
        <v>230000</v>
      </c>
      <c r="E2670">
        <v>122</v>
      </c>
      <c r="F2670" s="3"/>
    </row>
    <row r="2671" spans="1:10">
      <c r="A2671">
        <v>3</v>
      </c>
      <c r="B2671">
        <v>-91.323999999999998</v>
      </c>
      <c r="C2671">
        <v>868</v>
      </c>
      <c r="D2671">
        <v>230000</v>
      </c>
      <c r="E2671">
        <v>125</v>
      </c>
      <c r="F2671" s="3"/>
    </row>
    <row r="2672" spans="1:10">
      <c r="A2672">
        <v>4</v>
      </c>
      <c r="B2672">
        <v>-91.212000000000003</v>
      </c>
      <c r="C2672">
        <v>868</v>
      </c>
      <c r="D2672">
        <v>230000</v>
      </c>
      <c r="E2672">
        <v>127</v>
      </c>
      <c r="F2672" s="3">
        <v>137.72336337990581</v>
      </c>
    </row>
    <row r="2673" spans="1:6">
      <c r="A2673">
        <v>5</v>
      </c>
      <c r="B2673">
        <v>-91.1</v>
      </c>
      <c r="C2673">
        <v>868</v>
      </c>
      <c r="D2673">
        <v>230000</v>
      </c>
      <c r="E2673">
        <v>152</v>
      </c>
      <c r="F2673" s="3">
        <v>140.33937844006255</v>
      </c>
    </row>
    <row r="2674" spans="1:6">
      <c r="A2674">
        <v>6</v>
      </c>
      <c r="B2674">
        <v>-90.994</v>
      </c>
      <c r="C2674">
        <v>868</v>
      </c>
      <c r="D2674">
        <v>230000</v>
      </c>
      <c r="E2674">
        <v>147</v>
      </c>
      <c r="F2674" s="3">
        <v>144.05479521852953</v>
      </c>
    </row>
    <row r="2675" spans="1:6">
      <c r="A2675">
        <v>7</v>
      </c>
      <c r="B2675">
        <v>-90.881</v>
      </c>
      <c r="C2675">
        <v>868</v>
      </c>
      <c r="D2675">
        <v>230000</v>
      </c>
      <c r="E2675">
        <v>170</v>
      </c>
      <c r="F2675" s="3">
        <v>149.89449025825749</v>
      </c>
    </row>
    <row r="2676" spans="1:6">
      <c r="A2676">
        <v>8</v>
      </c>
      <c r="B2676">
        <v>-90.765000000000001</v>
      </c>
      <c r="C2676">
        <v>868</v>
      </c>
      <c r="D2676">
        <v>230000</v>
      </c>
      <c r="E2676">
        <v>145</v>
      </c>
      <c r="F2676" s="3">
        <v>158.47294331275486</v>
      </c>
    </row>
    <row r="2677" spans="1:6">
      <c r="A2677">
        <v>9</v>
      </c>
      <c r="B2677">
        <v>-90.649000000000001</v>
      </c>
      <c r="C2677">
        <v>868</v>
      </c>
      <c r="D2677">
        <v>230000</v>
      </c>
      <c r="E2677">
        <v>156</v>
      </c>
      <c r="F2677" s="3">
        <v>170.01422605864275</v>
      </c>
    </row>
    <row r="2678" spans="1:6">
      <c r="A2678">
        <v>10</v>
      </c>
      <c r="B2678">
        <v>-90.534000000000006</v>
      </c>
      <c r="C2678">
        <v>868</v>
      </c>
      <c r="D2678">
        <v>230000</v>
      </c>
      <c r="E2678">
        <v>180</v>
      </c>
      <c r="F2678" s="3">
        <v>184.21492713008954</v>
      </c>
    </row>
    <row r="2679" spans="1:6">
      <c r="A2679">
        <v>11</v>
      </c>
      <c r="B2679">
        <v>-90.424000000000007</v>
      </c>
      <c r="C2679">
        <v>868</v>
      </c>
      <c r="D2679">
        <v>230000</v>
      </c>
      <c r="E2679">
        <v>215</v>
      </c>
      <c r="F2679" s="3">
        <v>199.56090115042721</v>
      </c>
    </row>
    <row r="2680" spans="1:6">
      <c r="A2680">
        <v>12</v>
      </c>
      <c r="B2680">
        <v>-90.308999999999997</v>
      </c>
      <c r="C2680">
        <v>868</v>
      </c>
      <c r="D2680">
        <v>230000</v>
      </c>
      <c r="E2680">
        <v>218</v>
      </c>
      <c r="F2680" s="3">
        <v>215.8804208238864</v>
      </c>
    </row>
    <row r="2681" spans="1:6">
      <c r="A2681">
        <v>13</v>
      </c>
      <c r="B2681">
        <v>-90.194999999999993</v>
      </c>
      <c r="C2681">
        <v>868</v>
      </c>
      <c r="D2681">
        <v>230000</v>
      </c>
      <c r="E2681">
        <v>224</v>
      </c>
      <c r="F2681" s="3">
        <v>230.23658042237287</v>
      </c>
    </row>
    <row r="2682" spans="1:6">
      <c r="A2682">
        <v>14</v>
      </c>
      <c r="B2682">
        <v>-90.087000000000003</v>
      </c>
      <c r="C2682">
        <v>868</v>
      </c>
      <c r="D2682">
        <v>230000</v>
      </c>
      <c r="E2682">
        <v>256</v>
      </c>
      <c r="F2682" s="3">
        <v>240.16794608313495</v>
      </c>
    </row>
    <row r="2683" spans="1:6">
      <c r="A2683">
        <v>15</v>
      </c>
      <c r="B2683">
        <v>-89.971999999999994</v>
      </c>
      <c r="C2683">
        <v>868</v>
      </c>
      <c r="D2683">
        <v>230000</v>
      </c>
      <c r="E2683">
        <v>239</v>
      </c>
      <c r="F2683" s="3">
        <v>245.13983407430712</v>
      </c>
    </row>
    <row r="2684" spans="1:6">
      <c r="A2684">
        <v>16</v>
      </c>
      <c r="B2684">
        <v>-89.855999999999995</v>
      </c>
      <c r="C2684">
        <v>868</v>
      </c>
      <c r="D2684">
        <v>230000</v>
      </c>
      <c r="E2684">
        <v>239</v>
      </c>
      <c r="F2684" s="3">
        <v>243.52055804020884</v>
      </c>
    </row>
    <row r="2685" spans="1:6">
      <c r="A2685">
        <v>17</v>
      </c>
      <c r="B2685">
        <v>-89.74</v>
      </c>
      <c r="C2685">
        <v>868</v>
      </c>
      <c r="D2685">
        <v>230000</v>
      </c>
      <c r="E2685">
        <v>242</v>
      </c>
      <c r="F2685" s="3">
        <v>235.6919752266306</v>
      </c>
    </row>
    <row r="2686" spans="1:6">
      <c r="A2686">
        <v>18</v>
      </c>
      <c r="B2686">
        <v>-89.625</v>
      </c>
      <c r="C2686">
        <v>868</v>
      </c>
      <c r="D2686">
        <v>230000</v>
      </c>
      <c r="E2686">
        <v>215</v>
      </c>
      <c r="F2686" s="3">
        <v>223.36550781279331</v>
      </c>
    </row>
    <row r="2687" spans="1:6">
      <c r="A2687">
        <v>19</v>
      </c>
      <c r="B2687">
        <v>-89.519000000000005</v>
      </c>
      <c r="C2687">
        <v>868</v>
      </c>
      <c r="D2687">
        <v>230000</v>
      </c>
      <c r="E2687">
        <v>212</v>
      </c>
      <c r="F2687" s="3">
        <v>209.86746721417452</v>
      </c>
    </row>
    <row r="2688" spans="1:6">
      <c r="A2688">
        <v>20</v>
      </c>
      <c r="B2688">
        <v>-89.406000000000006</v>
      </c>
      <c r="C2688">
        <v>868</v>
      </c>
      <c r="D2688">
        <v>230000</v>
      </c>
      <c r="E2688">
        <v>184</v>
      </c>
      <c r="F2688" s="3">
        <v>195.25112310822217</v>
      </c>
    </row>
    <row r="2689" spans="1:6">
      <c r="A2689">
        <v>21</v>
      </c>
      <c r="B2689">
        <v>-89.290999999999997</v>
      </c>
      <c r="C2689">
        <v>868</v>
      </c>
      <c r="D2689">
        <v>230000</v>
      </c>
      <c r="E2689">
        <v>199</v>
      </c>
      <c r="F2689" s="3">
        <v>181.86451981750662</v>
      </c>
    </row>
    <row r="2690" spans="1:6">
      <c r="A2690">
        <v>22</v>
      </c>
      <c r="B2690">
        <v>-89.177000000000007</v>
      </c>
      <c r="C2690">
        <v>868</v>
      </c>
      <c r="D2690">
        <v>230000</v>
      </c>
      <c r="E2690">
        <v>162</v>
      </c>
      <c r="F2690" s="3">
        <v>171.14371629525064</v>
      </c>
    </row>
    <row r="2691" spans="1:6">
      <c r="A2691">
        <v>23</v>
      </c>
      <c r="B2691">
        <v>-89.058000000000007</v>
      </c>
      <c r="C2691">
        <v>868</v>
      </c>
      <c r="D2691">
        <v>230000</v>
      </c>
      <c r="E2691">
        <v>183</v>
      </c>
      <c r="F2691" s="3">
        <v>163.0219050884977</v>
      </c>
    </row>
    <row r="2692" spans="1:6">
      <c r="A2692">
        <v>24</v>
      </c>
      <c r="B2692">
        <v>-88.941999999999993</v>
      </c>
      <c r="C2692">
        <v>868</v>
      </c>
      <c r="D2692">
        <v>230000</v>
      </c>
      <c r="E2692">
        <v>150</v>
      </c>
      <c r="F2692" s="3">
        <v>157.88084644202036</v>
      </c>
    </row>
    <row r="2693" spans="1:6">
      <c r="A2693">
        <v>25</v>
      </c>
      <c r="B2693">
        <v>-88.834999999999994</v>
      </c>
      <c r="C2693">
        <v>868</v>
      </c>
      <c r="D2693">
        <v>230000</v>
      </c>
      <c r="E2693">
        <v>161</v>
      </c>
      <c r="F2693" s="3">
        <v>155.08467721171692</v>
      </c>
    </row>
    <row r="2694" spans="1:6">
      <c r="A2694">
        <v>26</v>
      </c>
      <c r="B2694">
        <v>-88.73</v>
      </c>
      <c r="C2694">
        <v>868</v>
      </c>
      <c r="D2694">
        <v>230000</v>
      </c>
      <c r="E2694">
        <v>154</v>
      </c>
      <c r="F2694" s="3">
        <v>153.65889922861169</v>
      </c>
    </row>
    <row r="2695" spans="1:6">
      <c r="A2695">
        <v>27</v>
      </c>
      <c r="B2695">
        <v>-88.616</v>
      </c>
      <c r="C2695">
        <v>868</v>
      </c>
      <c r="D2695">
        <v>230000</v>
      </c>
      <c r="E2695">
        <v>165</v>
      </c>
      <c r="F2695" s="3">
        <v>153.09427313032501</v>
      </c>
    </row>
    <row r="2696" spans="1:6">
      <c r="A2696">
        <v>28</v>
      </c>
      <c r="B2696">
        <v>-88.495999999999995</v>
      </c>
      <c r="C2696">
        <v>868</v>
      </c>
      <c r="D2696">
        <v>230000</v>
      </c>
      <c r="E2696">
        <v>117</v>
      </c>
      <c r="F2696" s="3">
        <v>153.16499413193188</v>
      </c>
    </row>
    <row r="2697" spans="1:6">
      <c r="A2697">
        <v>29</v>
      </c>
      <c r="B2697">
        <v>-88.391000000000005</v>
      </c>
      <c r="C2697">
        <v>868</v>
      </c>
      <c r="D2697">
        <v>230000</v>
      </c>
      <c r="E2697">
        <v>163</v>
      </c>
      <c r="F2697" s="3">
        <v>153.53550143879846</v>
      </c>
    </row>
    <row r="2698" spans="1:6">
      <c r="A2698">
        <v>30</v>
      </c>
      <c r="B2698">
        <v>-88.272000000000006</v>
      </c>
      <c r="C2698">
        <v>868</v>
      </c>
      <c r="D2698">
        <v>230000</v>
      </c>
      <c r="E2698">
        <v>181</v>
      </c>
      <c r="F2698" s="3">
        <v>154.13119015980931</v>
      </c>
    </row>
    <row r="2699" spans="1:6">
      <c r="A2699">
        <v>31</v>
      </c>
      <c r="B2699">
        <v>-88.16</v>
      </c>
      <c r="C2699">
        <v>868</v>
      </c>
      <c r="D2699">
        <v>230000</v>
      </c>
      <c r="E2699">
        <v>154</v>
      </c>
      <c r="F2699" s="3">
        <v>154.77324671666429</v>
      </c>
    </row>
    <row r="2700" spans="1:6">
      <c r="A2700">
        <v>32</v>
      </c>
      <c r="B2700">
        <v>-88.052000000000007</v>
      </c>
      <c r="C2700">
        <v>868</v>
      </c>
      <c r="D2700">
        <v>230000</v>
      </c>
      <c r="E2700">
        <v>152</v>
      </c>
      <c r="F2700" s="3">
        <v>155.42503865943542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127</v>
      </c>
    </row>
    <row r="2706" spans="1:10">
      <c r="A2706" t="s">
        <v>122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123</v>
      </c>
    </row>
    <row r="2710" spans="1:10">
      <c r="A2710" t="s">
        <v>128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48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181</v>
      </c>
      <c r="B2718" t="s">
        <v>160</v>
      </c>
      <c r="C2718" t="s">
        <v>163</v>
      </c>
      <c r="D2718" t="s">
        <v>180</v>
      </c>
      <c r="E2718" t="s">
        <v>179</v>
      </c>
      <c r="F2718" t="s">
        <v>200</v>
      </c>
    </row>
    <row r="2719" spans="1:10">
      <c r="A2719">
        <v>1</v>
      </c>
      <c r="B2719">
        <v>-91.548000000000002</v>
      </c>
      <c r="C2719">
        <v>865</v>
      </c>
      <c r="D2719">
        <v>230000</v>
      </c>
      <c r="E2719">
        <v>93</v>
      </c>
      <c r="F2719" s="3"/>
      <c r="J2719" t="s">
        <v>266</v>
      </c>
    </row>
    <row r="2720" spans="1:10">
      <c r="A2720">
        <v>2</v>
      </c>
      <c r="B2720">
        <v>-91.438999999999993</v>
      </c>
      <c r="C2720">
        <v>865</v>
      </c>
      <c r="D2720">
        <v>230000</v>
      </c>
      <c r="E2720">
        <v>113</v>
      </c>
      <c r="F2720" s="3"/>
    </row>
    <row r="2721" spans="1:6">
      <c r="A2721">
        <v>3</v>
      </c>
      <c r="B2721">
        <v>-91.323999999999998</v>
      </c>
      <c r="C2721">
        <v>865</v>
      </c>
      <c r="D2721">
        <v>230000</v>
      </c>
      <c r="E2721">
        <v>118</v>
      </c>
      <c r="F2721" s="3"/>
    </row>
    <row r="2722" spans="1:6">
      <c r="A2722">
        <v>4</v>
      </c>
      <c r="B2722">
        <v>-91.212000000000003</v>
      </c>
      <c r="C2722">
        <v>865</v>
      </c>
      <c r="D2722">
        <v>230000</v>
      </c>
      <c r="E2722">
        <v>147</v>
      </c>
      <c r="F2722" s="3">
        <v>142.10927023989126</v>
      </c>
    </row>
    <row r="2723" spans="1:6">
      <c r="A2723">
        <v>5</v>
      </c>
      <c r="B2723">
        <v>-91.1</v>
      </c>
      <c r="C2723">
        <v>865</v>
      </c>
      <c r="D2723">
        <v>230000</v>
      </c>
      <c r="E2723">
        <v>126</v>
      </c>
      <c r="F2723" s="3">
        <v>144.88520953018218</v>
      </c>
    </row>
    <row r="2724" spans="1:6">
      <c r="A2724">
        <v>6</v>
      </c>
      <c r="B2724">
        <v>-90.994</v>
      </c>
      <c r="C2724">
        <v>865</v>
      </c>
      <c r="D2724">
        <v>230000</v>
      </c>
      <c r="E2724">
        <v>149</v>
      </c>
      <c r="F2724" s="3">
        <v>148.90841713075218</v>
      </c>
    </row>
    <row r="2725" spans="1:6">
      <c r="A2725">
        <v>7</v>
      </c>
      <c r="B2725">
        <v>-90.881</v>
      </c>
      <c r="C2725">
        <v>865</v>
      </c>
      <c r="D2725">
        <v>230000</v>
      </c>
      <c r="E2725">
        <v>166</v>
      </c>
      <c r="F2725" s="3">
        <v>155.17539281116981</v>
      </c>
    </row>
    <row r="2726" spans="1:6">
      <c r="A2726">
        <v>8</v>
      </c>
      <c r="B2726">
        <v>-90.765000000000001</v>
      </c>
      <c r="C2726">
        <v>865</v>
      </c>
      <c r="D2726">
        <v>230000</v>
      </c>
      <c r="E2726">
        <v>177</v>
      </c>
      <c r="F2726" s="3">
        <v>164.16572008356309</v>
      </c>
    </row>
    <row r="2727" spans="1:6">
      <c r="A2727">
        <v>9</v>
      </c>
      <c r="B2727">
        <v>-90.649000000000001</v>
      </c>
      <c r="C2727">
        <v>865</v>
      </c>
      <c r="D2727">
        <v>230000</v>
      </c>
      <c r="E2727">
        <v>186</v>
      </c>
      <c r="F2727" s="3">
        <v>175.9223043787652</v>
      </c>
    </row>
    <row r="2728" spans="1:6">
      <c r="A2728">
        <v>10</v>
      </c>
      <c r="B2728">
        <v>-90.534000000000006</v>
      </c>
      <c r="C2728">
        <v>865</v>
      </c>
      <c r="D2728">
        <v>230000</v>
      </c>
      <c r="E2728">
        <v>185</v>
      </c>
      <c r="F2728" s="3">
        <v>190.00800832238809</v>
      </c>
    </row>
    <row r="2729" spans="1:6">
      <c r="A2729">
        <v>11</v>
      </c>
      <c r="B2729">
        <v>-90.424000000000007</v>
      </c>
      <c r="C2729">
        <v>865</v>
      </c>
      <c r="D2729">
        <v>230000</v>
      </c>
      <c r="E2729">
        <v>194</v>
      </c>
      <c r="F2729" s="3">
        <v>204.91504052235484</v>
      </c>
    </row>
    <row r="2730" spans="1:6">
      <c r="A2730">
        <v>12</v>
      </c>
      <c r="B2730">
        <v>-90.308999999999997</v>
      </c>
      <c r="C2730">
        <v>865</v>
      </c>
      <c r="D2730">
        <v>230000</v>
      </c>
      <c r="E2730">
        <v>209</v>
      </c>
      <c r="F2730" s="3">
        <v>220.55660118250574</v>
      </c>
    </row>
    <row r="2731" spans="1:6">
      <c r="A2731">
        <v>13</v>
      </c>
      <c r="B2731">
        <v>-90.194999999999993</v>
      </c>
      <c r="C2731">
        <v>865</v>
      </c>
      <c r="D2731">
        <v>230000</v>
      </c>
      <c r="E2731">
        <v>240</v>
      </c>
      <c r="F2731" s="3">
        <v>234.27383032470661</v>
      </c>
    </row>
    <row r="2732" spans="1:6">
      <c r="A2732">
        <v>14</v>
      </c>
      <c r="B2732">
        <v>-90.087000000000003</v>
      </c>
      <c r="C2732">
        <v>865</v>
      </c>
      <c r="D2732">
        <v>230000</v>
      </c>
      <c r="E2732">
        <v>244</v>
      </c>
      <c r="F2732" s="3">
        <v>243.89459675120636</v>
      </c>
    </row>
    <row r="2733" spans="1:6">
      <c r="A2733">
        <v>15</v>
      </c>
      <c r="B2733">
        <v>-89.971999999999994</v>
      </c>
      <c r="C2733">
        <v>865</v>
      </c>
      <c r="D2733">
        <v>230000</v>
      </c>
      <c r="E2733">
        <v>247</v>
      </c>
      <c r="F2733" s="3">
        <v>249.03938590730647</v>
      </c>
    </row>
    <row r="2734" spans="1:6">
      <c r="A2734">
        <v>16</v>
      </c>
      <c r="B2734">
        <v>-89.855999999999995</v>
      </c>
      <c r="C2734">
        <v>865</v>
      </c>
      <c r="D2734">
        <v>230000</v>
      </c>
      <c r="E2734">
        <v>266</v>
      </c>
      <c r="F2734" s="3">
        <v>248.1065870615507</v>
      </c>
    </row>
    <row r="2735" spans="1:6">
      <c r="A2735">
        <v>17</v>
      </c>
      <c r="B2735">
        <v>-89.74</v>
      </c>
      <c r="C2735">
        <v>865</v>
      </c>
      <c r="D2735">
        <v>230000</v>
      </c>
      <c r="E2735">
        <v>237</v>
      </c>
      <c r="F2735" s="3">
        <v>241.21950609370742</v>
      </c>
    </row>
    <row r="2736" spans="1:6">
      <c r="A2736">
        <v>18</v>
      </c>
      <c r="B2736">
        <v>-89.625</v>
      </c>
      <c r="C2736">
        <v>865</v>
      </c>
      <c r="D2736">
        <v>230000</v>
      </c>
      <c r="E2736">
        <v>230</v>
      </c>
      <c r="F2736" s="3">
        <v>229.66426034147847</v>
      </c>
    </row>
    <row r="2737" spans="1:6">
      <c r="A2737">
        <v>19</v>
      </c>
      <c r="B2737">
        <v>-89.519000000000005</v>
      </c>
      <c r="C2737">
        <v>865</v>
      </c>
      <c r="D2737">
        <v>230000</v>
      </c>
      <c r="E2737">
        <v>232</v>
      </c>
      <c r="F2737" s="3">
        <v>216.38140683584945</v>
      </c>
    </row>
    <row r="2738" spans="1:6">
      <c r="A2738">
        <v>20</v>
      </c>
      <c r="B2738">
        <v>-89.406000000000006</v>
      </c>
      <c r="C2738">
        <v>865</v>
      </c>
      <c r="D2738">
        <v>230000</v>
      </c>
      <c r="E2738">
        <v>181</v>
      </c>
      <c r="F2738" s="3">
        <v>201.24023245589547</v>
      </c>
    </row>
    <row r="2739" spans="1:6">
      <c r="A2739">
        <v>21</v>
      </c>
      <c r="B2739">
        <v>-89.290999999999997</v>
      </c>
      <c r="C2739">
        <v>865</v>
      </c>
      <c r="D2739">
        <v>230000</v>
      </c>
      <c r="E2739">
        <v>185</v>
      </c>
      <c r="F2739" s="3">
        <v>186.49852070292781</v>
      </c>
    </row>
    <row r="2740" spans="1:6">
      <c r="A2740">
        <v>22</v>
      </c>
      <c r="B2740">
        <v>-89.177000000000007</v>
      </c>
      <c r="C2740">
        <v>865</v>
      </c>
      <c r="D2740">
        <v>230000</v>
      </c>
      <c r="E2740">
        <v>166</v>
      </c>
      <c r="F2740" s="3">
        <v>173.80306283289579</v>
      </c>
    </row>
    <row r="2741" spans="1:6">
      <c r="A2741">
        <v>23</v>
      </c>
      <c r="B2741">
        <v>-89.058000000000007</v>
      </c>
      <c r="C2741">
        <v>865</v>
      </c>
      <c r="D2741">
        <v>230000</v>
      </c>
      <c r="E2741">
        <v>174</v>
      </c>
      <c r="F2741" s="3">
        <v>163.28172872219122</v>
      </c>
    </row>
    <row r="2742" spans="1:6">
      <c r="A2742">
        <v>24</v>
      </c>
      <c r="B2742">
        <v>-88.941999999999993</v>
      </c>
      <c r="C2742">
        <v>865</v>
      </c>
      <c r="D2742">
        <v>230000</v>
      </c>
      <c r="E2742">
        <v>167</v>
      </c>
      <c r="F2742" s="3">
        <v>155.80204264772993</v>
      </c>
    </row>
    <row r="2743" spans="1:6">
      <c r="A2743">
        <v>25</v>
      </c>
      <c r="B2743">
        <v>-88.834999999999994</v>
      </c>
      <c r="C2743">
        <v>865</v>
      </c>
      <c r="D2743">
        <v>230000</v>
      </c>
      <c r="E2743">
        <v>150</v>
      </c>
      <c r="F2743" s="3">
        <v>151.06049881930042</v>
      </c>
    </row>
    <row r="2744" spans="1:6">
      <c r="A2744">
        <v>26</v>
      </c>
      <c r="B2744">
        <v>-88.73</v>
      </c>
      <c r="C2744">
        <v>865</v>
      </c>
      <c r="D2744">
        <v>230000</v>
      </c>
      <c r="E2744">
        <v>131</v>
      </c>
      <c r="F2744" s="3">
        <v>148.01985092060414</v>
      </c>
    </row>
    <row r="2745" spans="1:6">
      <c r="A2745">
        <v>27</v>
      </c>
      <c r="B2745">
        <v>-88.616</v>
      </c>
      <c r="C2745">
        <v>865</v>
      </c>
      <c r="D2745">
        <v>230000</v>
      </c>
      <c r="E2745">
        <v>169</v>
      </c>
      <c r="F2745" s="3">
        <v>146.04721953193018</v>
      </c>
    </row>
    <row r="2746" spans="1:6">
      <c r="A2746">
        <v>28</v>
      </c>
      <c r="B2746">
        <v>-88.495999999999995</v>
      </c>
      <c r="C2746">
        <v>865</v>
      </c>
      <c r="D2746">
        <v>230000</v>
      </c>
      <c r="E2746">
        <v>156</v>
      </c>
      <c r="F2746" s="3">
        <v>144.97128674789533</v>
      </c>
    </row>
    <row r="2747" spans="1:6">
      <c r="A2747">
        <v>29</v>
      </c>
      <c r="B2747">
        <v>-88.391000000000005</v>
      </c>
      <c r="C2747">
        <v>865</v>
      </c>
      <c r="D2747">
        <v>230000</v>
      </c>
      <c r="E2747">
        <v>155</v>
      </c>
      <c r="F2747" s="3">
        <v>144.55078202800584</v>
      </c>
    </row>
    <row r="2748" spans="1:6">
      <c r="A2748">
        <v>30</v>
      </c>
      <c r="B2748">
        <v>-88.272000000000006</v>
      </c>
      <c r="C2748">
        <v>865</v>
      </c>
      <c r="D2748">
        <v>230000</v>
      </c>
      <c r="E2748">
        <v>140</v>
      </c>
      <c r="F2748" s="3">
        <v>144.409807864263</v>
      </c>
    </row>
    <row r="2749" spans="1:6">
      <c r="A2749">
        <v>31</v>
      </c>
      <c r="B2749">
        <v>-88.16</v>
      </c>
      <c r="C2749">
        <v>865</v>
      </c>
      <c r="D2749">
        <v>230000</v>
      </c>
      <c r="E2749">
        <v>128</v>
      </c>
      <c r="F2749" s="3">
        <v>144.45341902304204</v>
      </c>
    </row>
    <row r="2750" spans="1:6">
      <c r="A2750">
        <v>32</v>
      </c>
      <c r="B2750">
        <v>-88.052000000000007</v>
      </c>
      <c r="C2750">
        <v>865</v>
      </c>
      <c r="D2750">
        <v>230000</v>
      </c>
      <c r="E2750">
        <v>143</v>
      </c>
      <c r="F2750" s="3">
        <v>144.57659796246301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129</v>
      </c>
    </row>
    <row r="2756" spans="1:6">
      <c r="A2756" t="s">
        <v>122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123</v>
      </c>
    </row>
    <row r="2760" spans="1:6">
      <c r="A2760" t="s">
        <v>130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48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181</v>
      </c>
      <c r="B2768" t="s">
        <v>160</v>
      </c>
      <c r="C2768" t="s">
        <v>163</v>
      </c>
      <c r="D2768" t="s">
        <v>180</v>
      </c>
      <c r="E2768" t="s">
        <v>179</v>
      </c>
      <c r="F2768" t="s">
        <v>200</v>
      </c>
    </row>
    <row r="2769" spans="1:10">
      <c r="A2769">
        <v>1</v>
      </c>
      <c r="B2769">
        <v>-91.548000000000002</v>
      </c>
      <c r="C2769">
        <v>865</v>
      </c>
      <c r="D2769">
        <v>230000</v>
      </c>
      <c r="E2769">
        <v>120</v>
      </c>
      <c r="F2769" s="3"/>
      <c r="J2769" t="s">
        <v>267</v>
      </c>
    </row>
    <row r="2770" spans="1:10">
      <c r="A2770">
        <v>2</v>
      </c>
      <c r="B2770">
        <v>-91.438999999999993</v>
      </c>
      <c r="C2770">
        <v>865</v>
      </c>
      <c r="D2770">
        <v>230000</v>
      </c>
      <c r="E2770">
        <v>109</v>
      </c>
      <c r="F2770" s="3"/>
    </row>
    <row r="2771" spans="1:10">
      <c r="A2771">
        <v>3</v>
      </c>
      <c r="B2771">
        <v>-91.323999999999998</v>
      </c>
      <c r="C2771">
        <v>865</v>
      </c>
      <c r="D2771">
        <v>230000</v>
      </c>
      <c r="E2771">
        <v>128</v>
      </c>
      <c r="F2771" s="3"/>
    </row>
    <row r="2772" spans="1:10">
      <c r="A2772">
        <v>4</v>
      </c>
      <c r="B2772">
        <v>-91.212000000000003</v>
      </c>
      <c r="C2772">
        <v>865</v>
      </c>
      <c r="D2772">
        <v>230000</v>
      </c>
      <c r="E2772">
        <v>135</v>
      </c>
      <c r="F2772" s="3">
        <v>142.84983163638637</v>
      </c>
    </row>
    <row r="2773" spans="1:10">
      <c r="A2773">
        <v>5</v>
      </c>
      <c r="B2773">
        <v>-91.1</v>
      </c>
      <c r="C2773">
        <v>865</v>
      </c>
      <c r="D2773">
        <v>230000</v>
      </c>
      <c r="E2773">
        <v>129</v>
      </c>
      <c r="F2773" s="3">
        <v>145.76571628569693</v>
      </c>
    </row>
    <row r="2774" spans="1:10">
      <c r="A2774">
        <v>6</v>
      </c>
      <c r="B2774">
        <v>-90.994</v>
      </c>
      <c r="C2774">
        <v>865</v>
      </c>
      <c r="D2774">
        <v>230000</v>
      </c>
      <c r="E2774">
        <v>170</v>
      </c>
      <c r="F2774" s="3">
        <v>149.98826539859596</v>
      </c>
    </row>
    <row r="2775" spans="1:10">
      <c r="A2775">
        <v>7</v>
      </c>
      <c r="B2775">
        <v>-90.881</v>
      </c>
      <c r="C2775">
        <v>865</v>
      </c>
      <c r="D2775">
        <v>230000</v>
      </c>
      <c r="E2775">
        <v>171</v>
      </c>
      <c r="F2775" s="3">
        <v>156.52933460539359</v>
      </c>
    </row>
    <row r="2776" spans="1:10">
      <c r="A2776">
        <v>8</v>
      </c>
      <c r="B2776">
        <v>-90.765000000000001</v>
      </c>
      <c r="C2776">
        <v>865</v>
      </c>
      <c r="D2776">
        <v>230000</v>
      </c>
      <c r="E2776">
        <v>173</v>
      </c>
      <c r="F2776" s="3">
        <v>165.81415304787882</v>
      </c>
    </row>
    <row r="2777" spans="1:10">
      <c r="A2777">
        <v>9</v>
      </c>
      <c r="B2777">
        <v>-90.649000000000001</v>
      </c>
      <c r="C2777">
        <v>865</v>
      </c>
      <c r="D2777">
        <v>230000</v>
      </c>
      <c r="E2777">
        <v>168</v>
      </c>
      <c r="F2777" s="3">
        <v>177.76338752078178</v>
      </c>
    </row>
    <row r="2778" spans="1:10">
      <c r="A2778">
        <v>10</v>
      </c>
      <c r="B2778">
        <v>-90.534000000000006</v>
      </c>
      <c r="C2778">
        <v>865</v>
      </c>
      <c r="D2778">
        <v>230000</v>
      </c>
      <c r="E2778">
        <v>206</v>
      </c>
      <c r="F2778" s="3">
        <v>191.76628375764989</v>
      </c>
    </row>
    <row r="2779" spans="1:10">
      <c r="A2779">
        <v>11</v>
      </c>
      <c r="B2779">
        <v>-90.424000000000007</v>
      </c>
      <c r="C2779">
        <v>865</v>
      </c>
      <c r="D2779">
        <v>230000</v>
      </c>
      <c r="E2779">
        <v>207</v>
      </c>
      <c r="F2779" s="3">
        <v>206.15454933901785</v>
      </c>
    </row>
    <row r="2780" spans="1:10">
      <c r="A2780">
        <v>12</v>
      </c>
      <c r="B2780">
        <v>-90.308999999999997</v>
      </c>
      <c r="C2780">
        <v>865</v>
      </c>
      <c r="D2780">
        <v>230000</v>
      </c>
      <c r="E2780">
        <v>212</v>
      </c>
      <c r="F2780" s="3">
        <v>220.63345800917128</v>
      </c>
    </row>
    <row r="2781" spans="1:10">
      <c r="A2781">
        <v>13</v>
      </c>
      <c r="B2781">
        <v>-90.194999999999993</v>
      </c>
      <c r="C2781">
        <v>865</v>
      </c>
      <c r="D2781">
        <v>230000</v>
      </c>
      <c r="E2781">
        <v>216</v>
      </c>
      <c r="F2781" s="3">
        <v>232.51553403102147</v>
      </c>
    </row>
    <row r="2782" spans="1:10">
      <c r="A2782">
        <v>14</v>
      </c>
      <c r="B2782">
        <v>-90.087000000000003</v>
      </c>
      <c r="C2782">
        <v>865</v>
      </c>
      <c r="D2782">
        <v>230000</v>
      </c>
      <c r="E2782">
        <v>254</v>
      </c>
      <c r="F2782" s="3">
        <v>239.8664237056613</v>
      </c>
    </row>
    <row r="2783" spans="1:10">
      <c r="A2783">
        <v>15</v>
      </c>
      <c r="B2783">
        <v>-89.971999999999994</v>
      </c>
      <c r="C2783">
        <v>865</v>
      </c>
      <c r="D2783">
        <v>230000</v>
      </c>
      <c r="E2783">
        <v>216</v>
      </c>
      <c r="F2783" s="3">
        <v>242.30172218431105</v>
      </c>
    </row>
    <row r="2784" spans="1:10">
      <c r="A2784">
        <v>16</v>
      </c>
      <c r="B2784">
        <v>-89.855999999999995</v>
      </c>
      <c r="C2784">
        <v>865</v>
      </c>
      <c r="D2784">
        <v>230000</v>
      </c>
      <c r="E2784">
        <v>250</v>
      </c>
      <c r="F2784" s="3">
        <v>238.75321554692826</v>
      </c>
    </row>
    <row r="2785" spans="1:6">
      <c r="A2785">
        <v>17</v>
      </c>
      <c r="B2785">
        <v>-89.74</v>
      </c>
      <c r="C2785">
        <v>865</v>
      </c>
      <c r="D2785">
        <v>230000</v>
      </c>
      <c r="E2785">
        <v>238</v>
      </c>
      <c r="F2785" s="3">
        <v>229.83082624878094</v>
      </c>
    </row>
    <row r="2786" spans="1:6">
      <c r="A2786">
        <v>18</v>
      </c>
      <c r="B2786">
        <v>-89.625</v>
      </c>
      <c r="C2786">
        <v>865</v>
      </c>
      <c r="D2786">
        <v>230000</v>
      </c>
      <c r="E2786">
        <v>252</v>
      </c>
      <c r="F2786" s="3">
        <v>217.18478240320837</v>
      </c>
    </row>
    <row r="2787" spans="1:6">
      <c r="A2787">
        <v>19</v>
      </c>
      <c r="B2787">
        <v>-89.519000000000005</v>
      </c>
      <c r="C2787">
        <v>865</v>
      </c>
      <c r="D2787">
        <v>230000</v>
      </c>
      <c r="E2787">
        <v>216</v>
      </c>
      <c r="F2787" s="3">
        <v>203.8466322910968</v>
      </c>
    </row>
    <row r="2788" spans="1:6">
      <c r="A2788">
        <v>20</v>
      </c>
      <c r="B2788">
        <v>-89.406000000000006</v>
      </c>
      <c r="C2788">
        <v>865</v>
      </c>
      <c r="D2788">
        <v>230000</v>
      </c>
      <c r="E2788">
        <v>180</v>
      </c>
      <c r="F2788" s="3">
        <v>189.58298851759912</v>
      </c>
    </row>
    <row r="2789" spans="1:6">
      <c r="A2789">
        <v>21</v>
      </c>
      <c r="B2789">
        <v>-89.290999999999997</v>
      </c>
      <c r="C2789">
        <v>865</v>
      </c>
      <c r="D2789">
        <v>230000</v>
      </c>
      <c r="E2789">
        <v>172</v>
      </c>
      <c r="F2789" s="3">
        <v>176.47649271155515</v>
      </c>
    </row>
    <row r="2790" spans="1:6">
      <c r="A2790">
        <v>22</v>
      </c>
      <c r="B2790">
        <v>-89.177000000000007</v>
      </c>
      <c r="C2790">
        <v>865</v>
      </c>
      <c r="D2790">
        <v>230000</v>
      </c>
      <c r="E2790">
        <v>124</v>
      </c>
      <c r="F2790" s="3">
        <v>165.79229123467175</v>
      </c>
    </row>
    <row r="2791" spans="1:6">
      <c r="A2791">
        <v>23</v>
      </c>
      <c r="B2791">
        <v>-89.058000000000007</v>
      </c>
      <c r="C2791">
        <v>865</v>
      </c>
      <c r="D2791">
        <v>230000</v>
      </c>
      <c r="E2791">
        <v>172</v>
      </c>
      <c r="F2791" s="3">
        <v>157.41438731909071</v>
      </c>
    </row>
    <row r="2792" spans="1:6">
      <c r="A2792">
        <v>24</v>
      </c>
      <c r="B2792">
        <v>-88.941999999999993</v>
      </c>
      <c r="C2792">
        <v>865</v>
      </c>
      <c r="D2792">
        <v>230000</v>
      </c>
      <c r="E2792">
        <v>174</v>
      </c>
      <c r="F2792" s="3">
        <v>151.79211249824542</v>
      </c>
    </row>
    <row r="2793" spans="1:6">
      <c r="A2793">
        <v>25</v>
      </c>
      <c r="B2793">
        <v>-88.834999999999994</v>
      </c>
      <c r="C2793">
        <v>865</v>
      </c>
      <c r="D2793">
        <v>230000</v>
      </c>
      <c r="E2793">
        <v>148</v>
      </c>
      <c r="F2793" s="3">
        <v>148.43101757612064</v>
      </c>
    </row>
    <row r="2794" spans="1:6">
      <c r="A2794">
        <v>26</v>
      </c>
      <c r="B2794">
        <v>-88.73</v>
      </c>
      <c r="C2794">
        <v>865</v>
      </c>
      <c r="D2794">
        <v>230000</v>
      </c>
      <c r="E2794">
        <v>160</v>
      </c>
      <c r="F2794" s="3">
        <v>146.40557850936463</v>
      </c>
    </row>
    <row r="2795" spans="1:6">
      <c r="A2795">
        <v>27</v>
      </c>
      <c r="B2795">
        <v>-88.616</v>
      </c>
      <c r="C2795">
        <v>865</v>
      </c>
      <c r="D2795">
        <v>230000</v>
      </c>
      <c r="E2795">
        <v>153</v>
      </c>
      <c r="F2795" s="3">
        <v>145.1900458792486</v>
      </c>
    </row>
    <row r="2796" spans="1:6">
      <c r="A2796">
        <v>28</v>
      </c>
      <c r="B2796">
        <v>-88.495999999999995</v>
      </c>
      <c r="C2796">
        <v>865</v>
      </c>
      <c r="D2796">
        <v>230000</v>
      </c>
      <c r="E2796">
        <v>136</v>
      </c>
      <c r="F2796" s="3">
        <v>144.60448781933678</v>
      </c>
    </row>
    <row r="2797" spans="1:6">
      <c r="A2797">
        <v>29</v>
      </c>
      <c r="B2797">
        <v>-88.391000000000005</v>
      </c>
      <c r="C2797">
        <v>865</v>
      </c>
      <c r="D2797">
        <v>230000</v>
      </c>
      <c r="E2797">
        <v>152</v>
      </c>
      <c r="F2797" s="3">
        <v>144.43036629357894</v>
      </c>
    </row>
    <row r="2798" spans="1:6">
      <c r="A2798">
        <v>30</v>
      </c>
      <c r="B2798">
        <v>-88.272000000000006</v>
      </c>
      <c r="C2798">
        <v>865</v>
      </c>
      <c r="D2798">
        <v>230000</v>
      </c>
      <c r="E2798">
        <v>147</v>
      </c>
      <c r="F2798" s="3">
        <v>144.43672716616203</v>
      </c>
    </row>
    <row r="2799" spans="1:6">
      <c r="A2799">
        <v>31</v>
      </c>
      <c r="B2799">
        <v>-88.16</v>
      </c>
      <c r="C2799">
        <v>865</v>
      </c>
      <c r="D2799">
        <v>230000</v>
      </c>
      <c r="E2799">
        <v>137</v>
      </c>
      <c r="F2799" s="3">
        <v>144.5428512244803</v>
      </c>
    </row>
    <row r="2800" spans="1:6">
      <c r="A2800">
        <v>32</v>
      </c>
      <c r="B2800">
        <v>-88.052000000000007</v>
      </c>
      <c r="C2800">
        <v>865</v>
      </c>
      <c r="D2800">
        <v>230000</v>
      </c>
      <c r="E2800">
        <v>139</v>
      </c>
      <c r="F2800" s="3">
        <v>144.6881616031464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131</v>
      </c>
    </row>
    <row r="2806" spans="1:1">
      <c r="A2806" t="s">
        <v>122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123</v>
      </c>
    </row>
    <row r="2810" spans="1:1">
      <c r="A2810" t="s">
        <v>132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48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181</v>
      </c>
      <c r="B2818" t="s">
        <v>160</v>
      </c>
      <c r="C2818" t="s">
        <v>163</v>
      </c>
      <c r="D2818" t="s">
        <v>180</v>
      </c>
      <c r="E2818" t="s">
        <v>179</v>
      </c>
      <c r="F2818" t="s">
        <v>200</v>
      </c>
    </row>
    <row r="2819" spans="1:10">
      <c r="A2819">
        <v>1</v>
      </c>
      <c r="B2819">
        <v>-91.548000000000002</v>
      </c>
      <c r="C2819">
        <v>866</v>
      </c>
      <c r="D2819">
        <v>230000</v>
      </c>
      <c r="E2819">
        <v>107</v>
      </c>
      <c r="F2819" s="3"/>
      <c r="J2819" t="s">
        <v>268</v>
      </c>
    </row>
    <row r="2820" spans="1:10">
      <c r="A2820">
        <v>2</v>
      </c>
      <c r="B2820">
        <v>-91.438999999999993</v>
      </c>
      <c r="C2820">
        <v>866</v>
      </c>
      <c r="D2820">
        <v>230000</v>
      </c>
      <c r="E2820">
        <v>110</v>
      </c>
      <c r="F2820" s="3"/>
    </row>
    <row r="2821" spans="1:10">
      <c r="A2821">
        <v>3</v>
      </c>
      <c r="B2821">
        <v>-91.323999999999998</v>
      </c>
      <c r="C2821">
        <v>866</v>
      </c>
      <c r="D2821">
        <v>230000</v>
      </c>
      <c r="E2821">
        <v>166</v>
      </c>
      <c r="F2821" s="3"/>
    </row>
    <row r="2822" spans="1:10">
      <c r="A2822">
        <v>4</v>
      </c>
      <c r="B2822">
        <v>-91.212000000000003</v>
      </c>
      <c r="C2822">
        <v>866</v>
      </c>
      <c r="D2822">
        <v>230000</v>
      </c>
      <c r="E2822">
        <v>147</v>
      </c>
      <c r="F2822" s="3">
        <v>134.35062832694555</v>
      </c>
    </row>
    <row r="2823" spans="1:10">
      <c r="A2823">
        <v>5</v>
      </c>
      <c r="B2823">
        <v>-91.1</v>
      </c>
      <c r="C2823">
        <v>866</v>
      </c>
      <c r="D2823">
        <v>230000</v>
      </c>
      <c r="E2823">
        <v>126</v>
      </c>
      <c r="F2823" s="3">
        <v>139.26203671790253</v>
      </c>
    </row>
    <row r="2824" spans="1:10">
      <c r="A2824">
        <v>6</v>
      </c>
      <c r="B2824">
        <v>-90.994</v>
      </c>
      <c r="C2824">
        <v>866</v>
      </c>
      <c r="D2824">
        <v>230000</v>
      </c>
      <c r="E2824">
        <v>137</v>
      </c>
      <c r="F2824" s="3">
        <v>145.83209326542428</v>
      </c>
    </row>
    <row r="2825" spans="1:10">
      <c r="A2825">
        <v>7</v>
      </c>
      <c r="B2825">
        <v>-90.881</v>
      </c>
      <c r="C2825">
        <v>866</v>
      </c>
      <c r="D2825">
        <v>230000</v>
      </c>
      <c r="E2825">
        <v>167</v>
      </c>
      <c r="F2825" s="3">
        <v>155.29484451023023</v>
      </c>
    </row>
    <row r="2826" spans="1:10">
      <c r="A2826">
        <v>8</v>
      </c>
      <c r="B2826">
        <v>-90.765000000000001</v>
      </c>
      <c r="C2826">
        <v>866</v>
      </c>
      <c r="D2826">
        <v>230000</v>
      </c>
      <c r="E2826">
        <v>160</v>
      </c>
      <c r="F2826" s="3">
        <v>167.78249488211557</v>
      </c>
    </row>
    <row r="2827" spans="1:10">
      <c r="A2827">
        <v>9</v>
      </c>
      <c r="B2827">
        <v>-90.649000000000001</v>
      </c>
      <c r="C2827">
        <v>866</v>
      </c>
      <c r="D2827">
        <v>230000</v>
      </c>
      <c r="E2827">
        <v>165</v>
      </c>
      <c r="F2827" s="3">
        <v>182.69665826924339</v>
      </c>
    </row>
    <row r="2828" spans="1:10">
      <c r="A2828">
        <v>10</v>
      </c>
      <c r="B2828">
        <v>-90.534000000000006</v>
      </c>
      <c r="C2828">
        <v>866</v>
      </c>
      <c r="D2828">
        <v>230000</v>
      </c>
      <c r="E2828">
        <v>205</v>
      </c>
      <c r="F2828" s="3">
        <v>198.8337082432927</v>
      </c>
    </row>
    <row r="2829" spans="1:10">
      <c r="A2829">
        <v>11</v>
      </c>
      <c r="B2829">
        <v>-90.424000000000007</v>
      </c>
      <c r="C2829">
        <v>866</v>
      </c>
      <c r="D2829">
        <v>230000</v>
      </c>
      <c r="E2829">
        <v>249</v>
      </c>
      <c r="F2829" s="3">
        <v>213.99799383807942</v>
      </c>
    </row>
    <row r="2830" spans="1:10">
      <c r="A2830">
        <v>12</v>
      </c>
      <c r="B2830">
        <v>-90.308999999999997</v>
      </c>
      <c r="C2830">
        <v>866</v>
      </c>
      <c r="D2830">
        <v>230000</v>
      </c>
      <c r="E2830">
        <v>207</v>
      </c>
      <c r="F2830" s="3">
        <v>227.60977581201635</v>
      </c>
    </row>
    <row r="2831" spans="1:10">
      <c r="A2831">
        <v>13</v>
      </c>
      <c r="B2831">
        <v>-90.194999999999993</v>
      </c>
      <c r="C2831">
        <v>866</v>
      </c>
      <c r="D2831">
        <v>230000</v>
      </c>
      <c r="E2831">
        <v>257</v>
      </c>
      <c r="F2831" s="3">
        <v>236.91756467495327</v>
      </c>
    </row>
    <row r="2832" spans="1:10">
      <c r="A2832">
        <v>14</v>
      </c>
      <c r="B2832">
        <v>-90.087000000000003</v>
      </c>
      <c r="C2832">
        <v>866</v>
      </c>
      <c r="D2832">
        <v>230000</v>
      </c>
      <c r="E2832">
        <v>248</v>
      </c>
      <c r="F2832" s="3">
        <v>240.59615110807482</v>
      </c>
    </row>
    <row r="2833" spans="1:6">
      <c r="A2833">
        <v>15</v>
      </c>
      <c r="B2833">
        <v>-89.971999999999994</v>
      </c>
      <c r="C2833">
        <v>866</v>
      </c>
      <c r="D2833">
        <v>230000</v>
      </c>
      <c r="E2833">
        <v>237</v>
      </c>
      <c r="F2833" s="3">
        <v>238.49412915751358</v>
      </c>
    </row>
    <row r="2834" spans="1:6">
      <c r="A2834">
        <v>16</v>
      </c>
      <c r="B2834">
        <v>-89.855999999999995</v>
      </c>
      <c r="C2834">
        <v>866</v>
      </c>
      <c r="D2834">
        <v>230000</v>
      </c>
      <c r="E2834">
        <v>218</v>
      </c>
      <c r="F2834" s="3">
        <v>230.59693768050681</v>
      </c>
    </row>
    <row r="2835" spans="1:6">
      <c r="A2835">
        <v>17</v>
      </c>
      <c r="B2835">
        <v>-89.74</v>
      </c>
      <c r="C2835">
        <v>866</v>
      </c>
      <c r="D2835">
        <v>230000</v>
      </c>
      <c r="E2835">
        <v>217</v>
      </c>
      <c r="F2835" s="3">
        <v>218.37046249578509</v>
      </c>
    </row>
    <row r="2836" spans="1:6">
      <c r="A2836">
        <v>18</v>
      </c>
      <c r="B2836">
        <v>-89.625</v>
      </c>
      <c r="C2836">
        <v>866</v>
      </c>
      <c r="D2836">
        <v>230000</v>
      </c>
      <c r="E2836">
        <v>196</v>
      </c>
      <c r="F2836" s="3">
        <v>203.97850746140287</v>
      </c>
    </row>
    <row r="2837" spans="1:6">
      <c r="A2837">
        <v>19</v>
      </c>
      <c r="B2837">
        <v>-89.519000000000005</v>
      </c>
      <c r="C2837">
        <v>866</v>
      </c>
      <c r="D2837">
        <v>230000</v>
      </c>
      <c r="E2837">
        <v>174</v>
      </c>
      <c r="F2837" s="3">
        <v>190.46737403005812</v>
      </c>
    </row>
    <row r="2838" spans="1:6">
      <c r="A2838">
        <v>20</v>
      </c>
      <c r="B2838">
        <v>-89.406000000000006</v>
      </c>
      <c r="C2838">
        <v>866</v>
      </c>
      <c r="D2838">
        <v>230000</v>
      </c>
      <c r="E2838">
        <v>199</v>
      </c>
      <c r="F2838" s="3">
        <v>177.30955031062848</v>
      </c>
    </row>
    <row r="2839" spans="1:6">
      <c r="A2839">
        <v>21</v>
      </c>
      <c r="B2839">
        <v>-89.290999999999997</v>
      </c>
      <c r="C2839">
        <v>866</v>
      </c>
      <c r="D2839">
        <v>230000</v>
      </c>
      <c r="E2839">
        <v>170</v>
      </c>
      <c r="F2839" s="3">
        <v>166.24827364042301</v>
      </c>
    </row>
    <row r="2840" spans="1:6">
      <c r="A2840">
        <v>22</v>
      </c>
      <c r="B2840">
        <v>-89.177000000000007</v>
      </c>
      <c r="C2840">
        <v>866</v>
      </c>
      <c r="D2840">
        <v>230000</v>
      </c>
      <c r="E2840">
        <v>160</v>
      </c>
      <c r="F2840" s="3">
        <v>158.00312408128195</v>
      </c>
    </row>
    <row r="2841" spans="1:6">
      <c r="A2841">
        <v>23</v>
      </c>
      <c r="B2841">
        <v>-89.058000000000007</v>
      </c>
      <c r="C2841">
        <v>866</v>
      </c>
      <c r="D2841">
        <v>230000</v>
      </c>
      <c r="E2841">
        <v>157</v>
      </c>
      <c r="F2841" s="3">
        <v>152.15594138992833</v>
      </c>
    </row>
    <row r="2842" spans="1:6">
      <c r="A2842">
        <v>24</v>
      </c>
      <c r="B2842">
        <v>-88.941999999999993</v>
      </c>
      <c r="C2842">
        <v>866</v>
      </c>
      <c r="D2842">
        <v>230000</v>
      </c>
      <c r="E2842">
        <v>168</v>
      </c>
      <c r="F2842" s="3">
        <v>148.70583262712617</v>
      </c>
    </row>
    <row r="2843" spans="1:6">
      <c r="A2843">
        <v>25</v>
      </c>
      <c r="B2843">
        <v>-88.834999999999994</v>
      </c>
      <c r="C2843">
        <v>866</v>
      </c>
      <c r="D2843">
        <v>230000</v>
      </c>
      <c r="E2843">
        <v>153</v>
      </c>
      <c r="F2843" s="3">
        <v>146.99276500545747</v>
      </c>
    </row>
    <row r="2844" spans="1:6">
      <c r="A2844">
        <v>26</v>
      </c>
      <c r="B2844">
        <v>-88.73</v>
      </c>
      <c r="C2844">
        <v>866</v>
      </c>
      <c r="D2844">
        <v>230000</v>
      </c>
      <c r="E2844">
        <v>147</v>
      </c>
      <c r="F2844" s="3">
        <v>146.25884251590324</v>
      </c>
    </row>
    <row r="2845" spans="1:6">
      <c r="A2845">
        <v>27</v>
      </c>
      <c r="B2845">
        <v>-88.616</v>
      </c>
      <c r="C2845">
        <v>866</v>
      </c>
      <c r="D2845">
        <v>230000</v>
      </c>
      <c r="E2845">
        <v>178</v>
      </c>
      <c r="F2845" s="3">
        <v>146.14359674674128</v>
      </c>
    </row>
    <row r="2846" spans="1:6">
      <c r="A2846">
        <v>28</v>
      </c>
      <c r="B2846">
        <v>-88.495999999999995</v>
      </c>
      <c r="C2846">
        <v>866</v>
      </c>
      <c r="D2846">
        <v>230000</v>
      </c>
      <c r="E2846">
        <v>127</v>
      </c>
      <c r="F2846" s="3">
        <v>146.47108981952681</v>
      </c>
    </row>
    <row r="2847" spans="1:6">
      <c r="A2847">
        <v>29</v>
      </c>
      <c r="B2847">
        <v>-88.391000000000005</v>
      </c>
      <c r="C2847">
        <v>866</v>
      </c>
      <c r="D2847">
        <v>230000</v>
      </c>
      <c r="E2847">
        <v>154</v>
      </c>
      <c r="F2847" s="3">
        <v>146.96214869594934</v>
      </c>
    </row>
    <row r="2848" spans="1:6">
      <c r="A2848">
        <v>30</v>
      </c>
      <c r="B2848">
        <v>-88.272000000000006</v>
      </c>
      <c r="C2848">
        <v>866</v>
      </c>
      <c r="D2848">
        <v>230000</v>
      </c>
      <c r="E2848">
        <v>129</v>
      </c>
      <c r="F2848" s="3">
        <v>147.63397790547316</v>
      </c>
    </row>
    <row r="2849" spans="1:6">
      <c r="A2849">
        <v>31</v>
      </c>
      <c r="B2849">
        <v>-88.16</v>
      </c>
      <c r="C2849">
        <v>866</v>
      </c>
      <c r="D2849">
        <v>230000</v>
      </c>
      <c r="E2849">
        <v>141</v>
      </c>
      <c r="F2849" s="3">
        <v>148.31954686185912</v>
      </c>
    </row>
    <row r="2850" spans="1:6">
      <c r="A2850">
        <v>32</v>
      </c>
      <c r="B2850">
        <v>-88.052000000000007</v>
      </c>
      <c r="C2850">
        <v>866</v>
      </c>
      <c r="D2850">
        <v>230000</v>
      </c>
      <c r="E2850">
        <v>147</v>
      </c>
      <c r="F2850" s="3">
        <v>149.00209063204542</v>
      </c>
    </row>
    <row r="2851" spans="1:6">
      <c r="A2851" t="s">
        <v>0</v>
      </c>
    </row>
    <row r="2852" spans="1:6">
      <c r="A2852" t="s">
        <v>0</v>
      </c>
    </row>
    <row r="2853" spans="1:6">
      <c r="A2853" t="s">
        <v>0</v>
      </c>
    </row>
    <row r="2854" spans="1:6">
      <c r="A2854" t="s">
        <v>0</v>
      </c>
    </row>
    <row r="2855" spans="1:6">
      <c r="A2855" t="s">
        <v>133</v>
      </c>
    </row>
    <row r="2856" spans="1:6">
      <c r="A2856" t="s">
        <v>118</v>
      </c>
    </row>
    <row r="2857" spans="1:6">
      <c r="A2857" t="s">
        <v>3</v>
      </c>
    </row>
    <row r="2858" spans="1:6">
      <c r="A2858" t="s">
        <v>4</v>
      </c>
    </row>
    <row r="2859" spans="1:6">
      <c r="A2859" t="s">
        <v>134</v>
      </c>
    </row>
    <row r="2860" spans="1:6">
      <c r="A2860" t="s">
        <v>135</v>
      </c>
    </row>
    <row r="2861" spans="1:6">
      <c r="A2861" t="s">
        <v>7</v>
      </c>
    </row>
    <row r="2862" spans="1:6">
      <c r="A2862" t="s">
        <v>8</v>
      </c>
    </row>
    <row r="2863" spans="1:6">
      <c r="A2863" t="s">
        <v>48</v>
      </c>
    </row>
    <row r="2864" spans="1:6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181</v>
      </c>
      <c r="B2868" t="s">
        <v>160</v>
      </c>
      <c r="C2868" t="s">
        <v>163</v>
      </c>
      <c r="D2868" t="s">
        <v>180</v>
      </c>
      <c r="E2868" t="s">
        <v>179</v>
      </c>
      <c r="F2868" t="s">
        <v>200</v>
      </c>
    </row>
    <row r="2869" spans="1:10">
      <c r="A2869">
        <v>1</v>
      </c>
      <c r="B2869">
        <v>-91.548000000000002</v>
      </c>
      <c r="C2869">
        <v>4</v>
      </c>
      <c r="D2869">
        <v>1000</v>
      </c>
      <c r="E2869">
        <v>0</v>
      </c>
      <c r="J2869" t="s">
        <v>269</v>
      </c>
    </row>
    <row r="2870" spans="1:10">
      <c r="A2870">
        <v>2</v>
      </c>
      <c r="B2870">
        <v>-91.438999999999993</v>
      </c>
      <c r="C2870">
        <v>4</v>
      </c>
      <c r="D2870">
        <v>1000</v>
      </c>
      <c r="E2870">
        <v>0</v>
      </c>
    </row>
    <row r="2871" spans="1:10">
      <c r="A2871">
        <v>3</v>
      </c>
      <c r="B2871">
        <v>-91.323999999999998</v>
      </c>
      <c r="C2871">
        <v>4</v>
      </c>
      <c r="D2871">
        <v>1000</v>
      </c>
      <c r="E2871">
        <v>1</v>
      </c>
    </row>
    <row r="2872" spans="1:10">
      <c r="A2872">
        <v>4</v>
      </c>
      <c r="B2872">
        <v>-91.212000000000003</v>
      </c>
      <c r="C2872">
        <v>4</v>
      </c>
      <c r="D2872">
        <v>1000</v>
      </c>
      <c r="E2872">
        <v>0</v>
      </c>
    </row>
    <row r="2873" spans="1:10">
      <c r="A2873">
        <v>5</v>
      </c>
      <c r="B2873">
        <v>-91.1</v>
      </c>
      <c r="C2873">
        <v>4</v>
      </c>
      <c r="D2873">
        <v>1000</v>
      </c>
      <c r="E2873">
        <v>0</v>
      </c>
    </row>
    <row r="2874" spans="1:10">
      <c r="A2874">
        <v>6</v>
      </c>
      <c r="B2874">
        <v>-90.994</v>
      </c>
      <c r="C2874">
        <v>4</v>
      </c>
      <c r="D2874">
        <v>1000</v>
      </c>
      <c r="E2874">
        <v>0</v>
      </c>
    </row>
    <row r="2875" spans="1:10">
      <c r="A2875">
        <v>7</v>
      </c>
      <c r="B2875">
        <v>-90.881</v>
      </c>
      <c r="C2875">
        <v>4</v>
      </c>
      <c r="D2875">
        <v>1000</v>
      </c>
      <c r="E2875">
        <v>0</v>
      </c>
    </row>
    <row r="2876" spans="1:10">
      <c r="A2876">
        <v>8</v>
      </c>
      <c r="B2876">
        <v>-90.765000000000001</v>
      </c>
      <c r="C2876">
        <v>4</v>
      </c>
      <c r="D2876">
        <v>1000</v>
      </c>
      <c r="E2876">
        <v>0</v>
      </c>
    </row>
    <row r="2877" spans="1:10">
      <c r="A2877">
        <v>9</v>
      </c>
      <c r="B2877">
        <v>-90.649000000000001</v>
      </c>
      <c r="C2877">
        <v>4</v>
      </c>
      <c r="D2877">
        <v>1000</v>
      </c>
      <c r="E2877">
        <v>0</v>
      </c>
    </row>
    <row r="2878" spans="1:10">
      <c r="A2878">
        <v>10</v>
      </c>
      <c r="B2878">
        <v>-90.534000000000006</v>
      </c>
      <c r="C2878">
        <v>4</v>
      </c>
      <c r="D2878">
        <v>1000</v>
      </c>
      <c r="E2878">
        <v>0</v>
      </c>
    </row>
    <row r="2879" spans="1:10">
      <c r="A2879">
        <v>11</v>
      </c>
      <c r="B2879">
        <v>-90.424000000000007</v>
      </c>
      <c r="C2879">
        <v>4</v>
      </c>
      <c r="D2879">
        <v>1000</v>
      </c>
      <c r="E2879">
        <v>0</v>
      </c>
    </row>
    <row r="2880" spans="1:10">
      <c r="A2880">
        <v>12</v>
      </c>
      <c r="B2880">
        <v>-90.308999999999997</v>
      </c>
      <c r="C2880">
        <v>4</v>
      </c>
      <c r="D2880">
        <v>1000</v>
      </c>
      <c r="E2880">
        <v>0</v>
      </c>
    </row>
    <row r="2881" spans="1:5">
      <c r="A2881">
        <v>13</v>
      </c>
      <c r="B2881">
        <v>-90.194999999999993</v>
      </c>
      <c r="C2881">
        <v>4</v>
      </c>
      <c r="D2881">
        <v>1000</v>
      </c>
      <c r="E2881">
        <v>0</v>
      </c>
    </row>
    <row r="2882" spans="1:5">
      <c r="A2882">
        <v>14</v>
      </c>
      <c r="B2882">
        <v>-90.087000000000003</v>
      </c>
      <c r="C2882">
        <v>4</v>
      </c>
      <c r="D2882">
        <v>1000</v>
      </c>
      <c r="E2882">
        <v>0</v>
      </c>
    </row>
    <row r="2883" spans="1:5">
      <c r="A2883">
        <v>15</v>
      </c>
      <c r="B2883">
        <v>-89.971999999999994</v>
      </c>
      <c r="C2883">
        <v>4</v>
      </c>
      <c r="D2883">
        <v>1000</v>
      </c>
      <c r="E2883">
        <v>0</v>
      </c>
    </row>
    <row r="2884" spans="1:5">
      <c r="A2884">
        <v>16</v>
      </c>
      <c r="B2884">
        <v>-89.855999999999995</v>
      </c>
      <c r="C2884">
        <v>4</v>
      </c>
      <c r="D2884">
        <v>1000</v>
      </c>
      <c r="E2884">
        <v>0</v>
      </c>
    </row>
    <row r="2885" spans="1:5">
      <c r="A2885">
        <v>17</v>
      </c>
      <c r="B2885">
        <v>-89.74</v>
      </c>
      <c r="C2885">
        <v>4</v>
      </c>
      <c r="D2885">
        <v>1000</v>
      </c>
      <c r="E2885">
        <v>0</v>
      </c>
    </row>
    <row r="2886" spans="1:5">
      <c r="A2886">
        <v>18</v>
      </c>
      <c r="B2886">
        <v>-89.625</v>
      </c>
      <c r="C2886">
        <v>4</v>
      </c>
      <c r="D2886">
        <v>1000</v>
      </c>
      <c r="E2886">
        <v>0</v>
      </c>
    </row>
    <row r="2887" spans="1:5">
      <c r="A2887">
        <v>19</v>
      </c>
      <c r="B2887">
        <v>-89.519000000000005</v>
      </c>
      <c r="C2887">
        <v>4</v>
      </c>
      <c r="D2887">
        <v>1000</v>
      </c>
      <c r="E2887">
        <v>0</v>
      </c>
    </row>
    <row r="2888" spans="1:5">
      <c r="A2888">
        <v>20</v>
      </c>
      <c r="B2888">
        <v>-89.406000000000006</v>
      </c>
      <c r="C2888">
        <v>4</v>
      </c>
      <c r="D2888">
        <v>1000</v>
      </c>
      <c r="E2888">
        <v>1</v>
      </c>
    </row>
    <row r="2889" spans="1:5">
      <c r="A2889">
        <v>21</v>
      </c>
      <c r="B2889">
        <v>-89.290999999999997</v>
      </c>
      <c r="C2889">
        <v>4</v>
      </c>
      <c r="D2889">
        <v>1000</v>
      </c>
      <c r="E2889">
        <v>0</v>
      </c>
    </row>
    <row r="2890" spans="1:5">
      <c r="A2890">
        <v>22</v>
      </c>
      <c r="B2890">
        <v>-89.177000000000007</v>
      </c>
      <c r="C2890">
        <v>4</v>
      </c>
      <c r="D2890">
        <v>1000</v>
      </c>
      <c r="E2890">
        <v>0</v>
      </c>
    </row>
    <row r="2891" spans="1:5">
      <c r="A2891">
        <v>23</v>
      </c>
      <c r="B2891">
        <v>-89.058000000000007</v>
      </c>
      <c r="C2891">
        <v>4</v>
      </c>
      <c r="D2891">
        <v>1000</v>
      </c>
      <c r="E2891">
        <v>0</v>
      </c>
    </row>
    <row r="2892" spans="1:5">
      <c r="A2892">
        <v>24</v>
      </c>
      <c r="B2892">
        <v>-88.941999999999993</v>
      </c>
      <c r="C2892">
        <v>4</v>
      </c>
      <c r="D2892">
        <v>1000</v>
      </c>
      <c r="E2892">
        <v>1</v>
      </c>
    </row>
    <row r="2893" spans="1:5">
      <c r="A2893">
        <v>25</v>
      </c>
      <c r="B2893">
        <v>-88.834999999999994</v>
      </c>
      <c r="C2893">
        <v>4</v>
      </c>
      <c r="D2893">
        <v>1000</v>
      </c>
      <c r="E2893">
        <v>0</v>
      </c>
    </row>
    <row r="2894" spans="1:5">
      <c r="A2894">
        <v>26</v>
      </c>
      <c r="B2894">
        <v>-88.73</v>
      </c>
      <c r="C2894">
        <v>4</v>
      </c>
      <c r="D2894">
        <v>1000</v>
      </c>
      <c r="E2894">
        <v>0</v>
      </c>
    </row>
    <row r="2895" spans="1:5">
      <c r="A2895">
        <v>27</v>
      </c>
      <c r="B2895">
        <v>-88.616</v>
      </c>
      <c r="C2895">
        <v>4</v>
      </c>
      <c r="D2895">
        <v>1000</v>
      </c>
      <c r="E2895">
        <v>0</v>
      </c>
    </row>
    <row r="2896" spans="1:5">
      <c r="A2896">
        <v>28</v>
      </c>
      <c r="B2896">
        <v>-88.495999999999995</v>
      </c>
      <c r="C2896">
        <v>4</v>
      </c>
      <c r="D2896">
        <v>1000</v>
      </c>
      <c r="E2896">
        <v>2</v>
      </c>
    </row>
    <row r="2897" spans="1:5">
      <c r="A2897">
        <v>29</v>
      </c>
      <c r="B2897">
        <v>-88.391000000000005</v>
      </c>
      <c r="C2897">
        <v>4</v>
      </c>
      <c r="D2897">
        <v>1000</v>
      </c>
      <c r="E2897">
        <v>2</v>
      </c>
    </row>
    <row r="2898" spans="1:5">
      <c r="A2898">
        <v>30</v>
      </c>
      <c r="B2898">
        <v>-88.272000000000006</v>
      </c>
      <c r="C2898">
        <v>4</v>
      </c>
      <c r="D2898">
        <v>1000</v>
      </c>
      <c r="E2898">
        <v>0</v>
      </c>
    </row>
    <row r="2899" spans="1:5">
      <c r="A2899">
        <v>31</v>
      </c>
      <c r="B2899">
        <v>-88.16</v>
      </c>
      <c r="C2899">
        <v>4</v>
      </c>
      <c r="D2899">
        <v>1000</v>
      </c>
      <c r="E2899">
        <v>1</v>
      </c>
    </row>
    <row r="2900" spans="1:5">
      <c r="A2900">
        <v>32</v>
      </c>
      <c r="B2900">
        <v>-88.052000000000007</v>
      </c>
      <c r="C2900">
        <v>4</v>
      </c>
      <c r="D2900">
        <v>1000</v>
      </c>
      <c r="E2900">
        <v>0</v>
      </c>
    </row>
    <row r="2901" spans="1:5">
      <c r="A2901" t="s">
        <v>0</v>
      </c>
    </row>
    <row r="2902" spans="1:5">
      <c r="A2902" t="s">
        <v>0</v>
      </c>
    </row>
    <row r="2903" spans="1:5">
      <c r="A2903" t="s">
        <v>0</v>
      </c>
    </row>
    <row r="2904" spans="1:5">
      <c r="A2904" t="s">
        <v>0</v>
      </c>
    </row>
    <row r="2905" spans="1:5">
      <c r="A2905" t="s">
        <v>136</v>
      </c>
    </row>
    <row r="2906" spans="1:5">
      <c r="A2906" t="s">
        <v>2</v>
      </c>
    </row>
    <row r="2907" spans="1:5">
      <c r="A2907" t="s">
        <v>3</v>
      </c>
    </row>
    <row r="2908" spans="1:5">
      <c r="A2908" t="s">
        <v>4</v>
      </c>
    </row>
    <row r="2909" spans="1:5">
      <c r="A2909" t="s">
        <v>137</v>
      </c>
    </row>
    <row r="2910" spans="1:5">
      <c r="A2910" t="s">
        <v>138</v>
      </c>
    </row>
    <row r="2911" spans="1:5">
      <c r="A2911" t="s">
        <v>7</v>
      </c>
    </row>
    <row r="2912" spans="1:5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181</v>
      </c>
      <c r="B2918" t="s">
        <v>160</v>
      </c>
      <c r="C2918" t="s">
        <v>163</v>
      </c>
      <c r="D2918" t="s">
        <v>180</v>
      </c>
      <c r="E2918" t="s">
        <v>179</v>
      </c>
      <c r="F2918" t="s">
        <v>200</v>
      </c>
    </row>
    <row r="2919" spans="1:10">
      <c r="A2919">
        <v>1</v>
      </c>
      <c r="B2919">
        <v>-91.947999999999993</v>
      </c>
      <c r="C2919">
        <v>659</v>
      </c>
      <c r="D2919">
        <v>175000</v>
      </c>
      <c r="E2919">
        <v>88</v>
      </c>
      <c r="F2919" s="3"/>
      <c r="J2919" t="s">
        <v>270</v>
      </c>
    </row>
    <row r="2920" spans="1:10">
      <c r="A2920">
        <v>2</v>
      </c>
      <c r="B2920">
        <v>-91.838999999999999</v>
      </c>
      <c r="C2920">
        <v>659</v>
      </c>
      <c r="D2920">
        <v>175000</v>
      </c>
      <c r="E2920">
        <v>111</v>
      </c>
      <c r="F2920" s="3"/>
    </row>
    <row r="2921" spans="1:10">
      <c r="A2921">
        <v>3</v>
      </c>
      <c r="B2921">
        <v>-91.724000000000004</v>
      </c>
      <c r="C2921">
        <v>659</v>
      </c>
      <c r="D2921">
        <v>175000</v>
      </c>
      <c r="E2921">
        <v>100</v>
      </c>
      <c r="F2921" s="3"/>
    </row>
    <row r="2922" spans="1:10">
      <c r="A2922">
        <v>4</v>
      </c>
      <c r="B2922">
        <v>-91.611999999999995</v>
      </c>
      <c r="C2922">
        <v>659</v>
      </c>
      <c r="D2922">
        <v>175000</v>
      </c>
      <c r="E2922">
        <v>97</v>
      </c>
      <c r="F2922" s="3">
        <v>96.65821082256214</v>
      </c>
    </row>
    <row r="2923" spans="1:10">
      <c r="A2923">
        <v>5</v>
      </c>
      <c r="B2923">
        <v>-91.5</v>
      </c>
      <c r="C2923">
        <v>659</v>
      </c>
      <c r="D2923">
        <v>175000</v>
      </c>
      <c r="E2923">
        <v>96</v>
      </c>
      <c r="F2923" s="3">
        <v>97.56648224923876</v>
      </c>
    </row>
    <row r="2924" spans="1:10">
      <c r="A2924">
        <v>6</v>
      </c>
      <c r="B2924">
        <v>-91.394000000000005</v>
      </c>
      <c r="C2924">
        <v>659</v>
      </c>
      <c r="D2924">
        <v>175000</v>
      </c>
      <c r="E2924">
        <v>95</v>
      </c>
      <c r="F2924" s="3">
        <v>98.770939940902451</v>
      </c>
    </row>
    <row r="2925" spans="1:10">
      <c r="A2925">
        <v>7</v>
      </c>
      <c r="B2925">
        <v>-91.281000000000006</v>
      </c>
      <c r="C2925">
        <v>659</v>
      </c>
      <c r="D2925">
        <v>175000</v>
      </c>
      <c r="E2925">
        <v>107</v>
      </c>
      <c r="F2925" s="3">
        <v>100.89473299139738</v>
      </c>
    </row>
    <row r="2926" spans="1:10">
      <c r="A2926">
        <v>8</v>
      </c>
      <c r="B2926">
        <v>-91.165000000000006</v>
      </c>
      <c r="C2926">
        <v>659</v>
      </c>
      <c r="D2926">
        <v>175000</v>
      </c>
      <c r="E2926">
        <v>94</v>
      </c>
      <c r="F2926" s="3">
        <v>104.91181098920741</v>
      </c>
    </row>
    <row r="2927" spans="1:10">
      <c r="A2927">
        <v>9</v>
      </c>
      <c r="B2927">
        <v>-91.049000000000007</v>
      </c>
      <c r="C2927">
        <v>659</v>
      </c>
      <c r="D2927">
        <v>175000</v>
      </c>
      <c r="E2927">
        <v>116</v>
      </c>
      <c r="F2927" s="3">
        <v>112.29897432086014</v>
      </c>
    </row>
    <row r="2928" spans="1:10">
      <c r="A2928">
        <v>10</v>
      </c>
      <c r="B2928">
        <v>-90.933999999999997</v>
      </c>
      <c r="C2928">
        <v>659</v>
      </c>
      <c r="D2928">
        <v>175000</v>
      </c>
      <c r="E2928">
        <v>134</v>
      </c>
      <c r="F2928" s="3">
        <v>124.80175615493746</v>
      </c>
    </row>
    <row r="2929" spans="1:6">
      <c r="A2929">
        <v>11</v>
      </c>
      <c r="B2929">
        <v>-90.823999999999998</v>
      </c>
      <c r="C2929">
        <v>659</v>
      </c>
      <c r="D2929">
        <v>175000</v>
      </c>
      <c r="E2929">
        <v>135</v>
      </c>
      <c r="F2929" s="3">
        <v>143.01055279778905</v>
      </c>
    </row>
    <row r="2930" spans="1:6">
      <c r="A2930">
        <v>12</v>
      </c>
      <c r="B2930">
        <v>-90.709000000000003</v>
      </c>
      <c r="C2930">
        <v>659</v>
      </c>
      <c r="D2930">
        <v>175000</v>
      </c>
      <c r="E2930">
        <v>177</v>
      </c>
      <c r="F2930" s="3">
        <v>168.73312255373571</v>
      </c>
    </row>
    <row r="2931" spans="1:6">
      <c r="A2931">
        <v>13</v>
      </c>
      <c r="B2931">
        <v>-90.594999999999999</v>
      </c>
      <c r="C2931">
        <v>659</v>
      </c>
      <c r="D2931">
        <v>175000</v>
      </c>
      <c r="E2931">
        <v>197</v>
      </c>
      <c r="F2931" s="3">
        <v>198.7446020932301</v>
      </c>
    </row>
    <row r="2932" spans="1:6">
      <c r="A2932">
        <v>14</v>
      </c>
      <c r="B2932">
        <v>-90.486999999999995</v>
      </c>
      <c r="C2932">
        <v>659</v>
      </c>
      <c r="D2932">
        <v>175000</v>
      </c>
      <c r="E2932">
        <v>205</v>
      </c>
      <c r="F2932" s="3">
        <v>226.86467395980074</v>
      </c>
    </row>
    <row r="2933" spans="1:6">
      <c r="A2933">
        <v>15</v>
      </c>
      <c r="B2933">
        <v>-90.372</v>
      </c>
      <c r="C2933">
        <v>659</v>
      </c>
      <c r="D2933">
        <v>175000</v>
      </c>
      <c r="E2933">
        <v>277</v>
      </c>
      <c r="F2933" s="3">
        <v>250.10963577999718</v>
      </c>
    </row>
    <row r="2934" spans="1:6">
      <c r="A2934">
        <v>16</v>
      </c>
      <c r="B2934">
        <v>-90.256</v>
      </c>
      <c r="C2934">
        <v>659</v>
      </c>
      <c r="D2934">
        <v>175000</v>
      </c>
      <c r="E2934">
        <v>252</v>
      </c>
      <c r="F2934" s="3">
        <v>260.54299791988632</v>
      </c>
    </row>
    <row r="2935" spans="1:6">
      <c r="A2935">
        <v>17</v>
      </c>
      <c r="B2935">
        <v>-90.14</v>
      </c>
      <c r="C2935">
        <v>659</v>
      </c>
      <c r="D2935">
        <v>175000</v>
      </c>
      <c r="E2935">
        <v>270</v>
      </c>
      <c r="F2935" s="3">
        <v>255.04759774769673</v>
      </c>
    </row>
    <row r="2936" spans="1:6">
      <c r="A2936">
        <v>18</v>
      </c>
      <c r="B2936">
        <v>-90.025000000000006</v>
      </c>
      <c r="C2936">
        <v>659</v>
      </c>
      <c r="D2936">
        <v>175000</v>
      </c>
      <c r="E2936">
        <v>244</v>
      </c>
      <c r="F2936" s="3">
        <v>235.68776633628531</v>
      </c>
    </row>
    <row r="2937" spans="1:6">
      <c r="A2937">
        <v>19</v>
      </c>
      <c r="B2937">
        <v>-89.918999999999997</v>
      </c>
      <c r="C2937">
        <v>659</v>
      </c>
      <c r="D2937">
        <v>175000</v>
      </c>
      <c r="E2937">
        <v>198</v>
      </c>
      <c r="F2937" s="3">
        <v>210.32565047463413</v>
      </c>
    </row>
    <row r="2938" spans="1:6">
      <c r="A2938">
        <v>20</v>
      </c>
      <c r="B2938">
        <v>-89.805999999999997</v>
      </c>
      <c r="C2938">
        <v>659</v>
      </c>
      <c r="D2938">
        <v>175000</v>
      </c>
      <c r="E2938">
        <v>173</v>
      </c>
      <c r="F2938" s="3">
        <v>181.51797344322651</v>
      </c>
    </row>
    <row r="2939" spans="1:6">
      <c r="A2939">
        <v>21</v>
      </c>
      <c r="B2939">
        <v>-89.691000000000003</v>
      </c>
      <c r="C2939">
        <v>659</v>
      </c>
      <c r="D2939">
        <v>175000</v>
      </c>
      <c r="E2939">
        <v>144</v>
      </c>
      <c r="F2939" s="3">
        <v>155.71566647952406</v>
      </c>
    </row>
    <row r="2940" spans="1:6">
      <c r="A2940">
        <v>22</v>
      </c>
      <c r="B2940">
        <v>-89.576999999999998</v>
      </c>
      <c r="C2940">
        <v>659</v>
      </c>
      <c r="D2940">
        <v>175000</v>
      </c>
      <c r="E2940">
        <v>147</v>
      </c>
      <c r="F2940" s="3">
        <v>136.57750886649595</v>
      </c>
    </row>
    <row r="2941" spans="1:6">
      <c r="A2941">
        <v>23</v>
      </c>
      <c r="B2941">
        <v>-89.457999999999998</v>
      </c>
      <c r="C2941">
        <v>659</v>
      </c>
      <c r="D2941">
        <v>175000</v>
      </c>
      <c r="E2941">
        <v>135</v>
      </c>
      <c r="F2941" s="3">
        <v>123.79514703224625</v>
      </c>
    </row>
    <row r="2942" spans="1:6">
      <c r="A2942">
        <v>24</v>
      </c>
      <c r="B2942">
        <v>-89.341999999999999</v>
      </c>
      <c r="C2942">
        <v>659</v>
      </c>
      <c r="D2942">
        <v>175000</v>
      </c>
      <c r="E2942">
        <v>137</v>
      </c>
      <c r="F2942" s="3">
        <v>117.01315073011773</v>
      </c>
    </row>
    <row r="2943" spans="1:6">
      <c r="A2943">
        <v>25</v>
      </c>
      <c r="B2943">
        <v>-89.234999999999999</v>
      </c>
      <c r="C2943">
        <v>659</v>
      </c>
      <c r="D2943">
        <v>175000</v>
      </c>
      <c r="E2943">
        <v>121</v>
      </c>
      <c r="F2943" s="3">
        <v>114.0783169646279</v>
      </c>
    </row>
    <row r="2944" spans="1:6">
      <c r="A2944">
        <v>26</v>
      </c>
      <c r="B2944">
        <v>-89.13</v>
      </c>
      <c r="C2944">
        <v>659</v>
      </c>
      <c r="D2944">
        <v>175000</v>
      </c>
      <c r="E2944">
        <v>113</v>
      </c>
      <c r="F2944" s="3">
        <v>113.01387414069104</v>
      </c>
    </row>
    <row r="2945" spans="1:6">
      <c r="A2945">
        <v>27</v>
      </c>
      <c r="B2945">
        <v>-89.016000000000005</v>
      </c>
      <c r="C2945">
        <v>659</v>
      </c>
      <c r="D2945">
        <v>175000</v>
      </c>
      <c r="E2945">
        <v>106</v>
      </c>
      <c r="F2945" s="3">
        <v>112.91605201005491</v>
      </c>
    </row>
    <row r="2946" spans="1:6">
      <c r="A2946">
        <v>28</v>
      </c>
      <c r="B2946">
        <v>-88.896000000000001</v>
      </c>
      <c r="C2946">
        <v>659</v>
      </c>
      <c r="D2946">
        <v>175000</v>
      </c>
      <c r="E2946">
        <v>109</v>
      </c>
      <c r="F2946" s="3">
        <v>113.34791715549065</v>
      </c>
    </row>
    <row r="2947" spans="1:6">
      <c r="A2947">
        <v>29</v>
      </c>
      <c r="B2947">
        <v>-88.790999999999997</v>
      </c>
      <c r="C2947">
        <v>659</v>
      </c>
      <c r="D2947">
        <v>175000</v>
      </c>
      <c r="E2947">
        <v>128</v>
      </c>
      <c r="F2947" s="3">
        <v>113.90340671256419</v>
      </c>
    </row>
    <row r="2948" spans="1:6">
      <c r="A2948">
        <v>30</v>
      </c>
      <c r="B2948">
        <v>-88.671999999999997</v>
      </c>
      <c r="C2948">
        <v>659</v>
      </c>
      <c r="D2948">
        <v>175000</v>
      </c>
      <c r="E2948">
        <v>110</v>
      </c>
      <c r="F2948" s="3">
        <v>114.60237746059437</v>
      </c>
    </row>
    <row r="2949" spans="1:6">
      <c r="A2949">
        <v>31</v>
      </c>
      <c r="B2949">
        <v>-88.56</v>
      </c>
      <c r="C2949">
        <v>659</v>
      </c>
      <c r="D2949">
        <v>175000</v>
      </c>
      <c r="E2949">
        <v>116</v>
      </c>
      <c r="F2949" s="3">
        <v>115.28182085714566</v>
      </c>
    </row>
    <row r="2950" spans="1:6">
      <c r="A2950">
        <v>32</v>
      </c>
      <c r="B2950">
        <v>-88.451999999999998</v>
      </c>
      <c r="C2950">
        <v>659</v>
      </c>
      <c r="D2950">
        <v>175000</v>
      </c>
      <c r="E2950">
        <v>101</v>
      </c>
      <c r="F2950" s="3">
        <v>115.94252119713968</v>
      </c>
    </row>
    <row r="2951" spans="1:6">
      <c r="A2951" t="s">
        <v>0</v>
      </c>
    </row>
    <row r="2952" spans="1:6">
      <c r="A2952" t="s">
        <v>0</v>
      </c>
    </row>
    <row r="2953" spans="1:6">
      <c r="A2953" t="s">
        <v>0</v>
      </c>
    </row>
    <row r="2954" spans="1:6">
      <c r="A2954" t="s">
        <v>0</v>
      </c>
    </row>
    <row r="2955" spans="1:6">
      <c r="A2955" t="s">
        <v>139</v>
      </c>
    </row>
    <row r="2956" spans="1:6">
      <c r="A2956" t="s">
        <v>2</v>
      </c>
    </row>
    <row r="2957" spans="1:6">
      <c r="A2957" t="s">
        <v>3</v>
      </c>
    </row>
    <row r="2958" spans="1:6">
      <c r="A2958" t="s">
        <v>4</v>
      </c>
    </row>
    <row r="2959" spans="1:6">
      <c r="A2959" t="s">
        <v>137</v>
      </c>
    </row>
    <row r="2960" spans="1:6">
      <c r="A2960" t="s">
        <v>140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181</v>
      </c>
      <c r="B2968" t="s">
        <v>160</v>
      </c>
      <c r="C2968" t="s">
        <v>163</v>
      </c>
      <c r="D2968" t="s">
        <v>180</v>
      </c>
      <c r="E2968" t="s">
        <v>179</v>
      </c>
      <c r="F2968" t="s">
        <v>200</v>
      </c>
    </row>
    <row r="2969" spans="1:10">
      <c r="A2969">
        <v>1</v>
      </c>
      <c r="B2969">
        <v>-91.947999999999993</v>
      </c>
      <c r="C2969">
        <v>662</v>
      </c>
      <c r="D2969">
        <v>175000</v>
      </c>
      <c r="E2969">
        <v>75</v>
      </c>
      <c r="F2969" s="3"/>
      <c r="J2969" t="s">
        <v>271</v>
      </c>
    </row>
    <row r="2970" spans="1:10">
      <c r="A2970">
        <v>2</v>
      </c>
      <c r="B2970">
        <v>-91.838999999999999</v>
      </c>
      <c r="C2970">
        <v>662</v>
      </c>
      <c r="D2970">
        <v>175000</v>
      </c>
      <c r="E2970">
        <v>87</v>
      </c>
      <c r="F2970" s="3"/>
    </row>
    <row r="2971" spans="1:10">
      <c r="A2971">
        <v>3</v>
      </c>
      <c r="B2971">
        <v>-91.724000000000004</v>
      </c>
      <c r="C2971">
        <v>662</v>
      </c>
      <c r="D2971">
        <v>175000</v>
      </c>
      <c r="E2971">
        <v>94</v>
      </c>
      <c r="F2971" s="3"/>
    </row>
    <row r="2972" spans="1:10">
      <c r="A2972">
        <v>4</v>
      </c>
      <c r="B2972">
        <v>-91.611999999999995</v>
      </c>
      <c r="C2972">
        <v>662</v>
      </c>
      <c r="D2972">
        <v>175000</v>
      </c>
      <c r="E2972">
        <v>106</v>
      </c>
      <c r="F2972" s="3">
        <v>101.49183757452596</v>
      </c>
    </row>
    <row r="2973" spans="1:10">
      <c r="A2973">
        <v>5</v>
      </c>
      <c r="B2973">
        <v>-91.5</v>
      </c>
      <c r="C2973">
        <v>662</v>
      </c>
      <c r="D2973">
        <v>175000</v>
      </c>
      <c r="E2973">
        <v>88</v>
      </c>
      <c r="F2973" s="3">
        <v>102.27231917174016</v>
      </c>
    </row>
    <row r="2974" spans="1:10">
      <c r="A2974">
        <v>6</v>
      </c>
      <c r="B2974">
        <v>-91.394000000000005</v>
      </c>
      <c r="C2974">
        <v>662</v>
      </c>
      <c r="D2974">
        <v>175000</v>
      </c>
      <c r="E2974">
        <v>99</v>
      </c>
      <c r="F2974" s="3">
        <v>103.17976068122235</v>
      </c>
    </row>
    <row r="2975" spans="1:10">
      <c r="A2975">
        <v>7</v>
      </c>
      <c r="B2975">
        <v>-91.281000000000006</v>
      </c>
      <c r="C2975">
        <v>662</v>
      </c>
      <c r="D2975">
        <v>175000</v>
      </c>
      <c r="E2975">
        <v>103</v>
      </c>
      <c r="F2975" s="3">
        <v>104.65829710026576</v>
      </c>
    </row>
    <row r="2976" spans="1:10">
      <c r="A2976">
        <v>8</v>
      </c>
      <c r="B2976">
        <v>-91.165000000000006</v>
      </c>
      <c r="C2976">
        <v>662</v>
      </c>
      <c r="D2976">
        <v>175000</v>
      </c>
      <c r="E2976">
        <v>124</v>
      </c>
      <c r="F2976" s="3">
        <v>107.54019852236483</v>
      </c>
    </row>
    <row r="2977" spans="1:6">
      <c r="A2977">
        <v>9</v>
      </c>
      <c r="B2977">
        <v>-91.049000000000007</v>
      </c>
      <c r="C2977">
        <v>662</v>
      </c>
      <c r="D2977">
        <v>175000</v>
      </c>
      <c r="E2977">
        <v>123</v>
      </c>
      <c r="F2977" s="3">
        <v>113.41452928422423</v>
      </c>
    </row>
    <row r="2978" spans="1:6">
      <c r="A2978">
        <v>10</v>
      </c>
      <c r="B2978">
        <v>-90.933999999999997</v>
      </c>
      <c r="C2978">
        <v>662</v>
      </c>
      <c r="D2978">
        <v>175000</v>
      </c>
      <c r="E2978">
        <v>115</v>
      </c>
      <c r="F2978" s="3">
        <v>124.60903786406635</v>
      </c>
    </row>
    <row r="2979" spans="1:6">
      <c r="A2979">
        <v>11</v>
      </c>
      <c r="B2979">
        <v>-90.823999999999998</v>
      </c>
      <c r="C2979">
        <v>662</v>
      </c>
      <c r="D2979">
        <v>175000</v>
      </c>
      <c r="E2979">
        <v>148</v>
      </c>
      <c r="F2979" s="3">
        <v>142.69996329883929</v>
      </c>
    </row>
    <row r="2980" spans="1:6">
      <c r="A2980">
        <v>12</v>
      </c>
      <c r="B2980">
        <v>-90.709000000000003</v>
      </c>
      <c r="C2980">
        <v>662</v>
      </c>
      <c r="D2980">
        <v>175000</v>
      </c>
      <c r="E2980">
        <v>169</v>
      </c>
      <c r="F2980" s="3">
        <v>170.45589754895195</v>
      </c>
    </row>
    <row r="2981" spans="1:6">
      <c r="A2981">
        <v>13</v>
      </c>
      <c r="B2981">
        <v>-90.594999999999999</v>
      </c>
      <c r="C2981">
        <v>662</v>
      </c>
      <c r="D2981">
        <v>175000</v>
      </c>
      <c r="E2981">
        <v>190</v>
      </c>
      <c r="F2981" s="3">
        <v>204.6896574330446</v>
      </c>
    </row>
    <row r="2982" spans="1:6">
      <c r="A2982">
        <v>14</v>
      </c>
      <c r="B2982">
        <v>-90.486999999999995</v>
      </c>
      <c r="C2982">
        <v>662</v>
      </c>
      <c r="D2982">
        <v>175000</v>
      </c>
      <c r="E2982">
        <v>239</v>
      </c>
      <c r="F2982" s="3">
        <v>237.39808440102604</v>
      </c>
    </row>
    <row r="2983" spans="1:6">
      <c r="A2983">
        <v>15</v>
      </c>
      <c r="B2983">
        <v>-90.372</v>
      </c>
      <c r="C2983">
        <v>662</v>
      </c>
      <c r="D2983">
        <v>175000</v>
      </c>
      <c r="E2983">
        <v>276</v>
      </c>
      <c r="F2983" s="3">
        <v>263.44521235086461</v>
      </c>
    </row>
    <row r="2984" spans="1:6">
      <c r="A2984">
        <v>16</v>
      </c>
      <c r="B2984">
        <v>-90.256</v>
      </c>
      <c r="C2984">
        <v>662</v>
      </c>
      <c r="D2984">
        <v>175000</v>
      </c>
      <c r="E2984">
        <v>289</v>
      </c>
      <c r="F2984" s="3">
        <v>272.16275876941057</v>
      </c>
    </row>
    <row r="2985" spans="1:6">
      <c r="A2985">
        <v>17</v>
      </c>
      <c r="B2985">
        <v>-90.14</v>
      </c>
      <c r="C2985">
        <v>662</v>
      </c>
      <c r="D2985">
        <v>175000</v>
      </c>
      <c r="E2985">
        <v>256</v>
      </c>
      <c r="F2985" s="3">
        <v>260.34552339933583</v>
      </c>
    </row>
    <row r="2986" spans="1:6">
      <c r="A2986">
        <v>18</v>
      </c>
      <c r="B2986">
        <v>-90.025000000000006</v>
      </c>
      <c r="C2986">
        <v>662</v>
      </c>
      <c r="D2986">
        <v>175000</v>
      </c>
      <c r="E2986">
        <v>216</v>
      </c>
      <c r="F2986" s="3">
        <v>232.82719184401992</v>
      </c>
    </row>
    <row r="2987" spans="1:6">
      <c r="A2987">
        <v>19</v>
      </c>
      <c r="B2987">
        <v>-89.918999999999997</v>
      </c>
      <c r="C2987">
        <v>662</v>
      </c>
      <c r="D2987">
        <v>175000</v>
      </c>
      <c r="E2987">
        <v>208</v>
      </c>
      <c r="F2987" s="3">
        <v>201.41721584299668</v>
      </c>
    </row>
    <row r="2988" spans="1:6">
      <c r="A2988">
        <v>20</v>
      </c>
      <c r="B2988">
        <v>-89.805999999999997</v>
      </c>
      <c r="C2988">
        <v>662</v>
      </c>
      <c r="D2988">
        <v>175000</v>
      </c>
      <c r="E2988">
        <v>160</v>
      </c>
      <c r="F2988" s="3">
        <v>169.89919493895053</v>
      </c>
    </row>
    <row r="2989" spans="1:6">
      <c r="A2989">
        <v>21</v>
      </c>
      <c r="B2989">
        <v>-89.691000000000003</v>
      </c>
      <c r="C2989">
        <v>662</v>
      </c>
      <c r="D2989">
        <v>175000</v>
      </c>
      <c r="E2989">
        <v>147</v>
      </c>
      <c r="F2989" s="3">
        <v>145.39686310745861</v>
      </c>
    </row>
    <row r="2990" spans="1:6">
      <c r="A2990">
        <v>22</v>
      </c>
      <c r="B2990">
        <v>-89.576999999999998</v>
      </c>
      <c r="C2990">
        <v>662</v>
      </c>
      <c r="D2990">
        <v>175000</v>
      </c>
      <c r="E2990">
        <v>142</v>
      </c>
      <c r="F2990" s="3">
        <v>129.9920254022993</v>
      </c>
    </row>
    <row r="2991" spans="1:6">
      <c r="A2991">
        <v>23</v>
      </c>
      <c r="B2991">
        <v>-89.457999999999998</v>
      </c>
      <c r="C2991">
        <v>662</v>
      </c>
      <c r="D2991">
        <v>175000</v>
      </c>
      <c r="E2991">
        <v>137</v>
      </c>
      <c r="F2991" s="3">
        <v>121.58725395506961</v>
      </c>
    </row>
    <row r="2992" spans="1:6">
      <c r="A2992">
        <v>24</v>
      </c>
      <c r="B2992">
        <v>-89.341999999999999</v>
      </c>
      <c r="C2992">
        <v>662</v>
      </c>
      <c r="D2992">
        <v>175000</v>
      </c>
      <c r="E2992">
        <v>128</v>
      </c>
      <c r="F2992" s="3">
        <v>118.19714912078493</v>
      </c>
    </row>
    <row r="2993" spans="1:6">
      <c r="A2993">
        <v>25</v>
      </c>
      <c r="B2993">
        <v>-89.234999999999999</v>
      </c>
      <c r="C2993">
        <v>662</v>
      </c>
      <c r="D2993">
        <v>175000</v>
      </c>
      <c r="E2993">
        <v>125</v>
      </c>
      <c r="F2993" s="3">
        <v>117.29031398161175</v>
      </c>
    </row>
    <row r="2994" spans="1:6">
      <c r="A2994">
        <v>26</v>
      </c>
      <c r="B2994">
        <v>-89.13</v>
      </c>
      <c r="C2994">
        <v>662</v>
      </c>
      <c r="D2994">
        <v>175000</v>
      </c>
      <c r="E2994">
        <v>102</v>
      </c>
      <c r="F2994" s="3">
        <v>117.35442868407354</v>
      </c>
    </row>
    <row r="2995" spans="1:6">
      <c r="A2995">
        <v>27</v>
      </c>
      <c r="B2995">
        <v>-89.016000000000005</v>
      </c>
      <c r="C2995">
        <v>662</v>
      </c>
      <c r="D2995">
        <v>175000</v>
      </c>
      <c r="E2995">
        <v>135</v>
      </c>
      <c r="F2995" s="3">
        <v>117.85591837416808</v>
      </c>
    </row>
    <row r="2996" spans="1:6">
      <c r="A2996">
        <v>28</v>
      </c>
      <c r="B2996">
        <v>-88.896000000000001</v>
      </c>
      <c r="C2996">
        <v>662</v>
      </c>
      <c r="D2996">
        <v>175000</v>
      </c>
      <c r="E2996">
        <v>110</v>
      </c>
      <c r="F2996" s="3">
        <v>118.54916423749006</v>
      </c>
    </row>
    <row r="2997" spans="1:6">
      <c r="A2997">
        <v>29</v>
      </c>
      <c r="B2997">
        <v>-88.790999999999997</v>
      </c>
      <c r="C2997">
        <v>662</v>
      </c>
      <c r="D2997">
        <v>175000</v>
      </c>
      <c r="E2997">
        <v>121</v>
      </c>
      <c r="F2997" s="3">
        <v>119.1961096866027</v>
      </c>
    </row>
    <row r="2998" spans="1:6">
      <c r="A2998">
        <v>30</v>
      </c>
      <c r="B2998">
        <v>-88.671999999999997</v>
      </c>
      <c r="C2998">
        <v>662</v>
      </c>
      <c r="D2998">
        <v>175000</v>
      </c>
      <c r="E2998">
        <v>106</v>
      </c>
      <c r="F2998" s="3">
        <v>119.9405995206364</v>
      </c>
    </row>
    <row r="2999" spans="1:6">
      <c r="A2999">
        <v>31</v>
      </c>
      <c r="B2999">
        <v>-88.56</v>
      </c>
      <c r="C2999">
        <v>662</v>
      </c>
      <c r="D2999">
        <v>175000</v>
      </c>
      <c r="E2999">
        <v>127</v>
      </c>
      <c r="F2999" s="3">
        <v>120.64379109102784</v>
      </c>
    </row>
    <row r="3000" spans="1:6">
      <c r="A3000">
        <v>32</v>
      </c>
      <c r="B3000">
        <v>-88.451999999999998</v>
      </c>
      <c r="C3000">
        <v>662</v>
      </c>
      <c r="D3000">
        <v>175000</v>
      </c>
      <c r="E3000">
        <v>114</v>
      </c>
      <c r="F3000" s="3">
        <v>121.32230446803983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141</v>
      </c>
    </row>
    <row r="3006" spans="1:6">
      <c r="A3006" t="s">
        <v>2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137</v>
      </c>
    </row>
    <row r="3010" spans="1:10">
      <c r="A3010" t="s">
        <v>142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181</v>
      </c>
      <c r="B3018" t="s">
        <v>160</v>
      </c>
      <c r="C3018" t="s">
        <v>163</v>
      </c>
      <c r="D3018" t="s">
        <v>180</v>
      </c>
      <c r="E3018" t="s">
        <v>179</v>
      </c>
      <c r="F3018" t="s">
        <v>200</v>
      </c>
    </row>
    <row r="3019" spans="1:10">
      <c r="A3019">
        <v>1</v>
      </c>
      <c r="B3019">
        <v>-91.947999999999993</v>
      </c>
      <c r="C3019">
        <v>660</v>
      </c>
      <c r="D3019">
        <v>175000</v>
      </c>
      <c r="E3019">
        <v>99</v>
      </c>
      <c r="F3019" s="3"/>
      <c r="J3019" t="s">
        <v>272</v>
      </c>
    </row>
    <row r="3020" spans="1:10">
      <c r="A3020">
        <v>2</v>
      </c>
      <c r="B3020">
        <v>-91.838999999999999</v>
      </c>
      <c r="C3020">
        <v>660</v>
      </c>
      <c r="D3020">
        <v>175000</v>
      </c>
      <c r="E3020">
        <v>87</v>
      </c>
      <c r="F3020" s="3"/>
    </row>
    <row r="3021" spans="1:10">
      <c r="A3021">
        <v>3</v>
      </c>
      <c r="B3021">
        <v>-91.724000000000004</v>
      </c>
      <c r="C3021">
        <v>660</v>
      </c>
      <c r="D3021">
        <v>175000</v>
      </c>
      <c r="E3021">
        <v>101</v>
      </c>
      <c r="F3021" s="3"/>
    </row>
    <row r="3022" spans="1:10">
      <c r="A3022">
        <v>4</v>
      </c>
      <c r="B3022">
        <v>-91.611999999999995</v>
      </c>
      <c r="C3022">
        <v>660</v>
      </c>
      <c r="D3022">
        <v>175000</v>
      </c>
      <c r="E3022">
        <v>108</v>
      </c>
      <c r="F3022" s="3">
        <v>117.06245323992694</v>
      </c>
    </row>
    <row r="3023" spans="1:10">
      <c r="A3023">
        <v>5</v>
      </c>
      <c r="B3023">
        <v>-91.5</v>
      </c>
      <c r="C3023">
        <v>660</v>
      </c>
      <c r="D3023">
        <v>175000</v>
      </c>
      <c r="E3023">
        <v>110</v>
      </c>
      <c r="F3023" s="3">
        <v>117.55316567253104</v>
      </c>
    </row>
    <row r="3024" spans="1:10">
      <c r="A3024">
        <v>6</v>
      </c>
      <c r="B3024">
        <v>-91.394000000000005</v>
      </c>
      <c r="C3024">
        <v>660</v>
      </c>
      <c r="D3024">
        <v>175000</v>
      </c>
      <c r="E3024">
        <v>122</v>
      </c>
      <c r="F3024" s="3">
        <v>118.68875552582557</v>
      </c>
    </row>
    <row r="3025" spans="1:6">
      <c r="A3025">
        <v>7</v>
      </c>
      <c r="B3025">
        <v>-91.281000000000006</v>
      </c>
      <c r="C3025">
        <v>660</v>
      </c>
      <c r="D3025">
        <v>175000</v>
      </c>
      <c r="E3025">
        <v>135</v>
      </c>
      <c r="F3025" s="3">
        <v>121.22592869317248</v>
      </c>
    </row>
    <row r="3026" spans="1:6">
      <c r="A3026">
        <v>8</v>
      </c>
      <c r="B3026">
        <v>-91.165000000000006</v>
      </c>
      <c r="C3026">
        <v>660</v>
      </c>
      <c r="D3026">
        <v>175000</v>
      </c>
      <c r="E3026">
        <v>125</v>
      </c>
      <c r="F3026" s="3">
        <v>126.20169673739521</v>
      </c>
    </row>
    <row r="3027" spans="1:6">
      <c r="A3027">
        <v>9</v>
      </c>
      <c r="B3027">
        <v>-91.049000000000007</v>
      </c>
      <c r="C3027">
        <v>660</v>
      </c>
      <c r="D3027">
        <v>175000</v>
      </c>
      <c r="E3027">
        <v>152</v>
      </c>
      <c r="F3027" s="3">
        <v>134.74452522540108</v>
      </c>
    </row>
    <row r="3028" spans="1:6">
      <c r="A3028">
        <v>10</v>
      </c>
      <c r="B3028">
        <v>-90.933999999999997</v>
      </c>
      <c r="C3028">
        <v>660</v>
      </c>
      <c r="D3028">
        <v>175000</v>
      </c>
      <c r="E3028">
        <v>155</v>
      </c>
      <c r="F3028" s="3">
        <v>147.70970807530841</v>
      </c>
    </row>
    <row r="3029" spans="1:6">
      <c r="A3029">
        <v>11</v>
      </c>
      <c r="B3029">
        <v>-90.823999999999998</v>
      </c>
      <c r="C3029">
        <v>660</v>
      </c>
      <c r="D3029">
        <v>175000</v>
      </c>
      <c r="E3029">
        <v>160</v>
      </c>
      <c r="F3029" s="3">
        <v>164.5012974178525</v>
      </c>
    </row>
    <row r="3030" spans="1:6">
      <c r="A3030">
        <v>12</v>
      </c>
      <c r="B3030">
        <v>-90.709000000000003</v>
      </c>
      <c r="C3030">
        <v>660</v>
      </c>
      <c r="D3030">
        <v>175000</v>
      </c>
      <c r="E3030">
        <v>183</v>
      </c>
      <c r="F3030" s="3">
        <v>185.56288497110705</v>
      </c>
    </row>
    <row r="3031" spans="1:6">
      <c r="A3031">
        <v>13</v>
      </c>
      <c r="B3031">
        <v>-90.594999999999999</v>
      </c>
      <c r="C3031">
        <v>660</v>
      </c>
      <c r="D3031">
        <v>175000</v>
      </c>
      <c r="E3031">
        <v>193</v>
      </c>
      <c r="F3031" s="3">
        <v>207.33196645432255</v>
      </c>
    </row>
    <row r="3032" spans="1:6">
      <c r="A3032">
        <v>14</v>
      </c>
      <c r="B3032">
        <v>-90.486999999999995</v>
      </c>
      <c r="C3032">
        <v>660</v>
      </c>
      <c r="D3032">
        <v>175000</v>
      </c>
      <c r="E3032">
        <v>223</v>
      </c>
      <c r="F3032" s="3">
        <v>225.27159912035597</v>
      </c>
    </row>
    <row r="3033" spans="1:6">
      <c r="A3033">
        <v>15</v>
      </c>
      <c r="B3033">
        <v>-90.372</v>
      </c>
      <c r="C3033">
        <v>660</v>
      </c>
      <c r="D3033">
        <v>175000</v>
      </c>
      <c r="E3033">
        <v>251</v>
      </c>
      <c r="F3033" s="3">
        <v>237.5755266194748</v>
      </c>
    </row>
    <row r="3034" spans="1:6">
      <c r="A3034">
        <v>16</v>
      </c>
      <c r="B3034">
        <v>-90.256</v>
      </c>
      <c r="C3034">
        <v>660</v>
      </c>
      <c r="D3034">
        <v>175000</v>
      </c>
      <c r="E3034">
        <v>222</v>
      </c>
      <c r="F3034" s="3">
        <v>239.95878496465133</v>
      </c>
    </row>
    <row r="3035" spans="1:6">
      <c r="A3035">
        <v>17</v>
      </c>
      <c r="B3035">
        <v>-90.14</v>
      </c>
      <c r="C3035">
        <v>660</v>
      </c>
      <c r="D3035">
        <v>175000</v>
      </c>
      <c r="E3035">
        <v>255</v>
      </c>
      <c r="F3035" s="3">
        <v>231.64397850426315</v>
      </c>
    </row>
    <row r="3036" spans="1:6">
      <c r="A3036">
        <v>18</v>
      </c>
      <c r="B3036">
        <v>-90.025000000000006</v>
      </c>
      <c r="C3036">
        <v>660</v>
      </c>
      <c r="D3036">
        <v>175000</v>
      </c>
      <c r="E3036">
        <v>221</v>
      </c>
      <c r="F3036" s="3">
        <v>214.84389664016481</v>
      </c>
    </row>
    <row r="3037" spans="1:6">
      <c r="A3037">
        <v>19</v>
      </c>
      <c r="B3037">
        <v>-89.918999999999997</v>
      </c>
      <c r="C3037">
        <v>660</v>
      </c>
      <c r="D3037">
        <v>175000</v>
      </c>
      <c r="E3037">
        <v>185</v>
      </c>
      <c r="F3037" s="3">
        <v>195.0759771048366</v>
      </c>
    </row>
    <row r="3038" spans="1:6">
      <c r="A3038">
        <v>20</v>
      </c>
      <c r="B3038">
        <v>-89.805999999999997</v>
      </c>
      <c r="C3038">
        <v>660</v>
      </c>
      <c r="D3038">
        <v>175000</v>
      </c>
      <c r="E3038">
        <v>179</v>
      </c>
      <c r="F3038" s="3">
        <v>173.29210808712173</v>
      </c>
    </row>
    <row r="3039" spans="1:6">
      <c r="A3039">
        <v>21</v>
      </c>
      <c r="B3039">
        <v>-89.691000000000003</v>
      </c>
      <c r="C3039">
        <v>660</v>
      </c>
      <c r="D3039">
        <v>175000</v>
      </c>
      <c r="E3039">
        <v>162</v>
      </c>
      <c r="F3039" s="3">
        <v>153.61452137453796</v>
      </c>
    </row>
    <row r="3040" spans="1:6">
      <c r="A3040">
        <v>22</v>
      </c>
      <c r="B3040">
        <v>-89.576999999999998</v>
      </c>
      <c r="C3040">
        <v>660</v>
      </c>
      <c r="D3040">
        <v>175000</v>
      </c>
      <c r="E3040">
        <v>133</v>
      </c>
      <c r="F3040" s="3">
        <v>138.41753537521168</v>
      </c>
    </row>
    <row r="3041" spans="1:6">
      <c r="A3041">
        <v>23</v>
      </c>
      <c r="B3041">
        <v>-89.457999999999998</v>
      </c>
      <c r="C3041">
        <v>660</v>
      </c>
      <c r="D3041">
        <v>175000</v>
      </c>
      <c r="E3041">
        <v>108</v>
      </c>
      <c r="F3041" s="3">
        <v>127.47662006876996</v>
      </c>
    </row>
    <row r="3042" spans="1:6">
      <c r="A3042">
        <v>24</v>
      </c>
      <c r="B3042">
        <v>-89.341999999999999</v>
      </c>
      <c r="C3042">
        <v>660</v>
      </c>
      <c r="D3042">
        <v>175000</v>
      </c>
      <c r="E3042">
        <v>131</v>
      </c>
      <c r="F3042" s="3">
        <v>120.90497046993613</v>
      </c>
    </row>
    <row r="3043" spans="1:6">
      <c r="A3043">
        <v>25</v>
      </c>
      <c r="B3043">
        <v>-89.234999999999999</v>
      </c>
      <c r="C3043">
        <v>660</v>
      </c>
      <c r="D3043">
        <v>175000</v>
      </c>
      <c r="E3043">
        <v>103</v>
      </c>
      <c r="F3043" s="3">
        <v>117.41929586792159</v>
      </c>
    </row>
    <row r="3044" spans="1:6">
      <c r="A3044">
        <v>26</v>
      </c>
      <c r="B3044">
        <v>-89.13</v>
      </c>
      <c r="C3044">
        <v>660</v>
      </c>
      <c r="D3044">
        <v>175000</v>
      </c>
      <c r="E3044">
        <v>122</v>
      </c>
      <c r="F3044" s="3">
        <v>115.5375660984955</v>
      </c>
    </row>
    <row r="3045" spans="1:6">
      <c r="A3045">
        <v>27</v>
      </c>
      <c r="B3045">
        <v>-89.016000000000005</v>
      </c>
      <c r="C3045">
        <v>660</v>
      </c>
      <c r="D3045">
        <v>175000</v>
      </c>
      <c r="E3045">
        <v>130</v>
      </c>
      <c r="F3045" s="3">
        <v>114.48864689282753</v>
      </c>
    </row>
    <row r="3046" spans="1:6">
      <c r="A3046">
        <v>28</v>
      </c>
      <c r="B3046">
        <v>-88.896000000000001</v>
      </c>
      <c r="C3046">
        <v>660</v>
      </c>
      <c r="D3046">
        <v>175000</v>
      </c>
      <c r="E3046">
        <v>115</v>
      </c>
      <c r="F3046" s="3">
        <v>113.95249031010569</v>
      </c>
    </row>
    <row r="3047" spans="1:6">
      <c r="A3047">
        <v>29</v>
      </c>
      <c r="B3047">
        <v>-88.790999999999997</v>
      </c>
      <c r="C3047">
        <v>660</v>
      </c>
      <c r="D3047">
        <v>175000</v>
      </c>
      <c r="E3047">
        <v>105</v>
      </c>
      <c r="F3047" s="3">
        <v>113.70069174426412</v>
      </c>
    </row>
    <row r="3048" spans="1:6">
      <c r="A3048">
        <v>30</v>
      </c>
      <c r="B3048">
        <v>-88.671999999999997</v>
      </c>
      <c r="C3048">
        <v>660</v>
      </c>
      <c r="D3048">
        <v>175000</v>
      </c>
      <c r="E3048">
        <v>111</v>
      </c>
      <c r="F3048" s="3">
        <v>113.51502778851319</v>
      </c>
    </row>
    <row r="3049" spans="1:6">
      <c r="A3049">
        <v>31</v>
      </c>
      <c r="B3049">
        <v>-88.56</v>
      </c>
      <c r="C3049">
        <v>660</v>
      </c>
      <c r="D3049">
        <v>175000</v>
      </c>
      <c r="E3049">
        <v>123</v>
      </c>
      <c r="F3049" s="3">
        <v>113.37702544174212</v>
      </c>
    </row>
    <row r="3050" spans="1:6">
      <c r="A3050">
        <v>32</v>
      </c>
      <c r="B3050">
        <v>-88.451999999999998</v>
      </c>
      <c r="C3050">
        <v>660</v>
      </c>
      <c r="D3050">
        <v>175000</v>
      </c>
      <c r="E3050">
        <v>114</v>
      </c>
      <c r="F3050" s="3">
        <v>113.25535058704575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143</v>
      </c>
    </row>
    <row r="3056" spans="1:6">
      <c r="A3056" t="s">
        <v>122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137</v>
      </c>
    </row>
    <row r="3060" spans="1:10">
      <c r="A3060" t="s">
        <v>144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181</v>
      </c>
      <c r="B3068" t="s">
        <v>160</v>
      </c>
      <c r="C3068" t="s">
        <v>163</v>
      </c>
      <c r="D3068" t="s">
        <v>180</v>
      </c>
      <c r="E3068" t="s">
        <v>179</v>
      </c>
      <c r="F3068" t="s">
        <v>200</v>
      </c>
    </row>
    <row r="3069" spans="1:10">
      <c r="A3069">
        <v>1</v>
      </c>
      <c r="B3069">
        <v>-91.947999999999993</v>
      </c>
      <c r="C3069">
        <v>871</v>
      </c>
      <c r="D3069">
        <v>230000</v>
      </c>
      <c r="E3069">
        <v>102</v>
      </c>
      <c r="F3069" s="3"/>
      <c r="J3069" t="s">
        <v>273</v>
      </c>
    </row>
    <row r="3070" spans="1:10">
      <c r="A3070">
        <v>2</v>
      </c>
      <c r="B3070">
        <v>-91.838999999999999</v>
      </c>
      <c r="C3070">
        <v>871</v>
      </c>
      <c r="D3070">
        <v>230000</v>
      </c>
      <c r="E3070">
        <v>124</v>
      </c>
      <c r="F3070" s="3"/>
    </row>
    <row r="3071" spans="1:10">
      <c r="A3071">
        <v>3</v>
      </c>
      <c r="B3071">
        <v>-91.724000000000004</v>
      </c>
      <c r="C3071">
        <v>871</v>
      </c>
      <c r="D3071">
        <v>230000</v>
      </c>
      <c r="E3071">
        <v>108</v>
      </c>
      <c r="F3071" s="3"/>
    </row>
    <row r="3072" spans="1:10">
      <c r="A3072">
        <v>4</v>
      </c>
      <c r="B3072">
        <v>-91.611999999999995</v>
      </c>
      <c r="C3072">
        <v>871</v>
      </c>
      <c r="D3072">
        <v>230000</v>
      </c>
      <c r="E3072">
        <v>134</v>
      </c>
      <c r="F3072" s="3">
        <v>122.91601441832421</v>
      </c>
    </row>
    <row r="3073" spans="1:6">
      <c r="A3073">
        <v>5</v>
      </c>
      <c r="B3073">
        <v>-91.5</v>
      </c>
      <c r="C3073">
        <v>871</v>
      </c>
      <c r="D3073">
        <v>230000</v>
      </c>
      <c r="E3073">
        <v>125</v>
      </c>
      <c r="F3073" s="3">
        <v>126.77855373809894</v>
      </c>
    </row>
    <row r="3074" spans="1:6">
      <c r="A3074">
        <v>6</v>
      </c>
      <c r="B3074">
        <v>-91.394000000000005</v>
      </c>
      <c r="C3074">
        <v>871</v>
      </c>
      <c r="D3074">
        <v>230000</v>
      </c>
      <c r="E3074">
        <v>125</v>
      </c>
      <c r="F3074" s="3">
        <v>131.57917586433874</v>
      </c>
    </row>
    <row r="3075" spans="1:6">
      <c r="A3075">
        <v>7</v>
      </c>
      <c r="B3075">
        <v>-91.281000000000006</v>
      </c>
      <c r="C3075">
        <v>871</v>
      </c>
      <c r="D3075">
        <v>230000</v>
      </c>
      <c r="E3075">
        <v>138</v>
      </c>
      <c r="F3075" s="3">
        <v>138.15854694447947</v>
      </c>
    </row>
    <row r="3076" spans="1:6">
      <c r="A3076">
        <v>8</v>
      </c>
      <c r="B3076">
        <v>-91.165000000000006</v>
      </c>
      <c r="C3076">
        <v>871</v>
      </c>
      <c r="D3076">
        <v>230000</v>
      </c>
      <c r="E3076">
        <v>156</v>
      </c>
      <c r="F3076" s="3">
        <v>146.6763251052015</v>
      </c>
    </row>
    <row r="3077" spans="1:6">
      <c r="A3077">
        <v>9</v>
      </c>
      <c r="B3077">
        <v>-91.049000000000007</v>
      </c>
      <c r="C3077">
        <v>871</v>
      </c>
      <c r="D3077">
        <v>230000</v>
      </c>
      <c r="E3077">
        <v>132</v>
      </c>
      <c r="F3077" s="3">
        <v>157.06229868684986</v>
      </c>
    </row>
    <row r="3078" spans="1:6">
      <c r="A3078">
        <v>10</v>
      </c>
      <c r="B3078">
        <v>-90.933999999999997</v>
      </c>
      <c r="C3078">
        <v>871</v>
      </c>
      <c r="D3078">
        <v>230000</v>
      </c>
      <c r="E3078">
        <v>183</v>
      </c>
      <c r="F3078" s="3">
        <v>169.10139522046555</v>
      </c>
    </row>
    <row r="3079" spans="1:6">
      <c r="A3079">
        <v>11</v>
      </c>
      <c r="B3079">
        <v>-90.823999999999998</v>
      </c>
      <c r="C3079">
        <v>871</v>
      </c>
      <c r="D3079">
        <v>230000</v>
      </c>
      <c r="E3079">
        <v>192</v>
      </c>
      <c r="F3079" s="3">
        <v>181.9390852306187</v>
      </c>
    </row>
    <row r="3080" spans="1:6">
      <c r="A3080">
        <v>12</v>
      </c>
      <c r="B3080">
        <v>-90.709000000000003</v>
      </c>
      <c r="C3080">
        <v>871</v>
      </c>
      <c r="D3080">
        <v>230000</v>
      </c>
      <c r="E3080">
        <v>169</v>
      </c>
      <c r="F3080" s="3">
        <v>196.19153159983571</v>
      </c>
    </row>
    <row r="3081" spans="1:6">
      <c r="A3081">
        <v>13</v>
      </c>
      <c r="B3081">
        <v>-90.594999999999999</v>
      </c>
      <c r="C3081">
        <v>871</v>
      </c>
      <c r="D3081">
        <v>230000</v>
      </c>
      <c r="E3081">
        <v>231</v>
      </c>
      <c r="F3081" s="3">
        <v>210.38512417987917</v>
      </c>
    </row>
    <row r="3082" spans="1:6">
      <c r="A3082">
        <v>14</v>
      </c>
      <c r="B3082">
        <v>-90.486999999999995</v>
      </c>
      <c r="C3082">
        <v>871</v>
      </c>
      <c r="D3082">
        <v>230000</v>
      </c>
      <c r="E3082">
        <v>235</v>
      </c>
      <c r="F3082" s="3">
        <v>223.04105143803238</v>
      </c>
    </row>
    <row r="3083" spans="1:6">
      <c r="A3083">
        <v>15</v>
      </c>
      <c r="B3083">
        <v>-90.372</v>
      </c>
      <c r="C3083">
        <v>871</v>
      </c>
      <c r="D3083">
        <v>230000</v>
      </c>
      <c r="E3083">
        <v>250</v>
      </c>
      <c r="F3083" s="3">
        <v>234.70102646571675</v>
      </c>
    </row>
    <row r="3084" spans="1:6">
      <c r="A3084">
        <v>16</v>
      </c>
      <c r="B3084">
        <v>-90.256</v>
      </c>
      <c r="C3084">
        <v>871</v>
      </c>
      <c r="D3084">
        <v>230000</v>
      </c>
      <c r="E3084">
        <v>225</v>
      </c>
      <c r="F3084" s="3">
        <v>243.60809096665449</v>
      </c>
    </row>
    <row r="3085" spans="1:6">
      <c r="A3085">
        <v>17</v>
      </c>
      <c r="B3085">
        <v>-90.14</v>
      </c>
      <c r="C3085">
        <v>871</v>
      </c>
      <c r="D3085">
        <v>230000</v>
      </c>
      <c r="E3085">
        <v>262</v>
      </c>
      <c r="F3085" s="3">
        <v>248.868420275218</v>
      </c>
    </row>
    <row r="3086" spans="1:6">
      <c r="A3086">
        <v>18</v>
      </c>
      <c r="B3086">
        <v>-90.025000000000006</v>
      </c>
      <c r="C3086">
        <v>871</v>
      </c>
      <c r="D3086">
        <v>230000</v>
      </c>
      <c r="E3086">
        <v>252</v>
      </c>
      <c r="F3086" s="3">
        <v>250.03413039213277</v>
      </c>
    </row>
    <row r="3087" spans="1:6">
      <c r="A3087">
        <v>19</v>
      </c>
      <c r="B3087">
        <v>-89.918999999999997</v>
      </c>
      <c r="C3087">
        <v>871</v>
      </c>
      <c r="D3087">
        <v>230000</v>
      </c>
      <c r="E3087">
        <v>247</v>
      </c>
      <c r="F3087" s="3">
        <v>247.48195721903548</v>
      </c>
    </row>
    <row r="3088" spans="1:6">
      <c r="A3088">
        <v>20</v>
      </c>
      <c r="B3088">
        <v>-89.805999999999997</v>
      </c>
      <c r="C3088">
        <v>871</v>
      </c>
      <c r="D3088">
        <v>230000</v>
      </c>
      <c r="E3088">
        <v>246</v>
      </c>
      <c r="F3088" s="3">
        <v>241.22364675502496</v>
      </c>
    </row>
    <row r="3089" spans="1:6">
      <c r="A3089">
        <v>21</v>
      </c>
      <c r="B3089">
        <v>-89.691000000000003</v>
      </c>
      <c r="C3089">
        <v>871</v>
      </c>
      <c r="D3089">
        <v>230000</v>
      </c>
      <c r="E3089">
        <v>220</v>
      </c>
      <c r="F3089" s="3">
        <v>231.74212456171878</v>
      </c>
    </row>
    <row r="3090" spans="1:6">
      <c r="A3090">
        <v>22</v>
      </c>
      <c r="B3090">
        <v>-89.576999999999998</v>
      </c>
      <c r="C3090">
        <v>871</v>
      </c>
      <c r="D3090">
        <v>230000</v>
      </c>
      <c r="E3090">
        <v>210</v>
      </c>
      <c r="F3090" s="3">
        <v>220.12634773387521</v>
      </c>
    </row>
    <row r="3091" spans="1:6">
      <c r="A3091">
        <v>23</v>
      </c>
      <c r="B3091">
        <v>-89.457999999999998</v>
      </c>
      <c r="C3091">
        <v>871</v>
      </c>
      <c r="D3091">
        <v>230000</v>
      </c>
      <c r="E3091">
        <v>202</v>
      </c>
      <c r="F3091" s="3">
        <v>206.72148547911249</v>
      </c>
    </row>
    <row r="3092" spans="1:6">
      <c r="A3092">
        <v>24</v>
      </c>
      <c r="B3092">
        <v>-89.341999999999999</v>
      </c>
      <c r="C3092">
        <v>871</v>
      </c>
      <c r="D3092">
        <v>230000</v>
      </c>
      <c r="E3092">
        <v>190</v>
      </c>
      <c r="F3092" s="3">
        <v>193.43241479545742</v>
      </c>
    </row>
    <row r="3093" spans="1:6">
      <c r="A3093">
        <v>25</v>
      </c>
      <c r="B3093">
        <v>-89.234999999999999</v>
      </c>
      <c r="C3093">
        <v>871</v>
      </c>
      <c r="D3093">
        <v>230000</v>
      </c>
      <c r="E3093">
        <v>186</v>
      </c>
      <c r="F3093" s="3">
        <v>181.74666308679394</v>
      </c>
    </row>
    <row r="3094" spans="1:6">
      <c r="A3094">
        <v>26</v>
      </c>
      <c r="B3094">
        <v>-89.13</v>
      </c>
      <c r="C3094">
        <v>871</v>
      </c>
      <c r="D3094">
        <v>230000</v>
      </c>
      <c r="E3094">
        <v>163</v>
      </c>
      <c r="F3094" s="3">
        <v>171.33307159373516</v>
      </c>
    </row>
    <row r="3095" spans="1:6">
      <c r="A3095">
        <v>27</v>
      </c>
      <c r="B3095">
        <v>-89.016000000000005</v>
      </c>
      <c r="C3095">
        <v>871</v>
      </c>
      <c r="D3095">
        <v>230000</v>
      </c>
      <c r="E3095">
        <v>184</v>
      </c>
      <c r="F3095" s="3">
        <v>161.57695591953271</v>
      </c>
    </row>
    <row r="3096" spans="1:6">
      <c r="A3096">
        <v>28</v>
      </c>
      <c r="B3096">
        <v>-88.896000000000001</v>
      </c>
      <c r="C3096">
        <v>871</v>
      </c>
      <c r="D3096">
        <v>230000</v>
      </c>
      <c r="E3096">
        <v>170</v>
      </c>
      <c r="F3096" s="3">
        <v>153.24017873882261</v>
      </c>
    </row>
    <row r="3097" spans="1:6">
      <c r="A3097">
        <v>29</v>
      </c>
      <c r="B3097">
        <v>-88.790999999999997</v>
      </c>
      <c r="C3097">
        <v>871</v>
      </c>
      <c r="D3097">
        <v>230000</v>
      </c>
      <c r="E3097">
        <v>158</v>
      </c>
      <c r="F3097" s="3">
        <v>147.56055634721579</v>
      </c>
    </row>
    <row r="3098" spans="1:6">
      <c r="A3098">
        <v>30</v>
      </c>
      <c r="B3098">
        <v>-88.671999999999997</v>
      </c>
      <c r="C3098">
        <v>871</v>
      </c>
      <c r="D3098">
        <v>230000</v>
      </c>
      <c r="E3098">
        <v>136</v>
      </c>
      <c r="F3098" s="3">
        <v>142.78693952732087</v>
      </c>
    </row>
    <row r="3099" spans="1:6">
      <c r="A3099">
        <v>31</v>
      </c>
      <c r="B3099">
        <v>-88.56</v>
      </c>
      <c r="C3099">
        <v>871</v>
      </c>
      <c r="D3099">
        <v>230000</v>
      </c>
      <c r="E3099">
        <v>127</v>
      </c>
      <c r="F3099" s="3">
        <v>139.67610958003596</v>
      </c>
    </row>
    <row r="3100" spans="1:6">
      <c r="A3100">
        <v>32</v>
      </c>
      <c r="B3100">
        <v>-88.451999999999998</v>
      </c>
      <c r="C3100">
        <v>871</v>
      </c>
      <c r="D3100">
        <v>230000</v>
      </c>
      <c r="E3100">
        <v>136</v>
      </c>
      <c r="F3100" s="3">
        <v>137.70143843035967</v>
      </c>
    </row>
    <row r="3101" spans="1:6">
      <c r="A3101" t="s">
        <v>0</v>
      </c>
    </row>
    <row r="3102" spans="1:6">
      <c r="A3102" t="s">
        <v>0</v>
      </c>
    </row>
    <row r="3103" spans="1:6">
      <c r="A3103" t="s">
        <v>0</v>
      </c>
    </row>
    <row r="3104" spans="1:6">
      <c r="A3104" t="s">
        <v>0</v>
      </c>
    </row>
    <row r="3105" spans="1:10">
      <c r="A3105" t="s">
        <v>145</v>
      </c>
    </row>
    <row r="3106" spans="1:10">
      <c r="A3106" t="s">
        <v>122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137</v>
      </c>
    </row>
    <row r="3110" spans="1:10">
      <c r="A3110" t="s">
        <v>146</v>
      </c>
    </row>
    <row r="3111" spans="1:10">
      <c r="A3111" t="s">
        <v>7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181</v>
      </c>
      <c r="B3118" t="s">
        <v>160</v>
      </c>
      <c r="C3118" t="s">
        <v>163</v>
      </c>
      <c r="D3118" t="s">
        <v>180</v>
      </c>
      <c r="E3118" t="s">
        <v>179</v>
      </c>
      <c r="F3118" t="s">
        <v>200</v>
      </c>
    </row>
    <row r="3119" spans="1:10">
      <c r="A3119">
        <v>1</v>
      </c>
      <c r="B3119">
        <v>-91.947999999999993</v>
      </c>
      <c r="C3119">
        <v>871</v>
      </c>
      <c r="D3119">
        <v>230000</v>
      </c>
      <c r="E3119">
        <v>102</v>
      </c>
      <c r="F3119" s="3"/>
      <c r="J3119" t="s">
        <v>274</v>
      </c>
    </row>
    <row r="3120" spans="1:10">
      <c r="A3120">
        <v>2</v>
      </c>
      <c r="B3120">
        <v>-91.838999999999999</v>
      </c>
      <c r="C3120">
        <v>871</v>
      </c>
      <c r="D3120">
        <v>230000</v>
      </c>
      <c r="E3120">
        <v>135</v>
      </c>
      <c r="F3120" s="3"/>
    </row>
    <row r="3121" spans="1:6">
      <c r="A3121">
        <v>3</v>
      </c>
      <c r="B3121">
        <v>-91.724000000000004</v>
      </c>
      <c r="C3121">
        <v>871</v>
      </c>
      <c r="D3121">
        <v>230000</v>
      </c>
      <c r="E3121">
        <v>141</v>
      </c>
      <c r="F3121" s="3"/>
    </row>
    <row r="3122" spans="1:6">
      <c r="A3122">
        <v>4</v>
      </c>
      <c r="B3122">
        <v>-91.611999999999995</v>
      </c>
      <c r="C3122">
        <v>871</v>
      </c>
      <c r="D3122">
        <v>230000</v>
      </c>
      <c r="E3122">
        <v>134</v>
      </c>
      <c r="F3122" s="3">
        <v>134.86120455254783</v>
      </c>
    </row>
    <row r="3123" spans="1:6">
      <c r="A3123">
        <v>5</v>
      </c>
      <c r="B3123">
        <v>-91.5</v>
      </c>
      <c r="C3123">
        <v>871</v>
      </c>
      <c r="D3123">
        <v>230000</v>
      </c>
      <c r="E3123">
        <v>131</v>
      </c>
      <c r="F3123" s="3">
        <v>135.81849538876017</v>
      </c>
    </row>
    <row r="3124" spans="1:6">
      <c r="A3124">
        <v>6</v>
      </c>
      <c r="B3124">
        <v>-91.394000000000005</v>
      </c>
      <c r="C3124">
        <v>871</v>
      </c>
      <c r="D3124">
        <v>230000</v>
      </c>
      <c r="E3124">
        <v>136</v>
      </c>
      <c r="F3124" s="3">
        <v>137.06946875979287</v>
      </c>
    </row>
    <row r="3125" spans="1:6">
      <c r="A3125">
        <v>7</v>
      </c>
      <c r="B3125">
        <v>-91.281000000000006</v>
      </c>
      <c r="C3125">
        <v>871</v>
      </c>
      <c r="D3125">
        <v>230000</v>
      </c>
      <c r="E3125">
        <v>152</v>
      </c>
      <c r="F3125" s="3">
        <v>139.01992434662691</v>
      </c>
    </row>
    <row r="3126" spans="1:6">
      <c r="A3126">
        <v>8</v>
      </c>
      <c r="B3126">
        <v>-91.165000000000006</v>
      </c>
      <c r="C3126">
        <v>871</v>
      </c>
      <c r="D3126">
        <v>230000</v>
      </c>
      <c r="E3126">
        <v>147</v>
      </c>
      <c r="F3126" s="3">
        <v>142.05752718514859</v>
      </c>
    </row>
    <row r="3127" spans="1:6">
      <c r="A3127">
        <v>9</v>
      </c>
      <c r="B3127">
        <v>-91.049000000000007</v>
      </c>
      <c r="C3127">
        <v>871</v>
      </c>
      <c r="D3127">
        <v>230000</v>
      </c>
      <c r="E3127">
        <v>140</v>
      </c>
      <c r="F3127" s="3">
        <v>146.62536492041153</v>
      </c>
    </row>
    <row r="3128" spans="1:6">
      <c r="A3128">
        <v>10</v>
      </c>
      <c r="B3128">
        <v>-90.933999999999997</v>
      </c>
      <c r="C3128">
        <v>871</v>
      </c>
      <c r="D3128">
        <v>230000</v>
      </c>
      <c r="E3128">
        <v>156</v>
      </c>
      <c r="F3128" s="3">
        <v>153.16765854828606</v>
      </c>
    </row>
    <row r="3129" spans="1:6">
      <c r="A3129">
        <v>11</v>
      </c>
      <c r="B3129">
        <v>-90.823999999999998</v>
      </c>
      <c r="C3129">
        <v>871</v>
      </c>
      <c r="D3129">
        <v>230000</v>
      </c>
      <c r="E3129">
        <v>153</v>
      </c>
      <c r="F3129" s="3">
        <v>161.66977506513177</v>
      </c>
    </row>
    <row r="3130" spans="1:6">
      <c r="A3130">
        <v>12</v>
      </c>
      <c r="B3130">
        <v>-90.709000000000003</v>
      </c>
      <c r="C3130">
        <v>871</v>
      </c>
      <c r="D3130">
        <v>230000</v>
      </c>
      <c r="E3130">
        <v>168</v>
      </c>
      <c r="F3130" s="3">
        <v>173.02470678704802</v>
      </c>
    </row>
    <row r="3131" spans="1:6">
      <c r="A3131">
        <v>13</v>
      </c>
      <c r="B3131">
        <v>-90.594999999999999</v>
      </c>
      <c r="C3131">
        <v>871</v>
      </c>
      <c r="D3131">
        <v>230000</v>
      </c>
      <c r="E3131">
        <v>194</v>
      </c>
      <c r="F3131" s="3">
        <v>186.45384636645653</v>
      </c>
    </row>
    <row r="3132" spans="1:6">
      <c r="A3132">
        <v>14</v>
      </c>
      <c r="B3132">
        <v>-90.486999999999995</v>
      </c>
      <c r="C3132">
        <v>871</v>
      </c>
      <c r="D3132">
        <v>230000</v>
      </c>
      <c r="E3132">
        <v>208</v>
      </c>
      <c r="F3132" s="3">
        <v>200.39142407362596</v>
      </c>
    </row>
    <row r="3133" spans="1:6">
      <c r="A3133">
        <v>15</v>
      </c>
      <c r="B3133">
        <v>-90.372</v>
      </c>
      <c r="C3133">
        <v>871</v>
      </c>
      <c r="D3133">
        <v>230000</v>
      </c>
      <c r="E3133">
        <v>241</v>
      </c>
      <c r="F3133" s="3">
        <v>215.17895752625657</v>
      </c>
    </row>
    <row r="3134" spans="1:6">
      <c r="A3134">
        <v>16</v>
      </c>
      <c r="B3134">
        <v>-90.256</v>
      </c>
      <c r="C3134">
        <v>871</v>
      </c>
      <c r="D3134">
        <v>230000</v>
      </c>
      <c r="E3134">
        <v>196</v>
      </c>
      <c r="F3134" s="3">
        <v>228.25829962744737</v>
      </c>
    </row>
    <row r="3135" spans="1:6">
      <c r="A3135">
        <v>17</v>
      </c>
      <c r="B3135">
        <v>-90.14</v>
      </c>
      <c r="C3135">
        <v>871</v>
      </c>
      <c r="D3135">
        <v>230000</v>
      </c>
      <c r="E3135">
        <v>246</v>
      </c>
      <c r="F3135" s="3">
        <v>237.64742323097786</v>
      </c>
    </row>
    <row r="3136" spans="1:6">
      <c r="A3136">
        <v>18</v>
      </c>
      <c r="B3136">
        <v>-90.025000000000006</v>
      </c>
      <c r="C3136">
        <v>871</v>
      </c>
      <c r="D3136">
        <v>230000</v>
      </c>
      <c r="E3136">
        <v>248</v>
      </c>
      <c r="F3136" s="3">
        <v>241.90574360348171</v>
      </c>
    </row>
    <row r="3137" spans="1:6">
      <c r="A3137">
        <v>19</v>
      </c>
      <c r="B3137">
        <v>-89.918999999999997</v>
      </c>
      <c r="C3137">
        <v>871</v>
      </c>
      <c r="D3137">
        <v>230000</v>
      </c>
      <c r="E3137">
        <v>243</v>
      </c>
      <c r="F3137" s="3">
        <v>240.82746537255812</v>
      </c>
    </row>
    <row r="3138" spans="1:6">
      <c r="A3138">
        <v>20</v>
      </c>
      <c r="B3138">
        <v>-89.805999999999997</v>
      </c>
      <c r="C3138">
        <v>871</v>
      </c>
      <c r="D3138">
        <v>230000</v>
      </c>
      <c r="E3138">
        <v>215</v>
      </c>
      <c r="F3138" s="3">
        <v>234.65116779432071</v>
      </c>
    </row>
    <row r="3139" spans="1:6">
      <c r="A3139">
        <v>21</v>
      </c>
      <c r="B3139">
        <v>-89.691000000000003</v>
      </c>
      <c r="C3139">
        <v>871</v>
      </c>
      <c r="D3139">
        <v>230000</v>
      </c>
      <c r="E3139">
        <v>217</v>
      </c>
      <c r="F3139" s="3">
        <v>224.12461806265</v>
      </c>
    </row>
    <row r="3140" spans="1:6">
      <c r="A3140">
        <v>22</v>
      </c>
      <c r="B3140">
        <v>-89.576999999999998</v>
      </c>
      <c r="C3140">
        <v>871</v>
      </c>
      <c r="D3140">
        <v>230000</v>
      </c>
      <c r="E3140">
        <v>248</v>
      </c>
      <c r="F3140" s="3">
        <v>211.11632481172404</v>
      </c>
    </row>
    <row r="3141" spans="1:6">
      <c r="A3141">
        <v>23</v>
      </c>
      <c r="B3141">
        <v>-89.457999999999998</v>
      </c>
      <c r="C3141">
        <v>871</v>
      </c>
      <c r="D3141">
        <v>230000</v>
      </c>
      <c r="E3141">
        <v>195</v>
      </c>
      <c r="F3141" s="3">
        <v>196.75249969113787</v>
      </c>
    </row>
    <row r="3142" spans="1:6">
      <c r="A3142">
        <v>24</v>
      </c>
      <c r="B3142">
        <v>-89.341999999999999</v>
      </c>
      <c r="C3142">
        <v>871</v>
      </c>
      <c r="D3142">
        <v>230000</v>
      </c>
      <c r="E3142">
        <v>199</v>
      </c>
      <c r="F3142" s="3">
        <v>183.64540787122178</v>
      </c>
    </row>
    <row r="3143" spans="1:6">
      <c r="A3143">
        <v>25</v>
      </c>
      <c r="B3143">
        <v>-89.234999999999999</v>
      </c>
      <c r="C3143">
        <v>871</v>
      </c>
      <c r="D3143">
        <v>230000</v>
      </c>
      <c r="E3143">
        <v>167</v>
      </c>
      <c r="F3143" s="3">
        <v>173.3215427095958</v>
      </c>
    </row>
    <row r="3144" spans="1:6">
      <c r="A3144">
        <v>26</v>
      </c>
      <c r="B3144">
        <v>-89.13</v>
      </c>
      <c r="C3144">
        <v>871</v>
      </c>
      <c r="D3144">
        <v>230000</v>
      </c>
      <c r="E3144">
        <v>148</v>
      </c>
      <c r="F3144" s="3">
        <v>165.26283311091493</v>
      </c>
    </row>
    <row r="3145" spans="1:6">
      <c r="A3145">
        <v>27</v>
      </c>
      <c r="B3145">
        <v>-89.016000000000005</v>
      </c>
      <c r="C3145">
        <v>871</v>
      </c>
      <c r="D3145">
        <v>230000</v>
      </c>
      <c r="E3145">
        <v>157</v>
      </c>
      <c r="F3145" s="3">
        <v>158.86984172475036</v>
      </c>
    </row>
    <row r="3146" spans="1:6">
      <c r="A3146">
        <v>28</v>
      </c>
      <c r="B3146">
        <v>-88.896000000000001</v>
      </c>
      <c r="C3146">
        <v>871</v>
      </c>
      <c r="D3146">
        <v>230000</v>
      </c>
      <c r="E3146">
        <v>153</v>
      </c>
      <c r="F3146" s="3">
        <v>154.47297729754166</v>
      </c>
    </row>
    <row r="3147" spans="1:6">
      <c r="A3147">
        <v>29</v>
      </c>
      <c r="B3147">
        <v>-88.790999999999997</v>
      </c>
      <c r="C3147">
        <v>871</v>
      </c>
      <c r="D3147">
        <v>230000</v>
      </c>
      <c r="E3147">
        <v>144</v>
      </c>
      <c r="F3147" s="3">
        <v>152.17382025283604</v>
      </c>
    </row>
    <row r="3148" spans="1:6">
      <c r="A3148">
        <v>30</v>
      </c>
      <c r="B3148">
        <v>-88.671999999999997</v>
      </c>
      <c r="C3148">
        <v>871</v>
      </c>
      <c r="D3148">
        <v>230000</v>
      </c>
      <c r="E3148">
        <v>148</v>
      </c>
      <c r="F3148" s="3">
        <v>150.81565952982049</v>
      </c>
    </row>
    <row r="3149" spans="1:6">
      <c r="A3149">
        <v>31</v>
      </c>
      <c r="B3149">
        <v>-88.56</v>
      </c>
      <c r="C3149">
        <v>871</v>
      </c>
      <c r="D3149">
        <v>230000</v>
      </c>
      <c r="E3149">
        <v>160</v>
      </c>
      <c r="F3149" s="3">
        <v>150.34026104417472</v>
      </c>
    </row>
    <row r="3150" spans="1:6">
      <c r="A3150">
        <v>32</v>
      </c>
      <c r="B3150">
        <v>-88.451999999999998</v>
      </c>
      <c r="C3150">
        <v>871</v>
      </c>
      <c r="D3150">
        <v>230000</v>
      </c>
      <c r="E3150">
        <v>160</v>
      </c>
      <c r="F3150" s="3">
        <v>150.33226431424177</v>
      </c>
    </row>
    <row r="3151" spans="1:6">
      <c r="A3151" t="s">
        <v>0</v>
      </c>
    </row>
    <row r="3152" spans="1:6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147</v>
      </c>
    </row>
    <row r="3156" spans="1:6">
      <c r="A3156" t="s">
        <v>122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137</v>
      </c>
    </row>
    <row r="3160" spans="1:6">
      <c r="A3160" t="s">
        <v>148</v>
      </c>
    </row>
    <row r="3161" spans="1:6">
      <c r="A3161" t="s">
        <v>7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181</v>
      </c>
      <c r="B3168" t="s">
        <v>160</v>
      </c>
      <c r="C3168" t="s">
        <v>163</v>
      </c>
      <c r="D3168" t="s">
        <v>180</v>
      </c>
      <c r="E3168" t="s">
        <v>179</v>
      </c>
      <c r="F3168" t="s">
        <v>200</v>
      </c>
    </row>
    <row r="3169" spans="1:10">
      <c r="A3169">
        <v>1</v>
      </c>
      <c r="B3169">
        <v>-91.947999999999993</v>
      </c>
      <c r="C3169">
        <v>870</v>
      </c>
      <c r="D3169">
        <v>230000</v>
      </c>
      <c r="E3169">
        <v>89</v>
      </c>
      <c r="F3169" s="3"/>
      <c r="J3169" t="s">
        <v>275</v>
      </c>
    </row>
    <row r="3170" spans="1:10">
      <c r="A3170">
        <v>2</v>
      </c>
      <c r="B3170">
        <v>-91.838999999999999</v>
      </c>
      <c r="C3170">
        <v>870</v>
      </c>
      <c r="D3170">
        <v>230000</v>
      </c>
      <c r="E3170">
        <v>132</v>
      </c>
      <c r="F3170" s="3"/>
    </row>
    <row r="3171" spans="1:10">
      <c r="A3171">
        <v>3</v>
      </c>
      <c r="B3171">
        <v>-91.724000000000004</v>
      </c>
      <c r="C3171">
        <v>870</v>
      </c>
      <c r="D3171">
        <v>230000</v>
      </c>
      <c r="E3171">
        <v>141</v>
      </c>
      <c r="F3171" s="3"/>
    </row>
    <row r="3172" spans="1:10">
      <c r="A3172">
        <v>4</v>
      </c>
      <c r="B3172">
        <v>-91.611999999999995</v>
      </c>
      <c r="C3172">
        <v>870</v>
      </c>
      <c r="D3172">
        <v>230000</v>
      </c>
      <c r="E3172">
        <v>116</v>
      </c>
      <c r="F3172" s="3">
        <v>126.18464756833075</v>
      </c>
    </row>
    <row r="3173" spans="1:10">
      <c r="A3173">
        <v>5</v>
      </c>
      <c r="B3173">
        <v>-91.5</v>
      </c>
      <c r="C3173">
        <v>870</v>
      </c>
      <c r="D3173">
        <v>230000</v>
      </c>
      <c r="E3173">
        <v>137</v>
      </c>
      <c r="F3173" s="3">
        <v>130.79251812342207</v>
      </c>
    </row>
    <row r="3174" spans="1:10">
      <c r="A3174">
        <v>6</v>
      </c>
      <c r="B3174">
        <v>-91.394000000000005</v>
      </c>
      <c r="C3174">
        <v>870</v>
      </c>
      <c r="D3174">
        <v>230000</v>
      </c>
      <c r="E3174">
        <v>131</v>
      </c>
      <c r="F3174" s="3">
        <v>136.46136015847713</v>
      </c>
    </row>
    <row r="3175" spans="1:10">
      <c r="A3175">
        <v>7</v>
      </c>
      <c r="B3175">
        <v>-91.281000000000006</v>
      </c>
      <c r="C3175">
        <v>870</v>
      </c>
      <c r="D3175">
        <v>230000</v>
      </c>
      <c r="E3175">
        <v>154</v>
      </c>
      <c r="F3175" s="3">
        <v>144.11768609318574</v>
      </c>
    </row>
    <row r="3176" spans="1:10">
      <c r="A3176">
        <v>8</v>
      </c>
      <c r="B3176">
        <v>-91.165000000000006</v>
      </c>
      <c r="C3176">
        <v>870</v>
      </c>
      <c r="D3176">
        <v>230000</v>
      </c>
      <c r="E3176">
        <v>167</v>
      </c>
      <c r="F3176" s="3">
        <v>153.83539069187137</v>
      </c>
    </row>
    <row r="3177" spans="1:10">
      <c r="A3177">
        <v>9</v>
      </c>
      <c r="B3177">
        <v>-91.049000000000007</v>
      </c>
      <c r="C3177">
        <v>870</v>
      </c>
      <c r="D3177">
        <v>230000</v>
      </c>
      <c r="E3177">
        <v>163</v>
      </c>
      <c r="F3177" s="3">
        <v>165.39251013709909</v>
      </c>
    </row>
    <row r="3178" spans="1:10">
      <c r="A3178">
        <v>10</v>
      </c>
      <c r="B3178">
        <v>-90.933999999999997</v>
      </c>
      <c r="C3178">
        <v>870</v>
      </c>
      <c r="D3178">
        <v>230000</v>
      </c>
      <c r="E3178">
        <v>189</v>
      </c>
      <c r="F3178" s="3">
        <v>178.38847626046314</v>
      </c>
    </row>
    <row r="3179" spans="1:10">
      <c r="A3179">
        <v>11</v>
      </c>
      <c r="B3179">
        <v>-90.823999999999998</v>
      </c>
      <c r="C3179">
        <v>870</v>
      </c>
      <c r="D3179">
        <v>230000</v>
      </c>
      <c r="E3179">
        <v>191</v>
      </c>
      <c r="F3179" s="3">
        <v>191.7565930147216</v>
      </c>
    </row>
    <row r="3180" spans="1:10">
      <c r="A3180">
        <v>12</v>
      </c>
      <c r="B3180">
        <v>-90.709000000000003</v>
      </c>
      <c r="C3180">
        <v>870</v>
      </c>
      <c r="D3180">
        <v>230000</v>
      </c>
      <c r="E3180">
        <v>188</v>
      </c>
      <c r="F3180" s="3">
        <v>205.95185467414271</v>
      </c>
    </row>
    <row r="3181" spans="1:10">
      <c r="A3181">
        <v>13</v>
      </c>
      <c r="B3181">
        <v>-90.594999999999999</v>
      </c>
      <c r="C3181">
        <v>870</v>
      </c>
      <c r="D3181">
        <v>230000</v>
      </c>
      <c r="E3181">
        <v>201</v>
      </c>
      <c r="F3181" s="3">
        <v>219.29392478988152</v>
      </c>
    </row>
    <row r="3182" spans="1:10">
      <c r="A3182">
        <v>14</v>
      </c>
      <c r="B3182">
        <v>-90.486999999999995</v>
      </c>
      <c r="C3182">
        <v>870</v>
      </c>
      <c r="D3182">
        <v>230000</v>
      </c>
      <c r="E3182">
        <v>232</v>
      </c>
      <c r="F3182" s="3">
        <v>230.31902013346874</v>
      </c>
    </row>
    <row r="3183" spans="1:10">
      <c r="A3183">
        <v>15</v>
      </c>
      <c r="B3183">
        <v>-90.372</v>
      </c>
      <c r="C3183">
        <v>870</v>
      </c>
      <c r="D3183">
        <v>230000</v>
      </c>
      <c r="E3183">
        <v>256</v>
      </c>
      <c r="F3183" s="3">
        <v>239.36923665257345</v>
      </c>
    </row>
    <row r="3184" spans="1:10">
      <c r="A3184">
        <v>16</v>
      </c>
      <c r="B3184">
        <v>-90.256</v>
      </c>
      <c r="C3184">
        <v>870</v>
      </c>
      <c r="D3184">
        <v>230000</v>
      </c>
      <c r="E3184">
        <v>245</v>
      </c>
      <c r="F3184" s="3">
        <v>244.87500037456931</v>
      </c>
    </row>
    <row r="3185" spans="1:6">
      <c r="A3185">
        <v>17</v>
      </c>
      <c r="B3185">
        <v>-90.14</v>
      </c>
      <c r="C3185">
        <v>870</v>
      </c>
      <c r="D3185">
        <v>230000</v>
      </c>
      <c r="E3185">
        <v>251</v>
      </c>
      <c r="F3185" s="3">
        <v>246.24275956675743</v>
      </c>
    </row>
    <row r="3186" spans="1:6">
      <c r="A3186">
        <v>18</v>
      </c>
      <c r="B3186">
        <v>-90.025000000000006</v>
      </c>
      <c r="C3186">
        <v>870</v>
      </c>
      <c r="D3186">
        <v>230000</v>
      </c>
      <c r="E3186">
        <v>258</v>
      </c>
      <c r="F3186" s="3">
        <v>243.44042271369864</v>
      </c>
    </row>
    <row r="3187" spans="1:6">
      <c r="A3187">
        <v>19</v>
      </c>
      <c r="B3187">
        <v>-89.918999999999997</v>
      </c>
      <c r="C3187">
        <v>870</v>
      </c>
      <c r="D3187">
        <v>230000</v>
      </c>
      <c r="E3187">
        <v>232</v>
      </c>
      <c r="F3187" s="3">
        <v>237.49059882787773</v>
      </c>
    </row>
    <row r="3188" spans="1:6">
      <c r="A3188">
        <v>20</v>
      </c>
      <c r="B3188">
        <v>-89.805999999999997</v>
      </c>
      <c r="C3188">
        <v>870</v>
      </c>
      <c r="D3188">
        <v>230000</v>
      </c>
      <c r="E3188">
        <v>225</v>
      </c>
      <c r="F3188" s="3">
        <v>228.23266960353686</v>
      </c>
    </row>
    <row r="3189" spans="1:6">
      <c r="A3189">
        <v>21</v>
      </c>
      <c r="B3189">
        <v>-89.691000000000003</v>
      </c>
      <c r="C3189">
        <v>870</v>
      </c>
      <c r="D3189">
        <v>230000</v>
      </c>
      <c r="E3189">
        <v>228</v>
      </c>
      <c r="F3189" s="3">
        <v>216.64077457211505</v>
      </c>
    </row>
    <row r="3190" spans="1:6">
      <c r="A3190">
        <v>22</v>
      </c>
      <c r="B3190">
        <v>-89.576999999999998</v>
      </c>
      <c r="C3190">
        <v>870</v>
      </c>
      <c r="D3190">
        <v>230000</v>
      </c>
      <c r="E3190">
        <v>188</v>
      </c>
      <c r="F3190" s="3">
        <v>204.02992932740818</v>
      </c>
    </row>
    <row r="3191" spans="1:6">
      <c r="A3191">
        <v>23</v>
      </c>
      <c r="B3191">
        <v>-89.457999999999998</v>
      </c>
      <c r="C3191">
        <v>870</v>
      </c>
      <c r="D3191">
        <v>230000</v>
      </c>
      <c r="E3191">
        <v>185</v>
      </c>
      <c r="F3191" s="3">
        <v>190.7609862612799</v>
      </c>
    </row>
    <row r="3192" spans="1:6">
      <c r="A3192">
        <v>24</v>
      </c>
      <c r="B3192">
        <v>-89.341999999999999</v>
      </c>
      <c r="C3192">
        <v>870</v>
      </c>
      <c r="D3192">
        <v>230000</v>
      </c>
      <c r="E3192">
        <v>175</v>
      </c>
      <c r="F3192" s="3">
        <v>178.62196215632846</v>
      </c>
    </row>
    <row r="3193" spans="1:6">
      <c r="A3193">
        <v>25</v>
      </c>
      <c r="B3193">
        <v>-89.234999999999999</v>
      </c>
      <c r="C3193">
        <v>870</v>
      </c>
      <c r="D3193">
        <v>230000</v>
      </c>
      <c r="E3193">
        <v>186</v>
      </c>
      <c r="F3193" s="3">
        <v>168.67942421291934</v>
      </c>
    </row>
    <row r="3194" spans="1:6">
      <c r="A3194">
        <v>26</v>
      </c>
      <c r="B3194">
        <v>-89.13</v>
      </c>
      <c r="C3194">
        <v>870</v>
      </c>
      <c r="D3194">
        <v>230000</v>
      </c>
      <c r="E3194">
        <v>154</v>
      </c>
      <c r="F3194" s="3">
        <v>160.38595557061856</v>
      </c>
    </row>
    <row r="3195" spans="1:6">
      <c r="A3195">
        <v>27</v>
      </c>
      <c r="B3195">
        <v>-89.016000000000005</v>
      </c>
      <c r="C3195">
        <v>870</v>
      </c>
      <c r="D3195">
        <v>230000</v>
      </c>
      <c r="E3195">
        <v>163</v>
      </c>
      <c r="F3195" s="3">
        <v>153.13610315735403</v>
      </c>
    </row>
    <row r="3196" spans="1:6">
      <c r="A3196">
        <v>28</v>
      </c>
      <c r="B3196">
        <v>-88.896000000000001</v>
      </c>
      <c r="C3196">
        <v>870</v>
      </c>
      <c r="D3196">
        <v>230000</v>
      </c>
      <c r="E3196">
        <v>138</v>
      </c>
      <c r="F3196" s="3">
        <v>147.40877266588916</v>
      </c>
    </row>
    <row r="3197" spans="1:6">
      <c r="A3197">
        <v>29</v>
      </c>
      <c r="B3197">
        <v>-88.790999999999997</v>
      </c>
      <c r="C3197">
        <v>870</v>
      </c>
      <c r="D3197">
        <v>230000</v>
      </c>
      <c r="E3197">
        <v>141</v>
      </c>
      <c r="F3197" s="3">
        <v>143.82493473553978</v>
      </c>
    </row>
    <row r="3198" spans="1:6">
      <c r="A3198">
        <v>30</v>
      </c>
      <c r="B3198">
        <v>-88.671999999999997</v>
      </c>
      <c r="C3198">
        <v>870</v>
      </c>
      <c r="D3198">
        <v>230000</v>
      </c>
      <c r="E3198">
        <v>159</v>
      </c>
      <c r="F3198" s="3">
        <v>141.10109793622615</v>
      </c>
    </row>
    <row r="3199" spans="1:6">
      <c r="A3199">
        <v>31</v>
      </c>
      <c r="B3199">
        <v>-88.56</v>
      </c>
      <c r="C3199">
        <v>870</v>
      </c>
      <c r="D3199">
        <v>230000</v>
      </c>
      <c r="E3199">
        <v>133</v>
      </c>
      <c r="F3199" s="3">
        <v>139.55965032886414</v>
      </c>
    </row>
    <row r="3200" spans="1:6">
      <c r="A3200">
        <v>32</v>
      </c>
      <c r="B3200">
        <v>-88.451999999999998</v>
      </c>
      <c r="C3200">
        <v>870</v>
      </c>
      <c r="D3200">
        <v>230000</v>
      </c>
      <c r="E3200">
        <v>136</v>
      </c>
      <c r="F3200" s="3">
        <v>138.77262574461093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149</v>
      </c>
    </row>
    <row r="3206" spans="1:1">
      <c r="A3206" t="s">
        <v>2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137</v>
      </c>
    </row>
    <row r="3210" spans="1:1">
      <c r="A3210" t="s">
        <v>150</v>
      </c>
    </row>
    <row r="3211" spans="1:1">
      <c r="A3211" t="s">
        <v>7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181</v>
      </c>
      <c r="B3218" t="s">
        <v>160</v>
      </c>
      <c r="C3218" t="s">
        <v>163</v>
      </c>
      <c r="D3218" t="s">
        <v>180</v>
      </c>
      <c r="E3218" t="s">
        <v>179</v>
      </c>
      <c r="F3218" t="s">
        <v>200</v>
      </c>
    </row>
    <row r="3219" spans="1:10">
      <c r="A3219">
        <v>1</v>
      </c>
      <c r="B3219">
        <v>-91.947999999999993</v>
      </c>
      <c r="C3219">
        <v>664</v>
      </c>
      <c r="D3219">
        <v>175000</v>
      </c>
      <c r="E3219">
        <v>88</v>
      </c>
      <c r="F3219" s="3"/>
      <c r="J3219" t="s">
        <v>276</v>
      </c>
    </row>
    <row r="3220" spans="1:10">
      <c r="A3220">
        <v>2</v>
      </c>
      <c r="B3220">
        <v>-91.838999999999999</v>
      </c>
      <c r="C3220">
        <v>664</v>
      </c>
      <c r="D3220">
        <v>175000</v>
      </c>
      <c r="E3220">
        <v>105</v>
      </c>
      <c r="F3220" s="3"/>
    </row>
    <row r="3221" spans="1:10">
      <c r="A3221">
        <v>3</v>
      </c>
      <c r="B3221">
        <v>-91.724000000000004</v>
      </c>
      <c r="C3221">
        <v>664</v>
      </c>
      <c r="D3221">
        <v>175000</v>
      </c>
      <c r="E3221">
        <v>92</v>
      </c>
      <c r="F3221" s="3"/>
    </row>
    <row r="3222" spans="1:10">
      <c r="A3222">
        <v>4</v>
      </c>
      <c r="B3222">
        <v>-91.611999999999995</v>
      </c>
      <c r="C3222">
        <v>664</v>
      </c>
      <c r="D3222">
        <v>175000</v>
      </c>
      <c r="E3222">
        <v>124</v>
      </c>
      <c r="F3222" s="3">
        <v>107.50309188816236</v>
      </c>
    </row>
    <row r="3223" spans="1:10">
      <c r="A3223">
        <v>5</v>
      </c>
      <c r="B3223">
        <v>-91.5</v>
      </c>
      <c r="C3223">
        <v>664</v>
      </c>
      <c r="D3223">
        <v>175000</v>
      </c>
      <c r="E3223">
        <v>96</v>
      </c>
      <c r="F3223" s="3">
        <v>107.82783437988657</v>
      </c>
    </row>
    <row r="3224" spans="1:10">
      <c r="A3224">
        <v>6</v>
      </c>
      <c r="B3224">
        <v>-91.394000000000005</v>
      </c>
      <c r="C3224">
        <v>664</v>
      </c>
      <c r="D3224">
        <v>175000</v>
      </c>
      <c r="E3224">
        <v>108</v>
      </c>
      <c r="F3224" s="3">
        <v>108.680310265644</v>
      </c>
    </row>
    <row r="3225" spans="1:10">
      <c r="A3225">
        <v>7</v>
      </c>
      <c r="B3225">
        <v>-91.281000000000006</v>
      </c>
      <c r="C3225">
        <v>664</v>
      </c>
      <c r="D3225">
        <v>175000</v>
      </c>
      <c r="E3225">
        <v>103</v>
      </c>
      <c r="F3225" s="3">
        <v>110.77223313580159</v>
      </c>
    </row>
    <row r="3226" spans="1:10">
      <c r="A3226">
        <v>8</v>
      </c>
      <c r="B3226">
        <v>-91.165000000000006</v>
      </c>
      <c r="C3226">
        <v>664</v>
      </c>
      <c r="D3226">
        <v>175000</v>
      </c>
      <c r="E3226">
        <v>114</v>
      </c>
      <c r="F3226" s="3">
        <v>115.21669229703201</v>
      </c>
    </row>
    <row r="3227" spans="1:10">
      <c r="A3227">
        <v>9</v>
      </c>
      <c r="B3227">
        <v>-91.049000000000007</v>
      </c>
      <c r="C3227">
        <v>664</v>
      </c>
      <c r="D3227">
        <v>175000</v>
      </c>
      <c r="E3227">
        <v>127</v>
      </c>
      <c r="F3227" s="3">
        <v>123.37138749303865</v>
      </c>
    </row>
    <row r="3228" spans="1:10">
      <c r="A3228">
        <v>10</v>
      </c>
      <c r="B3228">
        <v>-90.933999999999997</v>
      </c>
      <c r="C3228">
        <v>664</v>
      </c>
      <c r="D3228">
        <v>175000</v>
      </c>
      <c r="E3228">
        <v>134</v>
      </c>
      <c r="F3228" s="3">
        <v>136.40783441406685</v>
      </c>
    </row>
    <row r="3229" spans="1:10">
      <c r="A3229">
        <v>11</v>
      </c>
      <c r="B3229">
        <v>-90.823999999999998</v>
      </c>
      <c r="C3229">
        <v>664</v>
      </c>
      <c r="D3229">
        <v>175000</v>
      </c>
      <c r="E3229">
        <v>154</v>
      </c>
      <c r="F3229" s="3">
        <v>153.91604795989682</v>
      </c>
    </row>
    <row r="3230" spans="1:10">
      <c r="A3230">
        <v>12</v>
      </c>
      <c r="B3230">
        <v>-90.709000000000003</v>
      </c>
      <c r="C3230">
        <v>664</v>
      </c>
      <c r="D3230">
        <v>175000</v>
      </c>
      <c r="E3230">
        <v>171</v>
      </c>
      <c r="F3230" s="3">
        <v>176.32947650707786</v>
      </c>
    </row>
    <row r="3231" spans="1:10">
      <c r="A3231">
        <v>13</v>
      </c>
      <c r="B3231">
        <v>-90.594999999999999</v>
      </c>
      <c r="C3231">
        <v>664</v>
      </c>
      <c r="D3231">
        <v>175000</v>
      </c>
      <c r="E3231">
        <v>208</v>
      </c>
      <c r="F3231" s="3">
        <v>199.50669772111766</v>
      </c>
    </row>
    <row r="3232" spans="1:10">
      <c r="A3232">
        <v>14</v>
      </c>
      <c r="B3232">
        <v>-90.486999999999995</v>
      </c>
      <c r="C3232">
        <v>664</v>
      </c>
      <c r="D3232">
        <v>175000</v>
      </c>
      <c r="E3232">
        <v>222</v>
      </c>
      <c r="F3232" s="3">
        <v>218.04116420390849</v>
      </c>
    </row>
    <row r="3233" spans="1:6">
      <c r="A3233">
        <v>15</v>
      </c>
      <c r="B3233">
        <v>-90.372</v>
      </c>
      <c r="C3233">
        <v>664</v>
      </c>
      <c r="D3233">
        <v>175000</v>
      </c>
      <c r="E3233">
        <v>225</v>
      </c>
      <c r="F3233" s="3">
        <v>229.41736627779639</v>
      </c>
    </row>
    <row r="3234" spans="1:6">
      <c r="A3234">
        <v>16</v>
      </c>
      <c r="B3234">
        <v>-90.256</v>
      </c>
      <c r="C3234">
        <v>664</v>
      </c>
      <c r="D3234">
        <v>175000</v>
      </c>
      <c r="E3234">
        <v>227</v>
      </c>
      <c r="F3234" s="3">
        <v>229.05300229178928</v>
      </c>
    </row>
    <row r="3235" spans="1:6">
      <c r="A3235">
        <v>17</v>
      </c>
      <c r="B3235">
        <v>-90.14</v>
      </c>
      <c r="C3235">
        <v>664</v>
      </c>
      <c r="D3235">
        <v>175000</v>
      </c>
      <c r="E3235">
        <v>217</v>
      </c>
      <c r="F3235" s="3">
        <v>216.88338446957397</v>
      </c>
    </row>
    <row r="3236" spans="1:6">
      <c r="A3236">
        <v>18</v>
      </c>
      <c r="B3236">
        <v>-90.025000000000006</v>
      </c>
      <c r="C3236">
        <v>664</v>
      </c>
      <c r="D3236">
        <v>175000</v>
      </c>
      <c r="E3236">
        <v>207</v>
      </c>
      <c r="F3236" s="3">
        <v>196.47937401504103</v>
      </c>
    </row>
    <row r="3237" spans="1:6">
      <c r="A3237">
        <v>19</v>
      </c>
      <c r="B3237">
        <v>-89.918999999999997</v>
      </c>
      <c r="C3237">
        <v>664</v>
      </c>
      <c r="D3237">
        <v>175000</v>
      </c>
      <c r="E3237">
        <v>161</v>
      </c>
      <c r="F3237" s="3">
        <v>174.65236038674266</v>
      </c>
    </row>
    <row r="3238" spans="1:6">
      <c r="A3238">
        <v>20</v>
      </c>
      <c r="B3238">
        <v>-89.805999999999997</v>
      </c>
      <c r="C3238">
        <v>664</v>
      </c>
      <c r="D3238">
        <v>175000</v>
      </c>
      <c r="E3238">
        <v>160</v>
      </c>
      <c r="F3238" s="3">
        <v>152.54423713189973</v>
      </c>
    </row>
    <row r="3239" spans="1:6">
      <c r="A3239">
        <v>21</v>
      </c>
      <c r="B3239">
        <v>-89.691000000000003</v>
      </c>
      <c r="C3239">
        <v>664</v>
      </c>
      <c r="D3239">
        <v>175000</v>
      </c>
      <c r="E3239">
        <v>126</v>
      </c>
      <c r="F3239" s="3">
        <v>134.30542978122955</v>
      </c>
    </row>
    <row r="3240" spans="1:6">
      <c r="A3240">
        <v>22</v>
      </c>
      <c r="B3240">
        <v>-89.576999999999998</v>
      </c>
      <c r="C3240">
        <v>664</v>
      </c>
      <c r="D3240">
        <v>175000</v>
      </c>
      <c r="E3240">
        <v>124</v>
      </c>
      <c r="F3240" s="3">
        <v>121.54546009700431</v>
      </c>
    </row>
    <row r="3241" spans="1:6">
      <c r="A3241">
        <v>23</v>
      </c>
      <c r="B3241">
        <v>-89.457999999999998</v>
      </c>
      <c r="C3241">
        <v>664</v>
      </c>
      <c r="D3241">
        <v>175000</v>
      </c>
      <c r="E3241">
        <v>117</v>
      </c>
      <c r="F3241" s="3">
        <v>113.31450360579441</v>
      </c>
    </row>
    <row r="3242" spans="1:6">
      <c r="A3242">
        <v>24</v>
      </c>
      <c r="B3242">
        <v>-89.341999999999999</v>
      </c>
      <c r="C3242">
        <v>664</v>
      </c>
      <c r="D3242">
        <v>175000</v>
      </c>
      <c r="E3242">
        <v>131</v>
      </c>
      <c r="F3242" s="3">
        <v>108.93443677567593</v>
      </c>
    </row>
    <row r="3243" spans="1:6">
      <c r="A3243">
        <v>25</v>
      </c>
      <c r="B3243">
        <v>-89.234999999999999</v>
      </c>
      <c r="C3243">
        <v>664</v>
      </c>
      <c r="D3243">
        <v>175000</v>
      </c>
      <c r="E3243">
        <v>114</v>
      </c>
      <c r="F3243" s="3">
        <v>106.87884377870118</v>
      </c>
    </row>
    <row r="3244" spans="1:6">
      <c r="A3244">
        <v>26</v>
      </c>
      <c r="B3244">
        <v>-89.13</v>
      </c>
      <c r="C3244">
        <v>664</v>
      </c>
      <c r="D3244">
        <v>175000</v>
      </c>
      <c r="E3244">
        <v>106</v>
      </c>
      <c r="F3244" s="3">
        <v>105.88910229329758</v>
      </c>
    </row>
    <row r="3245" spans="1:6">
      <c r="A3245">
        <v>27</v>
      </c>
      <c r="B3245">
        <v>-89.016000000000005</v>
      </c>
      <c r="C3245">
        <v>664</v>
      </c>
      <c r="D3245">
        <v>175000</v>
      </c>
      <c r="E3245">
        <v>104</v>
      </c>
      <c r="F3245" s="3">
        <v>105.3874108290624</v>
      </c>
    </row>
    <row r="3246" spans="1:6">
      <c r="A3246">
        <v>28</v>
      </c>
      <c r="B3246">
        <v>-88.896000000000001</v>
      </c>
      <c r="C3246">
        <v>664</v>
      </c>
      <c r="D3246">
        <v>175000</v>
      </c>
      <c r="E3246">
        <v>120</v>
      </c>
      <c r="F3246" s="3">
        <v>105.13822579185087</v>
      </c>
    </row>
    <row r="3247" spans="1:6">
      <c r="A3247">
        <v>29</v>
      </c>
      <c r="B3247">
        <v>-88.790999999999997</v>
      </c>
      <c r="C3247">
        <v>664</v>
      </c>
      <c r="D3247">
        <v>175000</v>
      </c>
      <c r="E3247">
        <v>109</v>
      </c>
      <c r="F3247" s="3">
        <v>105.00985607974305</v>
      </c>
    </row>
    <row r="3248" spans="1:6">
      <c r="A3248">
        <v>30</v>
      </c>
      <c r="B3248">
        <v>-88.671999999999997</v>
      </c>
      <c r="C3248">
        <v>664</v>
      </c>
      <c r="D3248">
        <v>175000</v>
      </c>
      <c r="E3248">
        <v>80</v>
      </c>
      <c r="F3248" s="3">
        <v>104.89848519430896</v>
      </c>
    </row>
    <row r="3249" spans="1:6">
      <c r="A3249">
        <v>31</v>
      </c>
      <c r="B3249">
        <v>-88.56</v>
      </c>
      <c r="C3249">
        <v>664</v>
      </c>
      <c r="D3249">
        <v>175000</v>
      </c>
      <c r="E3249">
        <v>106</v>
      </c>
      <c r="F3249" s="3">
        <v>104.80405834078674</v>
      </c>
    </row>
    <row r="3250" spans="1:6">
      <c r="A3250">
        <v>32</v>
      </c>
      <c r="B3250">
        <v>-88.451999999999998</v>
      </c>
      <c r="C3250">
        <v>664</v>
      </c>
      <c r="D3250">
        <v>175000</v>
      </c>
      <c r="E3250">
        <v>104</v>
      </c>
      <c r="F3250" s="3">
        <v>104.71561823752212</v>
      </c>
    </row>
    <row r="3251" spans="1:6">
      <c r="A3251" t="s">
        <v>0</v>
      </c>
    </row>
    <row r="3252" spans="1:6">
      <c r="A3252" t="s">
        <v>0</v>
      </c>
    </row>
    <row r="3253" spans="1:6">
      <c r="A3253" t="s">
        <v>0</v>
      </c>
    </row>
    <row r="3254" spans="1:6">
      <c r="A3254" t="s">
        <v>0</v>
      </c>
    </row>
    <row r="3255" spans="1:6">
      <c r="A3255" t="s">
        <v>151</v>
      </c>
    </row>
    <row r="3256" spans="1:6">
      <c r="A3256" t="s">
        <v>2</v>
      </c>
    </row>
    <row r="3257" spans="1:6">
      <c r="A3257" t="s">
        <v>3</v>
      </c>
    </row>
    <row r="3258" spans="1:6">
      <c r="A3258" t="s">
        <v>4</v>
      </c>
    </row>
    <row r="3259" spans="1:6">
      <c r="A3259" t="s">
        <v>137</v>
      </c>
    </row>
    <row r="3260" spans="1:6">
      <c r="A3260" t="s">
        <v>152</v>
      </c>
    </row>
    <row r="3261" spans="1:6">
      <c r="A3261" t="s">
        <v>7</v>
      </c>
    </row>
    <row r="3262" spans="1:6">
      <c r="A3262" t="s">
        <v>8</v>
      </c>
    </row>
    <row r="3263" spans="1:6">
      <c r="A3263" t="s">
        <v>9</v>
      </c>
    </row>
    <row r="3264" spans="1:6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181</v>
      </c>
      <c r="B3268" t="s">
        <v>160</v>
      </c>
      <c r="C3268" t="s">
        <v>163</v>
      </c>
      <c r="D3268" t="s">
        <v>180</v>
      </c>
      <c r="E3268" t="s">
        <v>179</v>
      </c>
      <c r="F3268" t="s">
        <v>200</v>
      </c>
    </row>
    <row r="3269" spans="1:10">
      <c r="A3269">
        <v>1</v>
      </c>
      <c r="B3269">
        <v>-91.947999999999993</v>
      </c>
      <c r="C3269">
        <v>657</v>
      </c>
      <c r="D3269">
        <v>175000</v>
      </c>
      <c r="E3269">
        <v>90</v>
      </c>
      <c r="F3269" s="3"/>
      <c r="J3269" t="s">
        <v>277</v>
      </c>
    </row>
    <row r="3270" spans="1:10">
      <c r="A3270">
        <v>2</v>
      </c>
      <c r="B3270">
        <v>-91.838999999999999</v>
      </c>
      <c r="C3270">
        <v>657</v>
      </c>
      <c r="D3270">
        <v>175000</v>
      </c>
      <c r="E3270">
        <v>84</v>
      </c>
      <c r="F3270" s="3"/>
    </row>
    <row r="3271" spans="1:10">
      <c r="A3271">
        <v>3</v>
      </c>
      <c r="B3271">
        <v>-91.724000000000004</v>
      </c>
      <c r="C3271">
        <v>657</v>
      </c>
      <c r="D3271">
        <v>175000</v>
      </c>
      <c r="E3271">
        <v>106</v>
      </c>
      <c r="F3271" s="3"/>
    </row>
    <row r="3272" spans="1:10">
      <c r="A3272">
        <v>4</v>
      </c>
      <c r="B3272">
        <v>-91.611999999999995</v>
      </c>
      <c r="C3272">
        <v>657</v>
      </c>
      <c r="D3272">
        <v>175000</v>
      </c>
      <c r="E3272">
        <v>87</v>
      </c>
      <c r="F3272" s="3">
        <v>101.02873400400661</v>
      </c>
    </row>
    <row r="3273" spans="1:10">
      <c r="A3273">
        <v>5</v>
      </c>
      <c r="B3273">
        <v>-91.5</v>
      </c>
      <c r="C3273">
        <v>657</v>
      </c>
      <c r="D3273">
        <v>175000</v>
      </c>
      <c r="E3273">
        <v>102</v>
      </c>
      <c r="F3273" s="3">
        <v>101.62579613629407</v>
      </c>
    </row>
    <row r="3274" spans="1:10">
      <c r="A3274">
        <v>6</v>
      </c>
      <c r="B3274">
        <v>-91.394000000000005</v>
      </c>
      <c r="C3274">
        <v>657</v>
      </c>
      <c r="D3274">
        <v>175000</v>
      </c>
      <c r="E3274">
        <v>97</v>
      </c>
      <c r="F3274" s="3">
        <v>102.68420224309989</v>
      </c>
    </row>
    <row r="3275" spans="1:10">
      <c r="A3275">
        <v>7</v>
      </c>
      <c r="B3275">
        <v>-91.281000000000006</v>
      </c>
      <c r="C3275">
        <v>657</v>
      </c>
      <c r="D3275">
        <v>175000</v>
      </c>
      <c r="E3275">
        <v>122</v>
      </c>
      <c r="F3275" s="3">
        <v>104.90882832982317</v>
      </c>
    </row>
    <row r="3276" spans="1:10">
      <c r="A3276">
        <v>8</v>
      </c>
      <c r="B3276">
        <v>-91.165000000000006</v>
      </c>
      <c r="C3276">
        <v>657</v>
      </c>
      <c r="D3276">
        <v>175000</v>
      </c>
      <c r="E3276">
        <v>120</v>
      </c>
      <c r="F3276" s="3">
        <v>109.38167115713985</v>
      </c>
    </row>
    <row r="3277" spans="1:10">
      <c r="A3277">
        <v>9</v>
      </c>
      <c r="B3277">
        <v>-91.049000000000007</v>
      </c>
      <c r="C3277">
        <v>657</v>
      </c>
      <c r="D3277">
        <v>175000</v>
      </c>
      <c r="E3277">
        <v>127</v>
      </c>
      <c r="F3277" s="3">
        <v>117.51530887317494</v>
      </c>
    </row>
    <row r="3278" spans="1:10">
      <c r="A3278">
        <v>10</v>
      </c>
      <c r="B3278">
        <v>-90.933999999999997</v>
      </c>
      <c r="C3278">
        <v>657</v>
      </c>
      <c r="D3278">
        <v>175000</v>
      </c>
      <c r="E3278">
        <v>124</v>
      </c>
      <c r="F3278" s="3">
        <v>130.68780283338117</v>
      </c>
    </row>
    <row r="3279" spans="1:10">
      <c r="A3279">
        <v>11</v>
      </c>
      <c r="B3279">
        <v>-90.823999999999998</v>
      </c>
      <c r="C3279">
        <v>657</v>
      </c>
      <c r="D3279">
        <v>175000</v>
      </c>
      <c r="E3279">
        <v>149</v>
      </c>
      <c r="F3279" s="3">
        <v>148.82531688719257</v>
      </c>
    </row>
    <row r="3280" spans="1:10">
      <c r="A3280">
        <v>12</v>
      </c>
      <c r="B3280">
        <v>-90.709000000000003</v>
      </c>
      <c r="C3280">
        <v>657</v>
      </c>
      <c r="D3280">
        <v>175000</v>
      </c>
      <c r="E3280">
        <v>174</v>
      </c>
      <c r="F3280" s="3">
        <v>172.88480729980549</v>
      </c>
    </row>
    <row r="3281" spans="1:6">
      <c r="A3281">
        <v>13</v>
      </c>
      <c r="B3281">
        <v>-90.594999999999999</v>
      </c>
      <c r="C3281">
        <v>657</v>
      </c>
      <c r="D3281">
        <v>175000</v>
      </c>
      <c r="E3281">
        <v>193</v>
      </c>
      <c r="F3281" s="3">
        <v>199.04384378418266</v>
      </c>
    </row>
    <row r="3282" spans="1:6">
      <c r="A3282">
        <v>14</v>
      </c>
      <c r="B3282">
        <v>-90.486999999999995</v>
      </c>
      <c r="C3282">
        <v>657</v>
      </c>
      <c r="D3282">
        <v>175000</v>
      </c>
      <c r="E3282">
        <v>210</v>
      </c>
      <c r="F3282" s="3">
        <v>221.60709463454882</v>
      </c>
    </row>
    <row r="3283" spans="1:6">
      <c r="A3283">
        <v>15</v>
      </c>
      <c r="B3283">
        <v>-90.372</v>
      </c>
      <c r="C3283">
        <v>657</v>
      </c>
      <c r="D3283">
        <v>175000</v>
      </c>
      <c r="E3283">
        <v>242</v>
      </c>
      <c r="F3283" s="3">
        <v>237.96097820827441</v>
      </c>
    </row>
    <row r="3284" spans="1:6">
      <c r="A3284">
        <v>16</v>
      </c>
      <c r="B3284">
        <v>-90.256</v>
      </c>
      <c r="C3284">
        <v>657</v>
      </c>
      <c r="D3284">
        <v>175000</v>
      </c>
      <c r="E3284">
        <v>244</v>
      </c>
      <c r="F3284" s="3">
        <v>242.22012083112719</v>
      </c>
    </row>
    <row r="3285" spans="1:6">
      <c r="A3285">
        <v>17</v>
      </c>
      <c r="B3285">
        <v>-90.14</v>
      </c>
      <c r="C3285">
        <v>657</v>
      </c>
      <c r="D3285">
        <v>175000</v>
      </c>
      <c r="E3285">
        <v>271</v>
      </c>
      <c r="F3285" s="3">
        <v>233.05962351339363</v>
      </c>
    </row>
    <row r="3286" spans="1:6">
      <c r="A3286">
        <v>18</v>
      </c>
      <c r="B3286">
        <v>-90.025000000000006</v>
      </c>
      <c r="C3286">
        <v>657</v>
      </c>
      <c r="D3286">
        <v>175000</v>
      </c>
      <c r="E3286">
        <v>199</v>
      </c>
      <c r="F3286" s="3">
        <v>213.31725903893829</v>
      </c>
    </row>
    <row r="3287" spans="1:6">
      <c r="A3287">
        <v>19</v>
      </c>
      <c r="B3287">
        <v>-89.918999999999997</v>
      </c>
      <c r="C3287">
        <v>657</v>
      </c>
      <c r="D3287">
        <v>175000</v>
      </c>
      <c r="E3287">
        <v>184</v>
      </c>
      <c r="F3287" s="3">
        <v>190.09566103367143</v>
      </c>
    </row>
    <row r="3288" spans="1:6">
      <c r="A3288">
        <v>20</v>
      </c>
      <c r="B3288">
        <v>-89.805999999999997</v>
      </c>
      <c r="C3288">
        <v>657</v>
      </c>
      <c r="D3288">
        <v>175000</v>
      </c>
      <c r="E3288">
        <v>154</v>
      </c>
      <c r="F3288" s="3">
        <v>165.04943149748263</v>
      </c>
    </row>
    <row r="3289" spans="1:6">
      <c r="A3289">
        <v>21</v>
      </c>
      <c r="B3289">
        <v>-89.691000000000003</v>
      </c>
      <c r="C3289">
        <v>657</v>
      </c>
      <c r="D3289">
        <v>175000</v>
      </c>
      <c r="E3289">
        <v>147</v>
      </c>
      <c r="F3289" s="3">
        <v>143.27445947135763</v>
      </c>
    </row>
    <row r="3290" spans="1:6">
      <c r="A3290">
        <v>22</v>
      </c>
      <c r="B3290">
        <v>-89.576999999999998</v>
      </c>
      <c r="C3290">
        <v>657</v>
      </c>
      <c r="D3290">
        <v>175000</v>
      </c>
      <c r="E3290">
        <v>129</v>
      </c>
      <c r="F3290" s="3">
        <v>127.34339556602043</v>
      </c>
    </row>
    <row r="3291" spans="1:6">
      <c r="A3291">
        <v>23</v>
      </c>
      <c r="B3291">
        <v>-89.457999999999998</v>
      </c>
      <c r="C3291">
        <v>657</v>
      </c>
      <c r="D3291">
        <v>175000</v>
      </c>
      <c r="E3291">
        <v>120</v>
      </c>
      <c r="F3291" s="3">
        <v>116.68157339998818</v>
      </c>
    </row>
    <row r="3292" spans="1:6">
      <c r="A3292">
        <v>24</v>
      </c>
      <c r="B3292">
        <v>-89.341999999999999</v>
      </c>
      <c r="C3292">
        <v>657</v>
      </c>
      <c r="D3292">
        <v>175000</v>
      </c>
      <c r="E3292">
        <v>126</v>
      </c>
      <c r="F3292" s="3">
        <v>110.88208524372499</v>
      </c>
    </row>
    <row r="3293" spans="1:6">
      <c r="A3293">
        <v>25</v>
      </c>
      <c r="B3293">
        <v>-89.234999999999999</v>
      </c>
      <c r="C3293">
        <v>657</v>
      </c>
      <c r="D3293">
        <v>175000</v>
      </c>
      <c r="E3293">
        <v>100</v>
      </c>
      <c r="F3293" s="3">
        <v>108.19415134905911</v>
      </c>
    </row>
    <row r="3294" spans="1:6">
      <c r="A3294">
        <v>26</v>
      </c>
      <c r="B3294">
        <v>-89.13</v>
      </c>
      <c r="C3294">
        <v>657</v>
      </c>
      <c r="D3294">
        <v>175000</v>
      </c>
      <c r="E3294">
        <v>111</v>
      </c>
      <c r="F3294" s="3">
        <v>107.01264407088189</v>
      </c>
    </row>
    <row r="3295" spans="1:6">
      <c r="A3295">
        <v>27</v>
      </c>
      <c r="B3295">
        <v>-89.016000000000005</v>
      </c>
      <c r="C3295">
        <v>657</v>
      </c>
      <c r="D3295">
        <v>175000</v>
      </c>
      <c r="E3295">
        <v>113</v>
      </c>
      <c r="F3295" s="3">
        <v>106.58536632730801</v>
      </c>
    </row>
    <row r="3296" spans="1:6">
      <c r="A3296">
        <v>28</v>
      </c>
      <c r="B3296">
        <v>-88.896000000000001</v>
      </c>
      <c r="C3296">
        <v>657</v>
      </c>
      <c r="D3296">
        <v>175000</v>
      </c>
      <c r="E3296">
        <v>90</v>
      </c>
      <c r="F3296" s="3">
        <v>106.57472307456587</v>
      </c>
    </row>
    <row r="3297" spans="1:6">
      <c r="A3297">
        <v>29</v>
      </c>
      <c r="B3297">
        <v>-88.790999999999997</v>
      </c>
      <c r="C3297">
        <v>657</v>
      </c>
      <c r="D3297">
        <v>175000</v>
      </c>
      <c r="E3297">
        <v>131</v>
      </c>
      <c r="F3297" s="3">
        <v>106.71445574885674</v>
      </c>
    </row>
    <row r="3298" spans="1:6">
      <c r="A3298">
        <v>30</v>
      </c>
      <c r="B3298">
        <v>-88.671999999999997</v>
      </c>
      <c r="C3298">
        <v>657</v>
      </c>
      <c r="D3298">
        <v>175000</v>
      </c>
      <c r="E3298">
        <v>92</v>
      </c>
      <c r="F3298" s="3">
        <v>106.93274565920339</v>
      </c>
    </row>
    <row r="3299" spans="1:6">
      <c r="A3299">
        <v>31</v>
      </c>
      <c r="B3299">
        <v>-88.56</v>
      </c>
      <c r="C3299">
        <v>657</v>
      </c>
      <c r="D3299">
        <v>175000</v>
      </c>
      <c r="E3299">
        <v>101</v>
      </c>
      <c r="F3299" s="3">
        <v>107.15745360775755</v>
      </c>
    </row>
    <row r="3300" spans="1:6">
      <c r="A3300">
        <v>32</v>
      </c>
      <c r="B3300">
        <v>-88.451999999999998</v>
      </c>
      <c r="C3300">
        <v>657</v>
      </c>
      <c r="D3300">
        <v>175000</v>
      </c>
      <c r="E3300">
        <v>117</v>
      </c>
      <c r="F3300" s="3">
        <v>107.37926354298003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153</v>
      </c>
    </row>
    <row r="3306" spans="1:6">
      <c r="A3306" t="s">
        <v>2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137</v>
      </c>
    </row>
    <row r="3310" spans="1:6">
      <c r="A3310" t="s">
        <v>154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181</v>
      </c>
      <c r="B3318" t="s">
        <v>160</v>
      </c>
      <c r="C3318" t="s">
        <v>163</v>
      </c>
      <c r="D3318" t="s">
        <v>180</v>
      </c>
      <c r="E3318" t="s">
        <v>179</v>
      </c>
      <c r="F3318" t="s">
        <v>200</v>
      </c>
    </row>
    <row r="3319" spans="1:10">
      <c r="A3319">
        <v>1</v>
      </c>
      <c r="B3319">
        <v>-91.947999999999993</v>
      </c>
      <c r="C3319">
        <v>662</v>
      </c>
      <c r="D3319">
        <v>175000</v>
      </c>
      <c r="E3319">
        <v>72</v>
      </c>
      <c r="F3319" s="3"/>
      <c r="J3319" t="s">
        <v>278</v>
      </c>
    </row>
    <row r="3320" spans="1:10">
      <c r="A3320">
        <v>2</v>
      </c>
      <c r="B3320">
        <v>-91.838999999999999</v>
      </c>
      <c r="C3320">
        <v>662</v>
      </c>
      <c r="D3320">
        <v>175000</v>
      </c>
      <c r="E3320">
        <v>100</v>
      </c>
      <c r="F3320" s="3"/>
    </row>
    <row r="3321" spans="1:10">
      <c r="A3321">
        <v>3</v>
      </c>
      <c r="B3321">
        <v>-91.724000000000004</v>
      </c>
      <c r="C3321">
        <v>662</v>
      </c>
      <c r="D3321">
        <v>175000</v>
      </c>
      <c r="E3321">
        <v>92</v>
      </c>
      <c r="F3321" s="3"/>
    </row>
    <row r="3322" spans="1:10">
      <c r="A3322">
        <v>4</v>
      </c>
      <c r="B3322">
        <v>-91.611999999999995</v>
      </c>
      <c r="C3322">
        <v>662</v>
      </c>
      <c r="D3322">
        <v>175000</v>
      </c>
      <c r="E3322">
        <v>92</v>
      </c>
      <c r="F3322" s="3">
        <v>97.425542358248904</v>
      </c>
    </row>
    <row r="3323" spans="1:10">
      <c r="A3323">
        <v>5</v>
      </c>
      <c r="B3323">
        <v>-91.5</v>
      </c>
      <c r="C3323">
        <v>662</v>
      </c>
      <c r="D3323">
        <v>175000</v>
      </c>
      <c r="E3323">
        <v>98</v>
      </c>
      <c r="F3323" s="3">
        <v>98.265331666115543</v>
      </c>
    </row>
    <row r="3324" spans="1:10">
      <c r="A3324">
        <v>6</v>
      </c>
      <c r="B3324">
        <v>-91.394000000000005</v>
      </c>
      <c r="C3324">
        <v>662</v>
      </c>
      <c r="D3324">
        <v>175000</v>
      </c>
      <c r="E3324">
        <v>89</v>
      </c>
      <c r="F3324" s="3">
        <v>99.468827215783691</v>
      </c>
    </row>
    <row r="3325" spans="1:10">
      <c r="A3325">
        <v>7</v>
      </c>
      <c r="B3325">
        <v>-91.281000000000006</v>
      </c>
      <c r="C3325">
        <v>662</v>
      </c>
      <c r="D3325">
        <v>175000</v>
      </c>
      <c r="E3325">
        <v>96</v>
      </c>
      <c r="F3325" s="3">
        <v>101.71419216622085</v>
      </c>
    </row>
    <row r="3326" spans="1:10">
      <c r="A3326">
        <v>8</v>
      </c>
      <c r="B3326">
        <v>-91.165000000000006</v>
      </c>
      <c r="C3326">
        <v>662</v>
      </c>
      <c r="D3326">
        <v>175000</v>
      </c>
      <c r="E3326">
        <v>128</v>
      </c>
      <c r="F3326" s="3">
        <v>106.05238638956132</v>
      </c>
    </row>
    <row r="3327" spans="1:10">
      <c r="A3327">
        <v>9</v>
      </c>
      <c r="B3327">
        <v>-91.049000000000007</v>
      </c>
      <c r="C3327">
        <v>662</v>
      </c>
      <c r="D3327">
        <v>175000</v>
      </c>
      <c r="E3327">
        <v>130</v>
      </c>
      <c r="F3327" s="3">
        <v>113.98598457707635</v>
      </c>
    </row>
    <row r="3328" spans="1:10">
      <c r="A3328">
        <v>10</v>
      </c>
      <c r="B3328">
        <v>-90.933999999999997</v>
      </c>
      <c r="C3328">
        <v>662</v>
      </c>
      <c r="D3328">
        <v>175000</v>
      </c>
      <c r="E3328">
        <v>132</v>
      </c>
      <c r="F3328" s="3">
        <v>127.15942393621853</v>
      </c>
    </row>
    <row r="3329" spans="1:6">
      <c r="A3329">
        <v>11</v>
      </c>
      <c r="B3329">
        <v>-90.823999999999998</v>
      </c>
      <c r="C3329">
        <v>662</v>
      </c>
      <c r="D3329">
        <v>175000</v>
      </c>
      <c r="E3329">
        <v>137</v>
      </c>
      <c r="F3329" s="3">
        <v>145.87264378699331</v>
      </c>
    </row>
    <row r="3330" spans="1:6">
      <c r="A3330">
        <v>12</v>
      </c>
      <c r="B3330">
        <v>-90.709000000000003</v>
      </c>
      <c r="C3330">
        <v>662</v>
      </c>
      <c r="D3330">
        <v>175000</v>
      </c>
      <c r="E3330">
        <v>162</v>
      </c>
      <c r="F3330" s="3">
        <v>171.54891252499186</v>
      </c>
    </row>
    <row r="3331" spans="1:6">
      <c r="A3331">
        <v>13</v>
      </c>
      <c r="B3331">
        <v>-90.594999999999999</v>
      </c>
      <c r="C3331">
        <v>662</v>
      </c>
      <c r="D3331">
        <v>175000</v>
      </c>
      <c r="E3331">
        <v>188</v>
      </c>
      <c r="F3331" s="3">
        <v>200.49655457644073</v>
      </c>
    </row>
    <row r="3332" spans="1:6">
      <c r="A3332">
        <v>14</v>
      </c>
      <c r="B3332">
        <v>-90.486999999999995</v>
      </c>
      <c r="C3332">
        <v>662</v>
      </c>
      <c r="D3332">
        <v>175000</v>
      </c>
      <c r="E3332">
        <v>226</v>
      </c>
      <c r="F3332" s="3">
        <v>226.50036410445358</v>
      </c>
    </row>
    <row r="3333" spans="1:6">
      <c r="A3333">
        <v>15</v>
      </c>
      <c r="B3333">
        <v>-90.372</v>
      </c>
      <c r="C3333">
        <v>662</v>
      </c>
      <c r="D3333">
        <v>175000</v>
      </c>
      <c r="E3333">
        <v>270</v>
      </c>
      <c r="F3333" s="3">
        <v>246.57793042380757</v>
      </c>
    </row>
    <row r="3334" spans="1:6">
      <c r="A3334">
        <v>16</v>
      </c>
      <c r="B3334">
        <v>-90.256</v>
      </c>
      <c r="C3334">
        <v>662</v>
      </c>
      <c r="D3334">
        <v>175000</v>
      </c>
      <c r="E3334">
        <v>272</v>
      </c>
      <c r="F3334" s="3">
        <v>253.62339214455864</v>
      </c>
    </row>
    <row r="3335" spans="1:6">
      <c r="A3335">
        <v>17</v>
      </c>
      <c r="B3335">
        <v>-90.14</v>
      </c>
      <c r="C3335">
        <v>662</v>
      </c>
      <c r="D3335">
        <v>175000</v>
      </c>
      <c r="E3335">
        <v>234</v>
      </c>
      <c r="F3335" s="3">
        <v>245.51429572272733</v>
      </c>
    </row>
    <row r="3336" spans="1:6">
      <c r="A3336">
        <v>18</v>
      </c>
      <c r="B3336">
        <v>-90.025000000000006</v>
      </c>
      <c r="C3336">
        <v>662</v>
      </c>
      <c r="D3336">
        <v>175000</v>
      </c>
      <c r="E3336">
        <v>221</v>
      </c>
      <c r="F3336" s="3">
        <v>225.01805249461799</v>
      </c>
    </row>
    <row r="3337" spans="1:6">
      <c r="A3337">
        <v>19</v>
      </c>
      <c r="B3337">
        <v>-89.918999999999997</v>
      </c>
      <c r="C3337">
        <v>662</v>
      </c>
      <c r="D3337">
        <v>175000</v>
      </c>
      <c r="E3337">
        <v>192</v>
      </c>
      <c r="F3337" s="3">
        <v>199.99960931216486</v>
      </c>
    </row>
    <row r="3338" spans="1:6">
      <c r="A3338">
        <v>20</v>
      </c>
      <c r="B3338">
        <v>-89.805999999999997</v>
      </c>
      <c r="C3338">
        <v>662</v>
      </c>
      <c r="D3338">
        <v>175000</v>
      </c>
      <c r="E3338">
        <v>171</v>
      </c>
      <c r="F3338" s="3">
        <v>172.64945755542863</v>
      </c>
    </row>
    <row r="3339" spans="1:6">
      <c r="A3339">
        <v>21</v>
      </c>
      <c r="B3339">
        <v>-89.691000000000003</v>
      </c>
      <c r="C3339">
        <v>662</v>
      </c>
      <c r="D3339">
        <v>175000</v>
      </c>
      <c r="E3339">
        <v>142</v>
      </c>
      <c r="F3339" s="3">
        <v>148.82956241722479</v>
      </c>
    </row>
    <row r="3340" spans="1:6">
      <c r="A3340">
        <v>22</v>
      </c>
      <c r="B3340">
        <v>-89.576999999999998</v>
      </c>
      <c r="C3340">
        <v>662</v>
      </c>
      <c r="D3340">
        <v>175000</v>
      </c>
      <c r="E3340">
        <v>148</v>
      </c>
      <c r="F3340" s="3">
        <v>131.54576947868921</v>
      </c>
    </row>
    <row r="3341" spans="1:6">
      <c r="A3341">
        <v>23</v>
      </c>
      <c r="B3341">
        <v>-89.457999999999998</v>
      </c>
      <c r="C3341">
        <v>662</v>
      </c>
      <c r="D3341">
        <v>175000</v>
      </c>
      <c r="E3341">
        <v>133</v>
      </c>
      <c r="F3341" s="3">
        <v>120.20905278300104</v>
      </c>
    </row>
    <row r="3342" spans="1:6">
      <c r="A3342">
        <v>24</v>
      </c>
      <c r="B3342">
        <v>-89.341999999999999</v>
      </c>
      <c r="C3342">
        <v>662</v>
      </c>
      <c r="D3342">
        <v>175000</v>
      </c>
      <c r="E3342">
        <v>101</v>
      </c>
      <c r="F3342" s="3">
        <v>114.28263206748517</v>
      </c>
    </row>
    <row r="3343" spans="1:6">
      <c r="A3343">
        <v>25</v>
      </c>
      <c r="B3343">
        <v>-89.234999999999999</v>
      </c>
      <c r="C3343">
        <v>662</v>
      </c>
      <c r="D3343">
        <v>175000</v>
      </c>
      <c r="E3343">
        <v>133</v>
      </c>
      <c r="F3343" s="3">
        <v>111.74445069501748</v>
      </c>
    </row>
    <row r="3344" spans="1:6">
      <c r="A3344">
        <v>26</v>
      </c>
      <c r="B3344">
        <v>-89.13</v>
      </c>
      <c r="C3344">
        <v>662</v>
      </c>
      <c r="D3344">
        <v>175000</v>
      </c>
      <c r="E3344">
        <v>102</v>
      </c>
      <c r="F3344" s="3">
        <v>110.82632382313508</v>
      </c>
    </row>
    <row r="3345" spans="1:6">
      <c r="A3345">
        <v>27</v>
      </c>
      <c r="B3345">
        <v>-89.016000000000005</v>
      </c>
      <c r="C3345">
        <v>662</v>
      </c>
      <c r="D3345">
        <v>175000</v>
      </c>
      <c r="E3345">
        <v>127</v>
      </c>
      <c r="F3345" s="3">
        <v>110.73255583375563</v>
      </c>
    </row>
    <row r="3346" spans="1:6">
      <c r="A3346">
        <v>28</v>
      </c>
      <c r="B3346">
        <v>-88.896000000000001</v>
      </c>
      <c r="C3346">
        <v>662</v>
      </c>
      <c r="D3346">
        <v>175000</v>
      </c>
      <c r="E3346">
        <v>103</v>
      </c>
      <c r="F3346" s="3">
        <v>111.08465147034674</v>
      </c>
    </row>
    <row r="3347" spans="1:6">
      <c r="A3347">
        <v>29</v>
      </c>
      <c r="B3347">
        <v>-88.790999999999997</v>
      </c>
      <c r="C3347">
        <v>662</v>
      </c>
      <c r="D3347">
        <v>175000</v>
      </c>
      <c r="E3347">
        <v>119</v>
      </c>
      <c r="F3347" s="3">
        <v>111.54077222015312</v>
      </c>
    </row>
    <row r="3348" spans="1:6">
      <c r="A3348">
        <v>30</v>
      </c>
      <c r="B3348">
        <v>-88.671999999999997</v>
      </c>
      <c r="C3348">
        <v>662</v>
      </c>
      <c r="D3348">
        <v>175000</v>
      </c>
      <c r="E3348">
        <v>125</v>
      </c>
      <c r="F3348" s="3">
        <v>112.11501536497219</v>
      </c>
    </row>
    <row r="3349" spans="1:6">
      <c r="A3349">
        <v>31</v>
      </c>
      <c r="B3349">
        <v>-88.56</v>
      </c>
      <c r="C3349">
        <v>662</v>
      </c>
      <c r="D3349">
        <v>175000</v>
      </c>
      <c r="E3349">
        <v>87</v>
      </c>
      <c r="F3349" s="3">
        <v>112.67316503824014</v>
      </c>
    </row>
    <row r="3350" spans="1:6">
      <c r="A3350">
        <v>32</v>
      </c>
      <c r="B3350">
        <v>-88.451999999999998</v>
      </c>
      <c r="C3350">
        <v>662</v>
      </c>
      <c r="D3350">
        <v>175000</v>
      </c>
      <c r="E3350">
        <v>118</v>
      </c>
      <c r="F3350" s="3">
        <v>113.21587493143475</v>
      </c>
    </row>
    <row r="3351" spans="1:6">
      <c r="A3351" t="s">
        <v>0</v>
      </c>
    </row>
    <row r="3352" spans="1:6">
      <c r="A3352" t="s">
        <v>0</v>
      </c>
    </row>
    <row r="3353" spans="1:6">
      <c r="A3353" t="s">
        <v>0</v>
      </c>
    </row>
    <row r="3354" spans="1:6">
      <c r="A3354" t="s">
        <v>0</v>
      </c>
    </row>
    <row r="3355" spans="1:6">
      <c r="A3355" t="s">
        <v>291</v>
      </c>
    </row>
    <row r="3356" spans="1:6">
      <c r="A3356" t="s">
        <v>292</v>
      </c>
    </row>
    <row r="3357" spans="1:6">
      <c r="A3357" t="s">
        <v>3</v>
      </c>
    </row>
    <row r="3358" spans="1:6">
      <c r="A3358" t="s">
        <v>4</v>
      </c>
    </row>
    <row r="3359" spans="1:6">
      <c r="A3359" t="s">
        <v>123</v>
      </c>
    </row>
    <row r="3360" spans="1:6">
      <c r="A3360" t="s">
        <v>293</v>
      </c>
    </row>
    <row r="3361" spans="1:10">
      <c r="A3361" t="s">
        <v>7</v>
      </c>
    </row>
    <row r="3362" spans="1:10">
      <c r="A3362" t="s">
        <v>8</v>
      </c>
    </row>
    <row r="3363" spans="1:10">
      <c r="A3363" t="s">
        <v>48</v>
      </c>
    </row>
    <row r="3364" spans="1:10">
      <c r="A3364" t="s">
        <v>10</v>
      </c>
    </row>
    <row r="3365" spans="1:10">
      <c r="A3365" t="s">
        <v>11</v>
      </c>
    </row>
    <row r="3366" spans="1:10">
      <c r="A3366" t="s">
        <v>0</v>
      </c>
    </row>
    <row r="3367" spans="1:10">
      <c r="A3367" t="s">
        <v>0</v>
      </c>
    </row>
    <row r="3368" spans="1:10">
      <c r="A3368" t="s">
        <v>181</v>
      </c>
      <c r="B3368" t="s">
        <v>160</v>
      </c>
      <c r="C3368" t="s">
        <v>163</v>
      </c>
      <c r="D3368" t="s">
        <v>180</v>
      </c>
      <c r="E3368" t="s">
        <v>179</v>
      </c>
      <c r="F3368" t="s">
        <v>200</v>
      </c>
    </row>
    <row r="3369" spans="1:10">
      <c r="A3369">
        <v>1</v>
      </c>
      <c r="B3369">
        <v>-91.548000000000002</v>
      </c>
      <c r="C3369">
        <v>1049</v>
      </c>
      <c r="D3369">
        <v>276000</v>
      </c>
      <c r="E3369">
        <v>120</v>
      </c>
      <c r="F3369" s="3"/>
      <c r="J3369" t="s">
        <v>296</v>
      </c>
    </row>
    <row r="3370" spans="1:10">
      <c r="A3370">
        <v>2</v>
      </c>
      <c r="B3370">
        <v>-91.438999999999993</v>
      </c>
      <c r="C3370">
        <v>1049</v>
      </c>
      <c r="D3370">
        <v>276000</v>
      </c>
      <c r="E3370">
        <v>143</v>
      </c>
      <c r="F3370" s="3"/>
    </row>
    <row r="3371" spans="1:10">
      <c r="A3371">
        <v>3</v>
      </c>
      <c r="B3371">
        <v>-91.323999999999998</v>
      </c>
      <c r="C3371">
        <v>1049</v>
      </c>
      <c r="D3371">
        <v>276000</v>
      </c>
      <c r="E3371">
        <v>149</v>
      </c>
      <c r="F3371" s="3"/>
    </row>
    <row r="3372" spans="1:10">
      <c r="A3372">
        <v>4</v>
      </c>
      <c r="B3372">
        <v>-91.212000000000003</v>
      </c>
      <c r="C3372">
        <v>1049</v>
      </c>
      <c r="D3372">
        <v>276000</v>
      </c>
      <c r="E3372">
        <v>144</v>
      </c>
      <c r="F3372" s="3">
        <v>157.06808026422783</v>
      </c>
    </row>
    <row r="3373" spans="1:10">
      <c r="A3373">
        <v>5</v>
      </c>
      <c r="B3373">
        <v>-91.1</v>
      </c>
      <c r="C3373">
        <v>1049</v>
      </c>
      <c r="D3373">
        <v>276000</v>
      </c>
      <c r="E3373">
        <v>160</v>
      </c>
      <c r="F3373" s="3">
        <v>161.16455669294783</v>
      </c>
    </row>
    <row r="3374" spans="1:10">
      <c r="A3374">
        <v>6</v>
      </c>
      <c r="B3374">
        <v>-90.994</v>
      </c>
      <c r="C3374">
        <v>1049</v>
      </c>
      <c r="D3374">
        <v>276000</v>
      </c>
      <c r="E3374">
        <v>179</v>
      </c>
      <c r="F3374" s="3">
        <v>166.69358109803559</v>
      </c>
    </row>
    <row r="3375" spans="1:10">
      <c r="A3375">
        <v>7</v>
      </c>
      <c r="B3375">
        <v>-90.881</v>
      </c>
      <c r="C3375">
        <v>1049</v>
      </c>
      <c r="D3375">
        <v>276000</v>
      </c>
      <c r="E3375">
        <v>187</v>
      </c>
      <c r="F3375" s="3">
        <v>174.90672253334722</v>
      </c>
    </row>
    <row r="3376" spans="1:10">
      <c r="A3376">
        <v>8</v>
      </c>
      <c r="B3376">
        <v>-90.765000000000001</v>
      </c>
      <c r="C3376">
        <v>1049</v>
      </c>
      <c r="D3376">
        <v>276000</v>
      </c>
      <c r="E3376">
        <v>189</v>
      </c>
      <c r="F3376" s="3">
        <v>186.29867130129762</v>
      </c>
    </row>
    <row r="3377" spans="1:6">
      <c r="A3377">
        <v>9</v>
      </c>
      <c r="B3377">
        <v>-90.649000000000001</v>
      </c>
      <c r="C3377">
        <v>1049</v>
      </c>
      <c r="D3377">
        <v>276000</v>
      </c>
      <c r="E3377">
        <v>188</v>
      </c>
      <c r="F3377" s="3">
        <v>200.83634424605236</v>
      </c>
    </row>
    <row r="3378" spans="1:6">
      <c r="A3378">
        <v>10</v>
      </c>
      <c r="B3378">
        <v>-90.534000000000006</v>
      </c>
      <c r="C3378">
        <v>1049</v>
      </c>
      <c r="D3378">
        <v>276000</v>
      </c>
      <c r="E3378">
        <v>225</v>
      </c>
      <c r="F3378" s="3">
        <v>217.92794039461626</v>
      </c>
    </row>
    <row r="3379" spans="1:6">
      <c r="A3379">
        <v>11</v>
      </c>
      <c r="B3379">
        <v>-90.424000000000007</v>
      </c>
      <c r="C3379">
        <v>1049</v>
      </c>
      <c r="D3379">
        <v>276000</v>
      </c>
      <c r="E3379">
        <v>230</v>
      </c>
      <c r="F3379" s="3">
        <v>235.73408291729251</v>
      </c>
    </row>
    <row r="3380" spans="1:6">
      <c r="A3380">
        <v>12</v>
      </c>
      <c r="B3380">
        <v>-90.308999999999997</v>
      </c>
      <c r="C3380">
        <v>1049</v>
      </c>
      <c r="D3380">
        <v>276000</v>
      </c>
      <c r="E3380">
        <v>248</v>
      </c>
      <c r="F3380" s="3">
        <v>254.14407643935002</v>
      </c>
    </row>
    <row r="3381" spans="1:6">
      <c r="A3381">
        <v>13</v>
      </c>
      <c r="B3381">
        <v>-90.194999999999993</v>
      </c>
      <c r="C3381">
        <v>1049</v>
      </c>
      <c r="D3381">
        <v>276000</v>
      </c>
      <c r="E3381">
        <v>259</v>
      </c>
      <c r="F3381" s="3">
        <v>270.03781558162888</v>
      </c>
    </row>
    <row r="3382" spans="1:6">
      <c r="A3382">
        <v>14</v>
      </c>
      <c r="B3382">
        <v>-90.087000000000003</v>
      </c>
      <c r="C3382">
        <v>1049</v>
      </c>
      <c r="D3382">
        <v>276000</v>
      </c>
      <c r="E3382">
        <v>294</v>
      </c>
      <c r="F3382" s="3">
        <v>280.97619133582867</v>
      </c>
    </row>
    <row r="3383" spans="1:6">
      <c r="A3383">
        <v>15</v>
      </c>
      <c r="B3383">
        <v>-89.971999999999994</v>
      </c>
      <c r="C3383">
        <v>1049</v>
      </c>
      <c r="D3383">
        <v>276000</v>
      </c>
      <c r="E3383">
        <v>300</v>
      </c>
      <c r="F3383" s="3">
        <v>286.61353336046312</v>
      </c>
    </row>
    <row r="3384" spans="1:6">
      <c r="A3384">
        <v>16</v>
      </c>
      <c r="B3384">
        <v>-89.855999999999995</v>
      </c>
      <c r="C3384">
        <v>1049</v>
      </c>
      <c r="D3384">
        <v>276000</v>
      </c>
      <c r="E3384">
        <v>290</v>
      </c>
      <c r="F3384" s="3">
        <v>285.27442604554909</v>
      </c>
    </row>
    <row r="3385" spans="1:6">
      <c r="A3385">
        <v>17</v>
      </c>
      <c r="B3385">
        <v>-89.74</v>
      </c>
      <c r="C3385">
        <v>1049</v>
      </c>
      <c r="D3385">
        <v>276000</v>
      </c>
      <c r="E3385">
        <v>268</v>
      </c>
      <c r="F3385" s="3">
        <v>277.28626100162273</v>
      </c>
    </row>
    <row r="3386" spans="1:6">
      <c r="A3386">
        <v>18</v>
      </c>
      <c r="B3386">
        <v>-89.625</v>
      </c>
      <c r="C3386">
        <v>1049</v>
      </c>
      <c r="D3386">
        <v>276000</v>
      </c>
      <c r="E3386">
        <v>276</v>
      </c>
      <c r="F3386" s="3">
        <v>264.26826029824809</v>
      </c>
    </row>
    <row r="3387" spans="1:6">
      <c r="A3387">
        <v>19</v>
      </c>
      <c r="B3387">
        <v>-89.519000000000005</v>
      </c>
      <c r="C3387">
        <v>1049</v>
      </c>
      <c r="D3387">
        <v>276000</v>
      </c>
      <c r="E3387">
        <v>245</v>
      </c>
      <c r="F3387" s="3">
        <v>249.59791442593141</v>
      </c>
    </row>
    <row r="3388" spans="1:6">
      <c r="A3388">
        <v>20</v>
      </c>
      <c r="B3388">
        <v>-89.406000000000006</v>
      </c>
      <c r="C3388">
        <v>1049</v>
      </c>
      <c r="D3388">
        <v>276000</v>
      </c>
      <c r="E3388">
        <v>216</v>
      </c>
      <c r="F3388" s="3">
        <v>233.188546267871</v>
      </c>
    </row>
    <row r="3389" spans="1:6">
      <c r="A3389">
        <v>21</v>
      </c>
      <c r="B3389">
        <v>-89.290999999999997</v>
      </c>
      <c r="C3389">
        <v>1049</v>
      </c>
      <c r="D3389">
        <v>276000</v>
      </c>
      <c r="E3389">
        <v>227</v>
      </c>
      <c r="F3389" s="3">
        <v>217.54894169778584</v>
      </c>
    </row>
    <row r="3390" spans="1:6">
      <c r="A3390">
        <v>22</v>
      </c>
      <c r="B3390">
        <v>-89.177000000000007</v>
      </c>
      <c r="C3390">
        <v>1049</v>
      </c>
      <c r="D3390">
        <v>276000</v>
      </c>
      <c r="E3390">
        <v>185</v>
      </c>
      <c r="F3390" s="3">
        <v>204.41667175021635</v>
      </c>
    </row>
    <row r="3391" spans="1:6">
      <c r="A3391">
        <v>23</v>
      </c>
      <c r="B3391">
        <v>-89.058000000000007</v>
      </c>
      <c r="C3391">
        <v>1049</v>
      </c>
      <c r="D3391">
        <v>276000</v>
      </c>
      <c r="E3391">
        <v>209</v>
      </c>
      <c r="F3391" s="3">
        <v>193.88796488993236</v>
      </c>
    </row>
    <row r="3392" spans="1:6">
      <c r="A3392">
        <v>24</v>
      </c>
      <c r="B3392">
        <v>-88.941999999999993</v>
      </c>
      <c r="C3392">
        <v>1049</v>
      </c>
      <c r="D3392">
        <v>276000</v>
      </c>
      <c r="E3392">
        <v>201</v>
      </c>
      <c r="F3392" s="3">
        <v>186.75133785086226</v>
      </c>
    </row>
    <row r="3393" spans="1:6">
      <c r="A3393">
        <v>25</v>
      </c>
      <c r="B3393">
        <v>-88.834999999999994</v>
      </c>
      <c r="C3393">
        <v>1049</v>
      </c>
      <c r="D3393">
        <v>276000</v>
      </c>
      <c r="E3393">
        <v>189</v>
      </c>
      <c r="F3393" s="3">
        <v>182.54002655121053</v>
      </c>
    </row>
    <row r="3394" spans="1:6">
      <c r="A3394">
        <v>26</v>
      </c>
      <c r="B3394">
        <v>-88.73</v>
      </c>
      <c r="C3394">
        <v>1049</v>
      </c>
      <c r="D3394">
        <v>276000</v>
      </c>
      <c r="E3394">
        <v>190</v>
      </c>
      <c r="F3394" s="3">
        <v>180.14440154245503</v>
      </c>
    </row>
    <row r="3395" spans="1:6">
      <c r="A3395">
        <v>27</v>
      </c>
      <c r="B3395">
        <v>-88.616</v>
      </c>
      <c r="C3395">
        <v>1049</v>
      </c>
      <c r="D3395">
        <v>276000</v>
      </c>
      <c r="E3395">
        <v>190</v>
      </c>
      <c r="F3395" s="3">
        <v>178.949224803113</v>
      </c>
    </row>
    <row r="3396" spans="1:6">
      <c r="A3396">
        <v>28</v>
      </c>
      <c r="B3396">
        <v>-88.495999999999995</v>
      </c>
      <c r="C3396">
        <v>1049</v>
      </c>
      <c r="D3396">
        <v>276000</v>
      </c>
      <c r="E3396">
        <v>161</v>
      </c>
      <c r="F3396" s="3">
        <v>178.73111029108927</v>
      </c>
    </row>
    <row r="3397" spans="1:6">
      <c r="A3397">
        <v>29</v>
      </c>
      <c r="B3397">
        <v>-88.391000000000005</v>
      </c>
      <c r="C3397">
        <v>1049</v>
      </c>
      <c r="D3397">
        <v>276000</v>
      </c>
      <c r="E3397">
        <v>176</v>
      </c>
      <c r="F3397" s="3">
        <v>179.07229038917248</v>
      </c>
    </row>
    <row r="3398" spans="1:6">
      <c r="A3398">
        <v>30</v>
      </c>
      <c r="B3398">
        <v>-88.272000000000006</v>
      </c>
      <c r="C3398">
        <v>1049</v>
      </c>
      <c r="D3398">
        <v>276000</v>
      </c>
      <c r="E3398">
        <v>187</v>
      </c>
      <c r="F3398" s="3">
        <v>179.79572106431507</v>
      </c>
    </row>
    <row r="3399" spans="1:6">
      <c r="A3399">
        <v>31</v>
      </c>
      <c r="B3399">
        <v>-88.16</v>
      </c>
      <c r="C3399">
        <v>1049</v>
      </c>
      <c r="D3399">
        <v>276000</v>
      </c>
      <c r="E3399">
        <v>171</v>
      </c>
      <c r="F3399" s="3">
        <v>180.65051025834529</v>
      </c>
    </row>
    <row r="3400" spans="1:6">
      <c r="A3400">
        <v>32</v>
      </c>
      <c r="B3400">
        <v>-88.052000000000007</v>
      </c>
      <c r="C3400">
        <v>1049</v>
      </c>
      <c r="D3400">
        <v>276000</v>
      </c>
      <c r="E3400">
        <v>179</v>
      </c>
      <c r="F3400" s="3">
        <v>181.55340189239251</v>
      </c>
    </row>
    <row r="3401" spans="1:6">
      <c r="A3401" t="s">
        <v>0</v>
      </c>
    </row>
    <row r="3402" spans="1:6">
      <c r="A3402" t="s">
        <v>0</v>
      </c>
    </row>
    <row r="3403" spans="1:6">
      <c r="A3403" t="s">
        <v>0</v>
      </c>
    </row>
    <row r="3404" spans="1:6">
      <c r="A3404" t="s">
        <v>0</v>
      </c>
    </row>
    <row r="3405" spans="1:6">
      <c r="A3405" t="s">
        <v>294</v>
      </c>
    </row>
    <row r="3406" spans="1:6">
      <c r="A3406" t="s">
        <v>295</v>
      </c>
    </row>
    <row r="3407" spans="1:6">
      <c r="A3407" t="s">
        <v>3</v>
      </c>
    </row>
    <row r="3408" spans="1:6">
      <c r="A3408" t="s">
        <v>4</v>
      </c>
    </row>
    <row r="3409" spans="1:10">
      <c r="A3409" t="s">
        <v>46</v>
      </c>
    </row>
    <row r="3410" spans="1:10">
      <c r="A3410" t="s">
        <v>44</v>
      </c>
    </row>
    <row r="3411" spans="1:10">
      <c r="A3411" t="s">
        <v>7</v>
      </c>
    </row>
    <row r="3412" spans="1:10">
      <c r="A3412" t="s">
        <v>8</v>
      </c>
    </row>
    <row r="3413" spans="1:10">
      <c r="A3413" t="s">
        <v>48</v>
      </c>
    </row>
    <row r="3414" spans="1:10">
      <c r="A3414" t="s">
        <v>10</v>
      </c>
    </row>
    <row r="3415" spans="1:10">
      <c r="A3415" t="s">
        <v>11</v>
      </c>
    </row>
    <row r="3416" spans="1:10">
      <c r="A3416" t="s">
        <v>0</v>
      </c>
    </row>
    <row r="3417" spans="1:10">
      <c r="A3417" t="s">
        <v>0</v>
      </c>
    </row>
    <row r="3418" spans="1:10">
      <c r="A3418" t="s">
        <v>181</v>
      </c>
      <c r="B3418" t="s">
        <v>160</v>
      </c>
      <c r="C3418" t="s">
        <v>163</v>
      </c>
      <c r="D3418" t="s">
        <v>180</v>
      </c>
      <c r="E3418" t="s">
        <v>179</v>
      </c>
      <c r="F3418" t="s">
        <v>200</v>
      </c>
    </row>
    <row r="3419" spans="1:10">
      <c r="A3419">
        <v>1</v>
      </c>
      <c r="B3419">
        <v>-91.548000000000002</v>
      </c>
      <c r="C3419">
        <v>1068</v>
      </c>
      <c r="D3419">
        <v>282000</v>
      </c>
      <c r="E3419">
        <v>126</v>
      </c>
      <c r="F3419" s="3"/>
      <c r="J3419" t="s">
        <v>297</v>
      </c>
    </row>
    <row r="3420" spans="1:10">
      <c r="A3420">
        <v>2</v>
      </c>
      <c r="B3420">
        <v>-91.438999999999993</v>
      </c>
      <c r="C3420">
        <v>1068</v>
      </c>
      <c r="D3420">
        <v>282000</v>
      </c>
      <c r="E3420">
        <v>117</v>
      </c>
      <c r="F3420" s="3"/>
    </row>
    <row r="3421" spans="1:10">
      <c r="A3421">
        <v>3</v>
      </c>
      <c r="B3421">
        <v>-91.323999999999998</v>
      </c>
      <c r="C3421">
        <v>1068</v>
      </c>
      <c r="D3421">
        <v>282000</v>
      </c>
      <c r="E3421">
        <v>147</v>
      </c>
      <c r="F3421" s="3"/>
    </row>
    <row r="3422" spans="1:10">
      <c r="A3422">
        <v>4</v>
      </c>
      <c r="B3422">
        <v>-91.212000000000003</v>
      </c>
      <c r="C3422">
        <v>1068</v>
      </c>
      <c r="D3422">
        <v>282000</v>
      </c>
      <c r="E3422">
        <v>158</v>
      </c>
      <c r="F3422" s="3">
        <v>152.19334353525522</v>
      </c>
    </row>
    <row r="3423" spans="1:10">
      <c r="A3423">
        <v>5</v>
      </c>
      <c r="B3423">
        <v>-91.1</v>
      </c>
      <c r="C3423">
        <v>1068</v>
      </c>
      <c r="D3423">
        <v>282000</v>
      </c>
      <c r="E3423">
        <v>133</v>
      </c>
      <c r="F3423" s="3">
        <v>154.19601522370857</v>
      </c>
    </row>
    <row r="3424" spans="1:10">
      <c r="A3424">
        <v>6</v>
      </c>
      <c r="B3424">
        <v>-90.994</v>
      </c>
      <c r="C3424">
        <v>1068</v>
      </c>
      <c r="D3424">
        <v>282000</v>
      </c>
      <c r="E3424">
        <v>156</v>
      </c>
      <c r="F3424" s="3">
        <v>156.89733396484456</v>
      </c>
    </row>
    <row r="3425" spans="1:6">
      <c r="A3425">
        <v>7</v>
      </c>
      <c r="B3425">
        <v>-90.881</v>
      </c>
      <c r="C3425">
        <v>1068</v>
      </c>
      <c r="D3425">
        <v>282000</v>
      </c>
      <c r="E3425">
        <v>187</v>
      </c>
      <c r="F3425" s="3">
        <v>161.11206836861697</v>
      </c>
    </row>
    <row r="3426" spans="1:6">
      <c r="A3426">
        <v>8</v>
      </c>
      <c r="B3426">
        <v>-90.765000000000001</v>
      </c>
      <c r="C3426">
        <v>1068</v>
      </c>
      <c r="D3426">
        <v>282000</v>
      </c>
      <c r="E3426">
        <v>169</v>
      </c>
      <c r="F3426" s="3">
        <v>167.47871588574901</v>
      </c>
    </row>
    <row r="3427" spans="1:6">
      <c r="A3427">
        <v>9</v>
      </c>
      <c r="B3427">
        <v>-90.649000000000001</v>
      </c>
      <c r="C3427">
        <v>1068</v>
      </c>
      <c r="D3427">
        <v>282000</v>
      </c>
      <c r="E3427">
        <v>181</v>
      </c>
      <c r="F3427" s="3">
        <v>176.52257473272067</v>
      </c>
    </row>
    <row r="3428" spans="1:6">
      <c r="A3428">
        <v>10</v>
      </c>
      <c r="B3428">
        <v>-90.534000000000006</v>
      </c>
      <c r="C3428">
        <v>1068</v>
      </c>
      <c r="D3428">
        <v>282000</v>
      </c>
      <c r="E3428">
        <v>188</v>
      </c>
      <c r="F3428" s="3">
        <v>188.50610676415494</v>
      </c>
    </row>
    <row r="3429" spans="1:6">
      <c r="A3429">
        <v>11</v>
      </c>
      <c r="B3429">
        <v>-90.424000000000007</v>
      </c>
      <c r="C3429">
        <v>1068</v>
      </c>
      <c r="D3429">
        <v>282000</v>
      </c>
      <c r="E3429">
        <v>194</v>
      </c>
      <c r="F3429" s="3">
        <v>202.67917561108948</v>
      </c>
    </row>
    <row r="3430" spans="1:6">
      <c r="A3430">
        <v>12</v>
      </c>
      <c r="B3430">
        <v>-90.308999999999997</v>
      </c>
      <c r="C3430">
        <v>1068</v>
      </c>
      <c r="D3430">
        <v>282000</v>
      </c>
      <c r="E3430">
        <v>208</v>
      </c>
      <c r="F3430" s="3">
        <v>219.55427587137865</v>
      </c>
    </row>
    <row r="3431" spans="1:6">
      <c r="A3431">
        <v>13</v>
      </c>
      <c r="B3431">
        <v>-90.194999999999993</v>
      </c>
      <c r="C3431">
        <v>1068</v>
      </c>
      <c r="D3431">
        <v>282000</v>
      </c>
      <c r="E3431">
        <v>257</v>
      </c>
      <c r="F3431" s="3">
        <v>236.84221797092627</v>
      </c>
    </row>
    <row r="3432" spans="1:6">
      <c r="A3432">
        <v>14</v>
      </c>
      <c r="B3432">
        <v>-90.087000000000003</v>
      </c>
      <c r="C3432">
        <v>1068</v>
      </c>
      <c r="D3432">
        <v>282000</v>
      </c>
      <c r="E3432">
        <v>247</v>
      </c>
      <c r="F3432" s="3">
        <v>251.83444111139792</v>
      </c>
    </row>
    <row r="3433" spans="1:6">
      <c r="A3433">
        <v>15</v>
      </c>
      <c r="B3433">
        <v>-89.971999999999994</v>
      </c>
      <c r="C3433">
        <v>1068</v>
      </c>
      <c r="D3433">
        <v>282000</v>
      </c>
      <c r="E3433">
        <v>257</v>
      </c>
      <c r="F3433" s="3">
        <v>264.11582033339675</v>
      </c>
    </row>
    <row r="3434" spans="1:6">
      <c r="A3434">
        <v>16</v>
      </c>
      <c r="B3434">
        <v>-89.855999999999995</v>
      </c>
      <c r="C3434">
        <v>1068</v>
      </c>
      <c r="D3434">
        <v>282000</v>
      </c>
      <c r="E3434">
        <v>280</v>
      </c>
      <c r="F3434" s="3">
        <v>270.72844749122783</v>
      </c>
    </row>
    <row r="3435" spans="1:6">
      <c r="A3435">
        <v>17</v>
      </c>
      <c r="B3435">
        <v>-89.74</v>
      </c>
      <c r="C3435">
        <v>1068</v>
      </c>
      <c r="D3435">
        <v>282000</v>
      </c>
      <c r="E3435">
        <v>258</v>
      </c>
      <c r="F3435" s="3">
        <v>270.49972928322956</v>
      </c>
    </row>
    <row r="3436" spans="1:6">
      <c r="A3436">
        <v>18</v>
      </c>
      <c r="B3436">
        <v>-89.625</v>
      </c>
      <c r="C3436">
        <v>1068</v>
      </c>
      <c r="D3436">
        <v>282000</v>
      </c>
      <c r="E3436">
        <v>290</v>
      </c>
      <c r="F3436" s="3">
        <v>263.73634535876488</v>
      </c>
    </row>
    <row r="3437" spans="1:6">
      <c r="A3437">
        <v>19</v>
      </c>
      <c r="B3437">
        <v>-89.519000000000005</v>
      </c>
      <c r="C3437">
        <v>1068</v>
      </c>
      <c r="D3437">
        <v>282000</v>
      </c>
      <c r="E3437">
        <v>246</v>
      </c>
      <c r="F3437" s="3">
        <v>252.91784044272501</v>
      </c>
    </row>
    <row r="3438" spans="1:6">
      <c r="A3438">
        <v>20</v>
      </c>
      <c r="B3438">
        <v>-89.406000000000006</v>
      </c>
      <c r="C3438">
        <v>1068</v>
      </c>
      <c r="D3438">
        <v>282000</v>
      </c>
      <c r="E3438">
        <v>229</v>
      </c>
      <c r="F3438" s="3">
        <v>238.46502181672258</v>
      </c>
    </row>
    <row r="3439" spans="1:6">
      <c r="A3439">
        <v>21</v>
      </c>
      <c r="B3439">
        <v>-89.290999999999997</v>
      </c>
      <c r="C3439">
        <v>1068</v>
      </c>
      <c r="D3439">
        <v>282000</v>
      </c>
      <c r="E3439">
        <v>227</v>
      </c>
      <c r="F3439" s="3">
        <v>222.8942546359938</v>
      </c>
    </row>
    <row r="3440" spans="1:6">
      <c r="A3440">
        <v>22</v>
      </c>
      <c r="B3440">
        <v>-89.177000000000007</v>
      </c>
      <c r="C3440">
        <v>1068</v>
      </c>
      <c r="D3440">
        <v>282000</v>
      </c>
      <c r="E3440">
        <v>216</v>
      </c>
      <c r="F3440" s="3">
        <v>208.55933298938311</v>
      </c>
    </row>
    <row r="3441" spans="1:6">
      <c r="A3441">
        <v>23</v>
      </c>
      <c r="B3441">
        <v>-89.058000000000007</v>
      </c>
      <c r="C3441">
        <v>1068</v>
      </c>
      <c r="D3441">
        <v>282000</v>
      </c>
      <c r="E3441">
        <v>183</v>
      </c>
      <c r="F3441" s="3">
        <v>196.16215452601344</v>
      </c>
    </row>
    <row r="3442" spans="1:6">
      <c r="A3442">
        <v>24</v>
      </c>
      <c r="B3442">
        <v>-88.941999999999993</v>
      </c>
      <c r="C3442">
        <v>1068</v>
      </c>
      <c r="D3442">
        <v>282000</v>
      </c>
      <c r="E3442">
        <v>185</v>
      </c>
      <c r="F3442" s="3">
        <v>187.17101328343404</v>
      </c>
    </row>
    <row r="3443" spans="1:6">
      <c r="A3443">
        <v>25</v>
      </c>
      <c r="B3443">
        <v>-88.834999999999994</v>
      </c>
      <c r="C3443">
        <v>1068</v>
      </c>
      <c r="D3443">
        <v>282000</v>
      </c>
      <c r="E3443">
        <v>183</v>
      </c>
      <c r="F3443" s="3">
        <v>181.50829165757509</v>
      </c>
    </row>
    <row r="3444" spans="1:6">
      <c r="A3444">
        <v>26</v>
      </c>
      <c r="B3444">
        <v>-88.73</v>
      </c>
      <c r="C3444">
        <v>1068</v>
      </c>
      <c r="D3444">
        <v>282000</v>
      </c>
      <c r="E3444">
        <v>184</v>
      </c>
      <c r="F3444" s="3">
        <v>178.02538687252283</v>
      </c>
    </row>
    <row r="3445" spans="1:6">
      <c r="A3445">
        <v>27</v>
      </c>
      <c r="B3445">
        <v>-88.616</v>
      </c>
      <c r="C3445">
        <v>1068</v>
      </c>
      <c r="D3445">
        <v>282000</v>
      </c>
      <c r="E3445">
        <v>182</v>
      </c>
      <c r="F3445" s="3">
        <v>176.01153754208894</v>
      </c>
    </row>
    <row r="3446" spans="1:6">
      <c r="A3446">
        <v>28</v>
      </c>
      <c r="B3446">
        <v>-88.495999999999995</v>
      </c>
      <c r="C3446">
        <v>1068</v>
      </c>
      <c r="D3446">
        <v>282000</v>
      </c>
      <c r="E3446">
        <v>196</v>
      </c>
      <c r="F3446" s="3">
        <v>175.25031090738869</v>
      </c>
    </row>
    <row r="3447" spans="1:6">
      <c r="A3447">
        <v>29</v>
      </c>
      <c r="B3447">
        <v>-88.391000000000005</v>
      </c>
      <c r="C3447">
        <v>1068</v>
      </c>
      <c r="D3447">
        <v>282000</v>
      </c>
      <c r="E3447">
        <v>179</v>
      </c>
      <c r="F3447" s="3">
        <v>175.29821838891229</v>
      </c>
    </row>
    <row r="3448" spans="1:6">
      <c r="A3448">
        <v>30</v>
      </c>
      <c r="B3448">
        <v>-88.272000000000006</v>
      </c>
      <c r="C3448">
        <v>1068</v>
      </c>
      <c r="D3448">
        <v>282000</v>
      </c>
      <c r="E3448">
        <v>159</v>
      </c>
      <c r="F3448" s="3">
        <v>175.8121060258855</v>
      </c>
    </row>
    <row r="3449" spans="1:6">
      <c r="A3449">
        <v>31</v>
      </c>
      <c r="B3449">
        <v>-88.16</v>
      </c>
      <c r="C3449">
        <v>1068</v>
      </c>
      <c r="D3449">
        <v>282000</v>
      </c>
      <c r="E3449">
        <v>160</v>
      </c>
      <c r="F3449" s="3">
        <v>176.53490469394234</v>
      </c>
    </row>
    <row r="3450" spans="1:6">
      <c r="A3450">
        <v>32</v>
      </c>
      <c r="B3450">
        <v>-88.052000000000007</v>
      </c>
      <c r="C3450">
        <v>1068</v>
      </c>
      <c r="D3450">
        <v>282000</v>
      </c>
      <c r="E3450">
        <v>189</v>
      </c>
      <c r="F3450" s="3">
        <v>177.33998820698588</v>
      </c>
    </row>
    <row r="3451" spans="1:6">
      <c r="A3451" t="s">
        <v>0</v>
      </c>
    </row>
    <row r="3452" spans="1:6">
      <c r="A3452" t="s">
        <v>0</v>
      </c>
    </row>
    <row r="3453" spans="1:6">
      <c r="A3453" t="s">
        <v>0</v>
      </c>
    </row>
    <row r="3454" spans="1:6">
      <c r="A3454" t="s">
        <v>0</v>
      </c>
    </row>
    <row r="3455" spans="1:6">
      <c r="A3455" t="s">
        <v>298</v>
      </c>
    </row>
    <row r="3456" spans="1:6">
      <c r="A3456" t="s">
        <v>295</v>
      </c>
    </row>
    <row r="3457" spans="1:10">
      <c r="A3457" t="s">
        <v>3</v>
      </c>
    </row>
    <row r="3458" spans="1:10">
      <c r="A3458" t="s">
        <v>4</v>
      </c>
    </row>
    <row r="3459" spans="1:10">
      <c r="A3459" t="s">
        <v>46</v>
      </c>
    </row>
    <row r="3460" spans="1:10">
      <c r="A3460" t="s">
        <v>42</v>
      </c>
    </row>
    <row r="3461" spans="1:10">
      <c r="A3461" t="s">
        <v>7</v>
      </c>
    </row>
    <row r="3462" spans="1:10">
      <c r="A3462" t="s">
        <v>8</v>
      </c>
    </row>
    <row r="3463" spans="1:10">
      <c r="A3463" t="s">
        <v>48</v>
      </c>
    </row>
    <row r="3464" spans="1:10">
      <c r="A3464" t="s">
        <v>10</v>
      </c>
    </row>
    <row r="3465" spans="1:10">
      <c r="A3465" t="s">
        <v>11</v>
      </c>
    </row>
    <row r="3466" spans="1:10">
      <c r="A3466" t="s">
        <v>0</v>
      </c>
    </row>
    <row r="3467" spans="1:10">
      <c r="A3467" t="s">
        <v>0</v>
      </c>
    </row>
    <row r="3468" spans="1:10">
      <c r="A3468" t="s">
        <v>181</v>
      </c>
      <c r="B3468" t="s">
        <v>160</v>
      </c>
      <c r="C3468" t="s">
        <v>163</v>
      </c>
      <c r="D3468" t="s">
        <v>180</v>
      </c>
      <c r="E3468" t="s">
        <v>179</v>
      </c>
      <c r="F3468" t="s">
        <v>200</v>
      </c>
    </row>
    <row r="3469" spans="1:10">
      <c r="A3469">
        <v>1</v>
      </c>
      <c r="B3469">
        <v>-91.548000000000002</v>
      </c>
      <c r="C3469">
        <v>1074</v>
      </c>
      <c r="D3469">
        <v>282000</v>
      </c>
      <c r="E3469">
        <v>113</v>
      </c>
      <c r="F3469" s="3"/>
      <c r="J3469" t="s">
        <v>301</v>
      </c>
    </row>
    <row r="3470" spans="1:10">
      <c r="A3470">
        <v>2</v>
      </c>
      <c r="B3470">
        <v>-91.438999999999993</v>
      </c>
      <c r="C3470">
        <v>1074</v>
      </c>
      <c r="D3470">
        <v>282000</v>
      </c>
      <c r="E3470">
        <v>110</v>
      </c>
      <c r="F3470" s="3"/>
    </row>
    <row r="3471" spans="1:10">
      <c r="A3471">
        <v>3</v>
      </c>
      <c r="B3471">
        <v>-91.323999999999998</v>
      </c>
      <c r="C3471">
        <v>1074</v>
      </c>
      <c r="D3471">
        <v>282000</v>
      </c>
      <c r="E3471">
        <v>160</v>
      </c>
      <c r="F3471" s="3"/>
    </row>
    <row r="3472" spans="1:10">
      <c r="A3472">
        <v>4</v>
      </c>
      <c r="B3472">
        <v>-91.212000000000003</v>
      </c>
      <c r="C3472">
        <v>1074</v>
      </c>
      <c r="D3472">
        <v>282000</v>
      </c>
      <c r="E3472">
        <v>154</v>
      </c>
      <c r="F3472" s="3">
        <v>158.42014994715441</v>
      </c>
    </row>
    <row r="3473" spans="1:6">
      <c r="A3473">
        <v>5</v>
      </c>
      <c r="B3473">
        <v>-91.1</v>
      </c>
      <c r="C3473">
        <v>1074</v>
      </c>
      <c r="D3473">
        <v>282000</v>
      </c>
      <c r="E3473">
        <v>166</v>
      </c>
      <c r="F3473" s="3">
        <v>161.27843771859585</v>
      </c>
    </row>
    <row r="3474" spans="1:6">
      <c r="A3474">
        <v>6</v>
      </c>
      <c r="B3474">
        <v>-90.994</v>
      </c>
      <c r="C3474">
        <v>1074</v>
      </c>
      <c r="D3474">
        <v>282000</v>
      </c>
      <c r="E3474">
        <v>173</v>
      </c>
      <c r="F3474" s="3">
        <v>165.17219663404418</v>
      </c>
    </row>
    <row r="3475" spans="1:6">
      <c r="A3475">
        <v>7</v>
      </c>
      <c r="B3475">
        <v>-90.881</v>
      </c>
      <c r="C3475">
        <v>1074</v>
      </c>
      <c r="D3475">
        <v>282000</v>
      </c>
      <c r="E3475">
        <v>162</v>
      </c>
      <c r="F3475" s="3">
        <v>171.02707553796833</v>
      </c>
    </row>
    <row r="3476" spans="1:6">
      <c r="A3476">
        <v>8</v>
      </c>
      <c r="B3476">
        <v>-90.765000000000001</v>
      </c>
      <c r="C3476">
        <v>1074</v>
      </c>
      <c r="D3476">
        <v>282000</v>
      </c>
      <c r="E3476">
        <v>185</v>
      </c>
      <c r="F3476" s="3">
        <v>179.30596435685433</v>
      </c>
    </row>
    <row r="3477" spans="1:6">
      <c r="A3477">
        <v>9</v>
      </c>
      <c r="B3477">
        <v>-90.649000000000001</v>
      </c>
      <c r="C3477">
        <v>1074</v>
      </c>
      <c r="D3477">
        <v>282000</v>
      </c>
      <c r="E3477">
        <v>191</v>
      </c>
      <c r="F3477" s="3">
        <v>190.18513593867647</v>
      </c>
    </row>
    <row r="3478" spans="1:6">
      <c r="A3478">
        <v>10</v>
      </c>
      <c r="B3478">
        <v>-90.534000000000006</v>
      </c>
      <c r="C3478">
        <v>1074</v>
      </c>
      <c r="D3478">
        <v>282000</v>
      </c>
      <c r="E3478">
        <v>195</v>
      </c>
      <c r="F3478" s="3">
        <v>203.5248855509976</v>
      </c>
    </row>
    <row r="3479" spans="1:6">
      <c r="A3479">
        <v>11</v>
      </c>
      <c r="B3479">
        <v>-90.424000000000007</v>
      </c>
      <c r="C3479">
        <v>1074</v>
      </c>
      <c r="D3479">
        <v>282000</v>
      </c>
      <c r="E3479">
        <v>219</v>
      </c>
      <c r="F3479" s="3">
        <v>218.24095659256878</v>
      </c>
    </row>
    <row r="3480" spans="1:6">
      <c r="A3480">
        <v>12</v>
      </c>
      <c r="B3480">
        <v>-90.308999999999997</v>
      </c>
      <c r="C3480">
        <v>1074</v>
      </c>
      <c r="D3480">
        <v>282000</v>
      </c>
      <c r="E3480">
        <v>215</v>
      </c>
      <c r="F3480" s="3">
        <v>234.73137276232436</v>
      </c>
    </row>
    <row r="3481" spans="1:6">
      <c r="A3481">
        <v>13</v>
      </c>
      <c r="B3481">
        <v>-90.194999999999993</v>
      </c>
      <c r="C3481">
        <v>1074</v>
      </c>
      <c r="D3481">
        <v>282000</v>
      </c>
      <c r="E3481">
        <v>287</v>
      </c>
      <c r="F3481" s="3">
        <v>250.7918371619312</v>
      </c>
    </row>
    <row r="3482" spans="1:6">
      <c r="A3482">
        <v>14</v>
      </c>
      <c r="B3482">
        <v>-90.087000000000003</v>
      </c>
      <c r="C3482">
        <v>1074</v>
      </c>
      <c r="D3482">
        <v>282000</v>
      </c>
      <c r="E3482">
        <v>242</v>
      </c>
      <c r="F3482" s="3">
        <v>264.20948227361998</v>
      </c>
    </row>
    <row r="3483" spans="1:6">
      <c r="A3483">
        <v>15</v>
      </c>
      <c r="B3483">
        <v>-89.971999999999994</v>
      </c>
      <c r="C3483">
        <v>1074</v>
      </c>
      <c r="D3483">
        <v>282000</v>
      </c>
      <c r="E3483">
        <v>283</v>
      </c>
      <c r="F3483" s="3">
        <v>274.93507265270972</v>
      </c>
    </row>
    <row r="3484" spans="1:6">
      <c r="A3484">
        <v>16</v>
      </c>
      <c r="B3484">
        <v>-89.855999999999995</v>
      </c>
      <c r="C3484">
        <v>1074</v>
      </c>
      <c r="D3484">
        <v>282000</v>
      </c>
      <c r="E3484">
        <v>304</v>
      </c>
      <c r="F3484" s="3">
        <v>280.65730657428446</v>
      </c>
    </row>
    <row r="3485" spans="1:6">
      <c r="A3485">
        <v>17</v>
      </c>
      <c r="B3485">
        <v>-89.74</v>
      </c>
      <c r="C3485">
        <v>1074</v>
      </c>
      <c r="D3485">
        <v>282000</v>
      </c>
      <c r="E3485">
        <v>297</v>
      </c>
      <c r="F3485" s="3">
        <v>280.51753755098804</v>
      </c>
    </row>
    <row r="3486" spans="1:6">
      <c r="A3486">
        <v>18</v>
      </c>
      <c r="B3486">
        <v>-89.625</v>
      </c>
      <c r="C3486">
        <v>1074</v>
      </c>
      <c r="D3486">
        <v>282000</v>
      </c>
      <c r="E3486">
        <v>258</v>
      </c>
      <c r="F3486" s="3">
        <v>274.70131307633267</v>
      </c>
    </row>
    <row r="3487" spans="1:6">
      <c r="A3487">
        <v>19</v>
      </c>
      <c r="B3487">
        <v>-89.519000000000005</v>
      </c>
      <c r="C3487">
        <v>1074</v>
      </c>
      <c r="D3487">
        <v>282000</v>
      </c>
      <c r="E3487">
        <v>266</v>
      </c>
      <c r="F3487" s="3">
        <v>265.11475624105225</v>
      </c>
    </row>
    <row r="3488" spans="1:6">
      <c r="A3488">
        <v>20</v>
      </c>
      <c r="B3488">
        <v>-89.406000000000006</v>
      </c>
      <c r="C3488">
        <v>1074</v>
      </c>
      <c r="D3488">
        <v>282000</v>
      </c>
      <c r="E3488">
        <v>239</v>
      </c>
      <c r="F3488" s="3">
        <v>251.78189064207555</v>
      </c>
    </row>
    <row r="3489" spans="1:6">
      <c r="A3489">
        <v>21</v>
      </c>
      <c r="B3489">
        <v>-89.290999999999997</v>
      </c>
      <c r="C3489">
        <v>1074</v>
      </c>
      <c r="D3489">
        <v>282000</v>
      </c>
      <c r="E3489">
        <v>226</v>
      </c>
      <c r="F3489" s="3">
        <v>236.60394471174484</v>
      </c>
    </row>
    <row r="3490" spans="1:6">
      <c r="A3490">
        <v>22</v>
      </c>
      <c r="B3490">
        <v>-89.177000000000007</v>
      </c>
      <c r="C3490">
        <v>1074</v>
      </c>
      <c r="D3490">
        <v>282000</v>
      </c>
      <c r="E3490">
        <v>203</v>
      </c>
      <c r="F3490" s="3">
        <v>221.61160522798662</v>
      </c>
    </row>
    <row r="3491" spans="1:6">
      <c r="A3491">
        <v>23</v>
      </c>
      <c r="B3491">
        <v>-89.058000000000007</v>
      </c>
      <c r="C3491">
        <v>1074</v>
      </c>
      <c r="D3491">
        <v>282000</v>
      </c>
      <c r="E3491">
        <v>222</v>
      </c>
      <c r="F3491" s="3">
        <v>207.43972471294694</v>
      </c>
    </row>
    <row r="3492" spans="1:6">
      <c r="A3492">
        <v>24</v>
      </c>
      <c r="B3492">
        <v>-88.941999999999993</v>
      </c>
      <c r="C3492">
        <v>1074</v>
      </c>
      <c r="D3492">
        <v>282000</v>
      </c>
      <c r="E3492">
        <v>220</v>
      </c>
      <c r="F3492" s="3">
        <v>195.95378033162021</v>
      </c>
    </row>
    <row r="3493" spans="1:6">
      <c r="A3493">
        <v>25</v>
      </c>
      <c r="B3493">
        <v>-88.834999999999994</v>
      </c>
      <c r="C3493">
        <v>1074</v>
      </c>
      <c r="D3493">
        <v>282000</v>
      </c>
      <c r="E3493">
        <v>202</v>
      </c>
      <c r="F3493" s="3">
        <v>187.69424940605714</v>
      </c>
    </row>
    <row r="3494" spans="1:6">
      <c r="A3494">
        <v>26</v>
      </c>
      <c r="B3494">
        <v>-88.73</v>
      </c>
      <c r="C3494">
        <v>1074</v>
      </c>
      <c r="D3494">
        <v>282000</v>
      </c>
      <c r="E3494">
        <v>184</v>
      </c>
      <c r="F3494" s="3">
        <v>181.70651523634839</v>
      </c>
    </row>
    <row r="3495" spans="1:6">
      <c r="A3495">
        <v>27</v>
      </c>
      <c r="B3495">
        <v>-88.616</v>
      </c>
      <c r="C3495">
        <v>1074</v>
      </c>
      <c r="D3495">
        <v>282000</v>
      </c>
      <c r="E3495">
        <v>194</v>
      </c>
      <c r="F3495" s="3">
        <v>177.27614069468575</v>
      </c>
    </row>
    <row r="3496" spans="1:6">
      <c r="A3496">
        <v>28</v>
      </c>
      <c r="B3496">
        <v>-88.495999999999995</v>
      </c>
      <c r="C3496">
        <v>1074</v>
      </c>
      <c r="D3496">
        <v>282000</v>
      </c>
      <c r="E3496">
        <v>151</v>
      </c>
      <c r="F3496" s="3">
        <v>174.45725578672366</v>
      </c>
    </row>
    <row r="3497" spans="1:6">
      <c r="A3497">
        <v>29</v>
      </c>
      <c r="B3497">
        <v>-88.391000000000005</v>
      </c>
      <c r="C3497">
        <v>1074</v>
      </c>
      <c r="D3497">
        <v>282000</v>
      </c>
      <c r="E3497">
        <v>172</v>
      </c>
      <c r="F3497" s="3">
        <v>173.12590963540967</v>
      </c>
    </row>
    <row r="3498" spans="1:6">
      <c r="A3498">
        <v>30</v>
      </c>
      <c r="B3498">
        <v>-88.272000000000006</v>
      </c>
      <c r="C3498">
        <v>1074</v>
      </c>
      <c r="D3498">
        <v>282000</v>
      </c>
      <c r="E3498">
        <v>167</v>
      </c>
      <c r="F3498" s="3">
        <v>172.48341978769014</v>
      </c>
    </row>
    <row r="3499" spans="1:6">
      <c r="A3499">
        <v>31</v>
      </c>
      <c r="B3499">
        <v>-88.16</v>
      </c>
      <c r="C3499">
        <v>1074</v>
      </c>
      <c r="D3499">
        <v>282000</v>
      </c>
      <c r="E3499">
        <v>178</v>
      </c>
      <c r="F3499" s="3">
        <v>172.41635480298504</v>
      </c>
    </row>
    <row r="3500" spans="1:6">
      <c r="A3500">
        <v>32</v>
      </c>
      <c r="B3500">
        <v>-88.052000000000007</v>
      </c>
      <c r="C3500">
        <v>1074</v>
      </c>
      <c r="D3500">
        <v>282000</v>
      </c>
      <c r="E3500">
        <v>170</v>
      </c>
      <c r="F3500" s="3">
        <v>172.64624803126091</v>
      </c>
    </row>
    <row r="3501" spans="1:6">
      <c r="A3501" t="s">
        <v>0</v>
      </c>
    </row>
    <row r="3502" spans="1:6">
      <c r="A3502" t="s">
        <v>0</v>
      </c>
    </row>
    <row r="3503" spans="1:6">
      <c r="A3503" t="s">
        <v>0</v>
      </c>
    </row>
    <row r="3504" spans="1:6">
      <c r="A3504" t="s">
        <v>0</v>
      </c>
    </row>
    <row r="3505" spans="1:10">
      <c r="A3505" t="s">
        <v>299</v>
      </c>
    </row>
    <row r="3506" spans="1:10">
      <c r="A3506" t="s">
        <v>295</v>
      </c>
    </row>
    <row r="3507" spans="1:10">
      <c r="A3507" t="s">
        <v>3</v>
      </c>
    </row>
    <row r="3508" spans="1:10">
      <c r="A3508" t="s">
        <v>4</v>
      </c>
    </row>
    <row r="3509" spans="1:10">
      <c r="A3509" t="s">
        <v>46</v>
      </c>
    </row>
    <row r="3510" spans="1:10">
      <c r="A3510" t="s">
        <v>40</v>
      </c>
    </row>
    <row r="3511" spans="1:10">
      <c r="A3511" t="s">
        <v>7</v>
      </c>
    </row>
    <row r="3512" spans="1:10">
      <c r="A3512" t="s">
        <v>8</v>
      </c>
    </row>
    <row r="3513" spans="1:10">
      <c r="A3513" t="s">
        <v>48</v>
      </c>
    </row>
    <row r="3514" spans="1:10">
      <c r="A3514" t="s">
        <v>10</v>
      </c>
    </row>
    <row r="3515" spans="1:10">
      <c r="A3515" t="s">
        <v>11</v>
      </c>
    </row>
    <row r="3516" spans="1:10">
      <c r="A3516" t="s">
        <v>0</v>
      </c>
    </row>
    <row r="3517" spans="1:10">
      <c r="A3517" t="s">
        <v>0</v>
      </c>
    </row>
    <row r="3518" spans="1:10">
      <c r="A3518" t="s">
        <v>181</v>
      </c>
      <c r="B3518" t="s">
        <v>160</v>
      </c>
      <c r="C3518" t="s">
        <v>163</v>
      </c>
      <c r="D3518" t="s">
        <v>180</v>
      </c>
      <c r="E3518" t="s">
        <v>179</v>
      </c>
      <c r="F3518" t="s">
        <v>200</v>
      </c>
    </row>
    <row r="3519" spans="1:10">
      <c r="A3519">
        <v>1</v>
      </c>
      <c r="B3519">
        <v>-91.548000000000002</v>
      </c>
      <c r="C3519">
        <v>948</v>
      </c>
      <c r="D3519">
        <v>249183</v>
      </c>
      <c r="E3519">
        <v>124</v>
      </c>
      <c r="F3519" s="3"/>
      <c r="J3519" t="s">
        <v>302</v>
      </c>
    </row>
    <row r="3520" spans="1:10">
      <c r="A3520">
        <v>2</v>
      </c>
      <c r="B3520">
        <v>-91.438999999999993</v>
      </c>
      <c r="C3520">
        <v>948</v>
      </c>
      <c r="D3520">
        <v>249183</v>
      </c>
      <c r="E3520">
        <v>109</v>
      </c>
      <c r="F3520" s="3"/>
    </row>
    <row r="3521" spans="1:6">
      <c r="A3521">
        <v>3</v>
      </c>
      <c r="B3521">
        <v>-91.323999999999998</v>
      </c>
      <c r="C3521">
        <v>948</v>
      </c>
      <c r="D3521">
        <v>249183</v>
      </c>
      <c r="E3521">
        <v>126</v>
      </c>
      <c r="F3521" s="3"/>
    </row>
    <row r="3522" spans="1:6">
      <c r="A3522">
        <v>4</v>
      </c>
      <c r="B3522">
        <v>-91.212000000000003</v>
      </c>
      <c r="C3522">
        <v>948</v>
      </c>
      <c r="D3522">
        <v>249183</v>
      </c>
      <c r="E3522">
        <v>135</v>
      </c>
      <c r="F3522" s="3">
        <v>131.78070291451414</v>
      </c>
    </row>
    <row r="3523" spans="1:6">
      <c r="A3523">
        <v>5</v>
      </c>
      <c r="B3523">
        <v>-91.1</v>
      </c>
      <c r="C3523">
        <v>948</v>
      </c>
      <c r="D3523">
        <v>249183</v>
      </c>
      <c r="E3523">
        <v>130</v>
      </c>
      <c r="F3523" s="3">
        <v>136.09166185029432</v>
      </c>
    </row>
    <row r="3524" spans="1:6">
      <c r="A3524">
        <v>6</v>
      </c>
      <c r="B3524">
        <v>-90.994</v>
      </c>
      <c r="C3524">
        <v>948</v>
      </c>
      <c r="D3524">
        <v>249183</v>
      </c>
      <c r="E3524">
        <v>148</v>
      </c>
      <c r="F3524" s="3">
        <v>141.37725203652965</v>
      </c>
    </row>
    <row r="3525" spans="1:6">
      <c r="A3525">
        <v>7</v>
      </c>
      <c r="B3525">
        <v>-90.881</v>
      </c>
      <c r="C3525">
        <v>948</v>
      </c>
      <c r="D3525">
        <v>249183</v>
      </c>
      <c r="E3525">
        <v>142</v>
      </c>
      <c r="F3525" s="3">
        <v>148.54577674084376</v>
      </c>
    </row>
    <row r="3526" spans="1:6">
      <c r="A3526">
        <v>8</v>
      </c>
      <c r="B3526">
        <v>-90.765000000000001</v>
      </c>
      <c r="C3526">
        <v>948</v>
      </c>
      <c r="D3526">
        <v>249183</v>
      </c>
      <c r="E3526">
        <v>160</v>
      </c>
      <c r="F3526" s="3">
        <v>157.71827972787577</v>
      </c>
    </row>
    <row r="3527" spans="1:6">
      <c r="A3527">
        <v>9</v>
      </c>
      <c r="B3527">
        <v>-90.649000000000001</v>
      </c>
      <c r="C3527">
        <v>948</v>
      </c>
      <c r="D3527">
        <v>249183</v>
      </c>
      <c r="E3527">
        <v>172</v>
      </c>
      <c r="F3527" s="3">
        <v>168.72387598534704</v>
      </c>
    </row>
    <row r="3528" spans="1:6">
      <c r="A3528">
        <v>10</v>
      </c>
      <c r="B3528">
        <v>-90.534000000000006</v>
      </c>
      <c r="C3528">
        <v>948</v>
      </c>
      <c r="D3528">
        <v>249183</v>
      </c>
      <c r="E3528">
        <v>198</v>
      </c>
      <c r="F3528" s="3">
        <v>181.18769082715008</v>
      </c>
    </row>
    <row r="3529" spans="1:6">
      <c r="A3529">
        <v>11</v>
      </c>
      <c r="B3529">
        <v>-90.424000000000007</v>
      </c>
      <c r="C3529">
        <v>948</v>
      </c>
      <c r="D3529">
        <v>249183</v>
      </c>
      <c r="E3529">
        <v>175</v>
      </c>
      <c r="F3529" s="3">
        <v>194.05376313284279</v>
      </c>
    </row>
    <row r="3530" spans="1:6">
      <c r="A3530">
        <v>12</v>
      </c>
      <c r="B3530">
        <v>-90.308999999999997</v>
      </c>
      <c r="C3530">
        <v>948</v>
      </c>
      <c r="D3530">
        <v>249183</v>
      </c>
      <c r="E3530">
        <v>200</v>
      </c>
      <c r="F3530" s="3">
        <v>207.69605475470084</v>
      </c>
    </row>
    <row r="3531" spans="1:6">
      <c r="A3531">
        <v>13</v>
      </c>
      <c r="B3531">
        <v>-90.194999999999993</v>
      </c>
      <c r="C3531">
        <v>948</v>
      </c>
      <c r="D3531">
        <v>249183</v>
      </c>
      <c r="E3531">
        <v>231</v>
      </c>
      <c r="F3531" s="3">
        <v>220.40788553113333</v>
      </c>
    </row>
    <row r="3532" spans="1:6">
      <c r="A3532">
        <v>14</v>
      </c>
      <c r="B3532">
        <v>-90.087000000000003</v>
      </c>
      <c r="C3532">
        <v>948</v>
      </c>
      <c r="D3532">
        <v>249183</v>
      </c>
      <c r="E3532">
        <v>238</v>
      </c>
      <c r="F3532" s="3">
        <v>230.71453168005777</v>
      </c>
    </row>
    <row r="3533" spans="1:6">
      <c r="A3533">
        <v>15</v>
      </c>
      <c r="B3533">
        <v>-89.971999999999994</v>
      </c>
      <c r="C3533">
        <v>948</v>
      </c>
      <c r="D3533">
        <v>249183</v>
      </c>
      <c r="E3533">
        <v>241</v>
      </c>
      <c r="F3533" s="3">
        <v>238.8506432683692</v>
      </c>
    </row>
    <row r="3534" spans="1:6">
      <c r="A3534">
        <v>16</v>
      </c>
      <c r="B3534">
        <v>-89.855999999999995</v>
      </c>
      <c r="C3534">
        <v>948</v>
      </c>
      <c r="D3534">
        <v>249183</v>
      </c>
      <c r="E3534">
        <v>229</v>
      </c>
      <c r="F3534" s="3">
        <v>243.31491902227737</v>
      </c>
    </row>
    <row r="3535" spans="1:6">
      <c r="A3535">
        <v>17</v>
      </c>
      <c r="B3535">
        <v>-89.74</v>
      </c>
      <c r="C3535">
        <v>948</v>
      </c>
      <c r="D3535">
        <v>249183</v>
      </c>
      <c r="E3535">
        <v>257</v>
      </c>
      <c r="F3535" s="3">
        <v>243.62892764174126</v>
      </c>
    </row>
    <row r="3536" spans="1:6">
      <c r="A3536">
        <v>18</v>
      </c>
      <c r="B3536">
        <v>-89.625</v>
      </c>
      <c r="C3536">
        <v>948</v>
      </c>
      <c r="D3536">
        <v>249183</v>
      </c>
      <c r="E3536">
        <v>253</v>
      </c>
      <c r="F3536" s="3">
        <v>239.9373990372097</v>
      </c>
    </row>
    <row r="3537" spans="1:6">
      <c r="A3537">
        <v>19</v>
      </c>
      <c r="B3537">
        <v>-89.519000000000005</v>
      </c>
      <c r="C3537">
        <v>948</v>
      </c>
      <c r="D3537">
        <v>249183</v>
      </c>
      <c r="E3537">
        <v>211</v>
      </c>
      <c r="F3537" s="3">
        <v>233.47473856258338</v>
      </c>
    </row>
    <row r="3538" spans="1:6">
      <c r="A3538">
        <v>20</v>
      </c>
      <c r="B3538">
        <v>-89.406000000000006</v>
      </c>
      <c r="C3538">
        <v>948</v>
      </c>
      <c r="D3538">
        <v>249183</v>
      </c>
      <c r="E3538">
        <v>218</v>
      </c>
      <c r="F3538" s="3">
        <v>224.16078214366775</v>
      </c>
    </row>
    <row r="3539" spans="1:6">
      <c r="A3539">
        <v>21</v>
      </c>
      <c r="B3539">
        <v>-89.290999999999997</v>
      </c>
      <c r="C3539">
        <v>948</v>
      </c>
      <c r="D3539">
        <v>249183</v>
      </c>
      <c r="E3539">
        <v>224</v>
      </c>
      <c r="F3539" s="3">
        <v>213.15532508028568</v>
      </c>
    </row>
    <row r="3540" spans="1:6">
      <c r="A3540">
        <v>22</v>
      </c>
      <c r="B3540">
        <v>-89.177000000000007</v>
      </c>
      <c r="C3540">
        <v>948</v>
      </c>
      <c r="D3540">
        <v>249183</v>
      </c>
      <c r="E3540">
        <v>212</v>
      </c>
      <c r="F3540" s="3">
        <v>201.80824363224011</v>
      </c>
    </row>
    <row r="3541" spans="1:6">
      <c r="A3541">
        <v>23</v>
      </c>
      <c r="B3541">
        <v>-89.058000000000007</v>
      </c>
      <c r="C3541">
        <v>948</v>
      </c>
      <c r="D3541">
        <v>249183</v>
      </c>
      <c r="E3541">
        <v>192</v>
      </c>
      <c r="F3541" s="3">
        <v>190.52350201766038</v>
      </c>
    </row>
    <row r="3542" spans="1:6">
      <c r="A3542">
        <v>24</v>
      </c>
      <c r="B3542">
        <v>-88.941999999999993</v>
      </c>
      <c r="C3542">
        <v>948</v>
      </c>
      <c r="D3542">
        <v>249183</v>
      </c>
      <c r="E3542">
        <v>183</v>
      </c>
      <c r="F3542" s="3">
        <v>180.82318145557659</v>
      </c>
    </row>
    <row r="3543" spans="1:6">
      <c r="A3543">
        <v>25</v>
      </c>
      <c r="B3543">
        <v>-88.834999999999994</v>
      </c>
      <c r="C3543">
        <v>948</v>
      </c>
      <c r="D3543">
        <v>249183</v>
      </c>
      <c r="E3543">
        <v>151</v>
      </c>
      <c r="F3543" s="3">
        <v>173.39545839154852</v>
      </c>
    </row>
    <row r="3544" spans="1:6">
      <c r="A3544">
        <v>26</v>
      </c>
      <c r="B3544">
        <v>-88.73</v>
      </c>
      <c r="C3544">
        <v>948</v>
      </c>
      <c r="D3544">
        <v>249183</v>
      </c>
      <c r="E3544">
        <v>197</v>
      </c>
      <c r="F3544" s="3">
        <v>167.64772868600511</v>
      </c>
    </row>
    <row r="3545" spans="1:6">
      <c r="A3545">
        <v>27</v>
      </c>
      <c r="B3545">
        <v>-88.616</v>
      </c>
      <c r="C3545">
        <v>948</v>
      </c>
      <c r="D3545">
        <v>249183</v>
      </c>
      <c r="E3545">
        <v>161</v>
      </c>
      <c r="F3545" s="3">
        <v>163.07858583925841</v>
      </c>
    </row>
    <row r="3546" spans="1:6">
      <c r="A3546">
        <v>28</v>
      </c>
      <c r="B3546">
        <v>-88.495999999999995</v>
      </c>
      <c r="C3546">
        <v>948</v>
      </c>
      <c r="D3546">
        <v>249183</v>
      </c>
      <c r="E3546">
        <v>157</v>
      </c>
      <c r="F3546" s="3">
        <v>159.92788405411159</v>
      </c>
    </row>
    <row r="3547" spans="1:6">
      <c r="A3547">
        <v>29</v>
      </c>
      <c r="B3547">
        <v>-88.391000000000005</v>
      </c>
      <c r="C3547">
        <v>948</v>
      </c>
      <c r="D3547">
        <v>249183</v>
      </c>
      <c r="E3547">
        <v>146</v>
      </c>
      <c r="F3547" s="3">
        <v>158.31481319803726</v>
      </c>
    </row>
    <row r="3548" spans="1:6">
      <c r="A3548">
        <v>30</v>
      </c>
      <c r="B3548">
        <v>-88.272000000000006</v>
      </c>
      <c r="C3548">
        <v>948</v>
      </c>
      <c r="D3548">
        <v>249183</v>
      </c>
      <c r="E3548">
        <v>158</v>
      </c>
      <c r="F3548" s="3">
        <v>157.47292612214898</v>
      </c>
    </row>
    <row r="3549" spans="1:6">
      <c r="A3549">
        <v>31</v>
      </c>
      <c r="B3549">
        <v>-88.16</v>
      </c>
      <c r="C3549">
        <v>948</v>
      </c>
      <c r="D3549">
        <v>249183</v>
      </c>
      <c r="E3549">
        <v>155</v>
      </c>
      <c r="F3549" s="3">
        <v>157.37500388743175</v>
      </c>
    </row>
    <row r="3550" spans="1:6">
      <c r="A3550">
        <v>32</v>
      </c>
      <c r="B3550">
        <v>-88.052000000000007</v>
      </c>
      <c r="C3550">
        <v>948</v>
      </c>
      <c r="D3550">
        <v>249183</v>
      </c>
      <c r="E3550">
        <v>170</v>
      </c>
      <c r="F3550" s="3">
        <v>157.71702073561781</v>
      </c>
    </row>
    <row r="3551" spans="1:6">
      <c r="A3551" t="s">
        <v>0</v>
      </c>
    </row>
    <row r="3552" spans="1:6">
      <c r="A3552" t="s">
        <v>0</v>
      </c>
    </row>
    <row r="3553" spans="1:6">
      <c r="A3553" t="s">
        <v>0</v>
      </c>
    </row>
    <row r="3554" spans="1:6">
      <c r="A3554" t="s">
        <v>0</v>
      </c>
    </row>
    <row r="3555" spans="1:6">
      <c r="A3555" t="s">
        <v>300</v>
      </c>
    </row>
    <row r="3556" spans="1:6">
      <c r="A3556" t="s">
        <v>122</v>
      </c>
    </row>
    <row r="3557" spans="1:6">
      <c r="A3557" t="s">
        <v>3</v>
      </c>
    </row>
    <row r="3558" spans="1:6">
      <c r="A3558" t="s">
        <v>4</v>
      </c>
    </row>
    <row r="3559" spans="1:6">
      <c r="A3559" t="s">
        <v>137</v>
      </c>
    </row>
    <row r="3560" spans="1:6">
      <c r="A3560" t="s">
        <v>148</v>
      </c>
    </row>
    <row r="3561" spans="1:6">
      <c r="A3561" t="s">
        <v>7</v>
      </c>
    </row>
    <row r="3562" spans="1:6">
      <c r="A3562" t="s">
        <v>8</v>
      </c>
    </row>
    <row r="3563" spans="1:6">
      <c r="A3563" t="s">
        <v>9</v>
      </c>
    </row>
    <row r="3564" spans="1:6">
      <c r="A3564" t="s">
        <v>10</v>
      </c>
    </row>
    <row r="3565" spans="1:6">
      <c r="A3565" t="s">
        <v>11</v>
      </c>
    </row>
    <row r="3566" spans="1:6">
      <c r="A3566" t="s">
        <v>0</v>
      </c>
    </row>
    <row r="3567" spans="1:6">
      <c r="A3567" t="s">
        <v>0</v>
      </c>
    </row>
    <row r="3568" spans="1:6">
      <c r="A3568" t="s">
        <v>181</v>
      </c>
      <c r="B3568" t="s">
        <v>160</v>
      </c>
      <c r="C3568" t="s">
        <v>163</v>
      </c>
      <c r="D3568" t="s">
        <v>180</v>
      </c>
      <c r="E3568" t="s">
        <v>179</v>
      </c>
      <c r="F3568" t="s">
        <v>200</v>
      </c>
    </row>
    <row r="3569" spans="1:10">
      <c r="A3569">
        <v>1</v>
      </c>
      <c r="B3569">
        <v>-91.947999999999993</v>
      </c>
      <c r="C3569">
        <v>870</v>
      </c>
      <c r="D3569">
        <v>230000</v>
      </c>
      <c r="E3569">
        <v>95</v>
      </c>
      <c r="F3569" s="3"/>
      <c r="J3569" t="s">
        <v>303</v>
      </c>
    </row>
    <row r="3570" spans="1:10">
      <c r="A3570">
        <v>2</v>
      </c>
      <c r="B3570">
        <v>-91.838999999999999</v>
      </c>
      <c r="C3570">
        <v>870</v>
      </c>
      <c r="D3570">
        <v>230000</v>
      </c>
      <c r="E3570">
        <v>109</v>
      </c>
      <c r="F3570" s="3"/>
    </row>
    <row r="3571" spans="1:10">
      <c r="A3571">
        <v>3</v>
      </c>
      <c r="B3571">
        <v>-91.724000000000004</v>
      </c>
      <c r="C3571">
        <v>870</v>
      </c>
      <c r="D3571">
        <v>230000</v>
      </c>
      <c r="E3571">
        <v>131</v>
      </c>
      <c r="F3571" s="3"/>
    </row>
    <row r="3572" spans="1:10">
      <c r="A3572">
        <v>4</v>
      </c>
      <c r="B3572">
        <v>-91.611999999999995</v>
      </c>
      <c r="C3572">
        <v>870</v>
      </c>
      <c r="D3572">
        <v>230000</v>
      </c>
      <c r="E3572">
        <v>124</v>
      </c>
      <c r="F3572" s="3">
        <v>140.96159453793388</v>
      </c>
    </row>
    <row r="3573" spans="1:10">
      <c r="A3573">
        <v>5</v>
      </c>
      <c r="B3573">
        <v>-91.5</v>
      </c>
      <c r="C3573">
        <v>870</v>
      </c>
      <c r="D3573">
        <v>230000</v>
      </c>
      <c r="E3573">
        <v>142</v>
      </c>
      <c r="F3573" s="3">
        <v>141.5035908290613</v>
      </c>
    </row>
    <row r="3574" spans="1:10">
      <c r="A3574">
        <v>6</v>
      </c>
      <c r="B3574">
        <v>-91.394000000000005</v>
      </c>
      <c r="C3574">
        <v>870</v>
      </c>
      <c r="D3574">
        <v>230000</v>
      </c>
      <c r="E3574">
        <v>142</v>
      </c>
      <c r="F3574" s="3">
        <v>142.40680908853059</v>
      </c>
    </row>
    <row r="3575" spans="1:10">
      <c r="A3575">
        <v>7</v>
      </c>
      <c r="B3575">
        <v>-91.281000000000006</v>
      </c>
      <c r="C3575">
        <v>870</v>
      </c>
      <c r="D3575">
        <v>230000</v>
      </c>
      <c r="E3575">
        <v>165</v>
      </c>
      <c r="F3575" s="3">
        <v>144.10245131822697</v>
      </c>
    </row>
    <row r="3576" spans="1:10">
      <c r="A3576">
        <v>8</v>
      </c>
      <c r="B3576">
        <v>-91.165000000000006</v>
      </c>
      <c r="C3576">
        <v>870</v>
      </c>
      <c r="D3576">
        <v>230000</v>
      </c>
      <c r="E3576">
        <v>136</v>
      </c>
      <c r="F3576" s="3">
        <v>147.12201205662126</v>
      </c>
    </row>
    <row r="3577" spans="1:10">
      <c r="A3577">
        <v>9</v>
      </c>
      <c r="B3577">
        <v>-91.049000000000007</v>
      </c>
      <c r="C3577">
        <v>870</v>
      </c>
      <c r="D3577">
        <v>230000</v>
      </c>
      <c r="E3577">
        <v>164</v>
      </c>
      <c r="F3577" s="3">
        <v>152.08525345010557</v>
      </c>
    </row>
    <row r="3578" spans="1:10">
      <c r="A3578">
        <v>10</v>
      </c>
      <c r="B3578">
        <v>-90.933999999999997</v>
      </c>
      <c r="C3578">
        <v>870</v>
      </c>
      <c r="D3578">
        <v>230000</v>
      </c>
      <c r="E3578">
        <v>192</v>
      </c>
      <c r="F3578" s="3">
        <v>159.59876914245635</v>
      </c>
    </row>
    <row r="3579" spans="1:10">
      <c r="A3579">
        <v>11</v>
      </c>
      <c r="B3579">
        <v>-90.823999999999998</v>
      </c>
      <c r="C3579">
        <v>870</v>
      </c>
      <c r="D3579">
        <v>230000</v>
      </c>
      <c r="E3579">
        <v>155</v>
      </c>
      <c r="F3579" s="3">
        <v>169.66187582770277</v>
      </c>
    </row>
    <row r="3580" spans="1:10">
      <c r="A3580">
        <v>12</v>
      </c>
      <c r="B3580">
        <v>-90.709000000000003</v>
      </c>
      <c r="C3580">
        <v>870</v>
      </c>
      <c r="D3580">
        <v>230000</v>
      </c>
      <c r="E3580">
        <v>189</v>
      </c>
      <c r="F3580" s="3">
        <v>183.24176573038548</v>
      </c>
    </row>
    <row r="3581" spans="1:10">
      <c r="A3581">
        <v>13</v>
      </c>
      <c r="B3581">
        <v>-90.594999999999999</v>
      </c>
      <c r="C3581">
        <v>870</v>
      </c>
      <c r="D3581">
        <v>230000</v>
      </c>
      <c r="E3581">
        <v>206</v>
      </c>
      <c r="F3581" s="3">
        <v>199.16000983683162</v>
      </c>
    </row>
    <row r="3582" spans="1:10">
      <c r="A3582">
        <v>14</v>
      </c>
      <c r="B3582">
        <v>-90.486999999999995</v>
      </c>
      <c r="C3582">
        <v>870</v>
      </c>
      <c r="D3582">
        <v>230000</v>
      </c>
      <c r="E3582">
        <v>190</v>
      </c>
      <c r="F3582" s="3">
        <v>215.19533745039007</v>
      </c>
    </row>
    <row r="3583" spans="1:10">
      <c r="A3583">
        <v>15</v>
      </c>
      <c r="B3583">
        <v>-90.372</v>
      </c>
      <c r="C3583">
        <v>870</v>
      </c>
      <c r="D3583">
        <v>230000</v>
      </c>
      <c r="E3583">
        <v>230</v>
      </c>
      <c r="F3583" s="3">
        <v>231.22530668674671</v>
      </c>
    </row>
    <row r="3584" spans="1:10">
      <c r="A3584">
        <v>16</v>
      </c>
      <c r="B3584">
        <v>-90.256</v>
      </c>
      <c r="C3584">
        <v>870</v>
      </c>
      <c r="D3584">
        <v>230000</v>
      </c>
      <c r="E3584">
        <v>244</v>
      </c>
      <c r="F3584" s="3">
        <v>243.82571927704348</v>
      </c>
    </row>
    <row r="3585" spans="1:6">
      <c r="A3585">
        <v>17</v>
      </c>
      <c r="B3585">
        <v>-90.14</v>
      </c>
      <c r="C3585">
        <v>870</v>
      </c>
      <c r="D3585">
        <v>230000</v>
      </c>
      <c r="E3585">
        <v>248</v>
      </c>
      <c r="F3585" s="3">
        <v>250.6077622566483</v>
      </c>
    </row>
    <row r="3586" spans="1:6">
      <c r="A3586">
        <v>18</v>
      </c>
      <c r="B3586">
        <v>-90.025000000000006</v>
      </c>
      <c r="C3586">
        <v>870</v>
      </c>
      <c r="D3586">
        <v>230000</v>
      </c>
      <c r="E3586">
        <v>288</v>
      </c>
      <c r="F3586" s="3">
        <v>250.32807045720816</v>
      </c>
    </row>
    <row r="3587" spans="1:6">
      <c r="A3587">
        <v>19</v>
      </c>
      <c r="B3587">
        <v>-89.918999999999997</v>
      </c>
      <c r="C3587">
        <v>870</v>
      </c>
      <c r="D3587">
        <v>230000</v>
      </c>
      <c r="E3587">
        <v>235</v>
      </c>
      <c r="F3587" s="3">
        <v>243.9371122910064</v>
      </c>
    </row>
    <row r="3588" spans="1:6">
      <c r="A3588">
        <v>20</v>
      </c>
      <c r="B3588">
        <v>-89.805999999999997</v>
      </c>
      <c r="C3588">
        <v>870</v>
      </c>
      <c r="D3588">
        <v>230000</v>
      </c>
      <c r="E3588">
        <v>233</v>
      </c>
      <c r="F3588" s="3">
        <v>231.84704709938993</v>
      </c>
    </row>
    <row r="3589" spans="1:6">
      <c r="A3589">
        <v>21</v>
      </c>
      <c r="B3589">
        <v>-89.691000000000003</v>
      </c>
      <c r="C3589">
        <v>870</v>
      </c>
      <c r="D3589">
        <v>230000</v>
      </c>
      <c r="E3589">
        <v>202</v>
      </c>
      <c r="F3589" s="3">
        <v>216.07400602691249</v>
      </c>
    </row>
    <row r="3590" spans="1:6">
      <c r="A3590">
        <v>22</v>
      </c>
      <c r="B3590">
        <v>-89.576999999999998</v>
      </c>
      <c r="C3590">
        <v>870</v>
      </c>
      <c r="D3590">
        <v>230000</v>
      </c>
      <c r="E3590">
        <v>193</v>
      </c>
      <c r="F3590" s="3">
        <v>199.41739338056072</v>
      </c>
    </row>
    <row r="3591" spans="1:6">
      <c r="A3591">
        <v>23</v>
      </c>
      <c r="B3591">
        <v>-89.457999999999998</v>
      </c>
      <c r="C3591">
        <v>870</v>
      </c>
      <c r="D3591">
        <v>230000</v>
      </c>
      <c r="E3591">
        <v>215</v>
      </c>
      <c r="F3591" s="3">
        <v>183.22611767757374</v>
      </c>
    </row>
    <row r="3592" spans="1:6">
      <c r="A3592">
        <v>24</v>
      </c>
      <c r="B3592">
        <v>-89.341999999999999</v>
      </c>
      <c r="C3592">
        <v>870</v>
      </c>
      <c r="D3592">
        <v>230000</v>
      </c>
      <c r="E3592">
        <v>161</v>
      </c>
      <c r="F3592" s="3">
        <v>170.09382981253123</v>
      </c>
    </row>
    <row r="3593" spans="1:6">
      <c r="A3593">
        <v>25</v>
      </c>
      <c r="B3593">
        <v>-89.234999999999999</v>
      </c>
      <c r="C3593">
        <v>870</v>
      </c>
      <c r="D3593">
        <v>230000</v>
      </c>
      <c r="E3593">
        <v>157</v>
      </c>
      <c r="F3593" s="3">
        <v>160.82169714384989</v>
      </c>
    </row>
    <row r="3594" spans="1:6">
      <c r="A3594">
        <v>26</v>
      </c>
      <c r="B3594">
        <v>-89.13</v>
      </c>
      <c r="C3594">
        <v>870</v>
      </c>
      <c r="D3594">
        <v>230000</v>
      </c>
      <c r="E3594">
        <v>147</v>
      </c>
      <c r="F3594" s="3">
        <v>154.29618896211619</v>
      </c>
    </row>
    <row r="3595" spans="1:6">
      <c r="A3595">
        <v>27</v>
      </c>
      <c r="B3595">
        <v>-89.016000000000005</v>
      </c>
      <c r="C3595">
        <v>870</v>
      </c>
      <c r="D3595">
        <v>230000</v>
      </c>
      <c r="E3595">
        <v>143</v>
      </c>
      <c r="F3595" s="3">
        <v>149.6404767025227</v>
      </c>
    </row>
    <row r="3596" spans="1:6">
      <c r="A3596">
        <v>28</v>
      </c>
      <c r="B3596">
        <v>-88.896000000000001</v>
      </c>
      <c r="C3596">
        <v>870</v>
      </c>
      <c r="D3596">
        <v>230000</v>
      </c>
      <c r="E3596">
        <v>154</v>
      </c>
      <c r="F3596" s="3">
        <v>146.77329267638095</v>
      </c>
    </row>
    <row r="3597" spans="1:6">
      <c r="A3597">
        <v>29</v>
      </c>
      <c r="B3597">
        <v>-88.790999999999997</v>
      </c>
      <c r="C3597">
        <v>870</v>
      </c>
      <c r="D3597">
        <v>230000</v>
      </c>
      <c r="E3597">
        <v>142</v>
      </c>
      <c r="F3597" s="3">
        <v>145.4144492382938</v>
      </c>
    </row>
    <row r="3598" spans="1:6">
      <c r="A3598">
        <v>30</v>
      </c>
      <c r="B3598">
        <v>-88.671999999999997</v>
      </c>
      <c r="C3598">
        <v>870</v>
      </c>
      <c r="D3598">
        <v>230000</v>
      </c>
      <c r="E3598">
        <v>155</v>
      </c>
      <c r="F3598" s="3">
        <v>144.6638044858928</v>
      </c>
    </row>
    <row r="3599" spans="1:6">
      <c r="A3599">
        <v>31</v>
      </c>
      <c r="B3599">
        <v>-88.56</v>
      </c>
      <c r="C3599">
        <v>870</v>
      </c>
      <c r="D3599">
        <v>230000</v>
      </c>
      <c r="E3599">
        <v>127</v>
      </c>
      <c r="F3599" s="3">
        <v>144.39124206006633</v>
      </c>
    </row>
    <row r="3600" spans="1:6">
      <c r="A3600">
        <v>32</v>
      </c>
      <c r="B3600">
        <v>-88.451999999999998</v>
      </c>
      <c r="C3600">
        <v>870</v>
      </c>
      <c r="D3600">
        <v>230000</v>
      </c>
      <c r="E3600">
        <v>162</v>
      </c>
      <c r="F3600" s="3">
        <v>144.33471132196274</v>
      </c>
    </row>
    <row r="3601" spans="1:1">
      <c r="A3601" t="s">
        <v>0</v>
      </c>
    </row>
    <row r="3602" spans="1:1">
      <c r="A3602" t="s">
        <v>0</v>
      </c>
    </row>
    <row r="3603" spans="1:1">
      <c r="A3603" t="s">
        <v>0</v>
      </c>
    </row>
    <row r="3604" spans="1:1">
      <c r="A3604" t="s">
        <v>0</v>
      </c>
    </row>
    <row r="3605" spans="1:1">
      <c r="A3605" t="s">
        <v>304</v>
      </c>
    </row>
    <row r="3606" spans="1:1">
      <c r="A3606" t="s">
        <v>122</v>
      </c>
    </row>
    <row r="3607" spans="1:1">
      <c r="A3607" t="s">
        <v>3</v>
      </c>
    </row>
    <row r="3608" spans="1:1">
      <c r="A3608" t="s">
        <v>4</v>
      </c>
    </row>
    <row r="3609" spans="1:1">
      <c r="A3609" t="s">
        <v>305</v>
      </c>
    </row>
    <row r="3610" spans="1:1">
      <c r="A3610" t="s">
        <v>306</v>
      </c>
    </row>
    <row r="3611" spans="1:1">
      <c r="A3611" t="s">
        <v>7</v>
      </c>
    </row>
    <row r="3612" spans="1:1">
      <c r="A3612" t="s">
        <v>8</v>
      </c>
    </row>
    <row r="3613" spans="1:1">
      <c r="A3613" t="s">
        <v>307</v>
      </c>
    </row>
    <row r="3614" spans="1:1">
      <c r="A3614" t="s">
        <v>10</v>
      </c>
    </row>
    <row r="3615" spans="1:1">
      <c r="A3615" t="s">
        <v>11</v>
      </c>
    </row>
    <row r="3616" spans="1:1">
      <c r="A3616" t="s">
        <v>0</v>
      </c>
    </row>
    <row r="3617" spans="1:10">
      <c r="A3617" t="s">
        <v>0</v>
      </c>
    </row>
    <row r="3618" spans="1:10">
      <c r="A3618" t="s">
        <v>181</v>
      </c>
      <c r="B3618" t="s">
        <v>160</v>
      </c>
      <c r="C3618" t="s">
        <v>163</v>
      </c>
      <c r="D3618" t="s">
        <v>180</v>
      </c>
      <c r="E3618" t="s">
        <v>179</v>
      </c>
      <c r="F3618" t="s">
        <v>200</v>
      </c>
    </row>
    <row r="3619" spans="1:10">
      <c r="A3619">
        <v>1</v>
      </c>
      <c r="B3619">
        <v>-91.847999999999999</v>
      </c>
      <c r="C3619">
        <v>876</v>
      </c>
      <c r="D3619">
        <v>230000</v>
      </c>
      <c r="E3619">
        <v>96</v>
      </c>
      <c r="F3619" s="3"/>
      <c r="J3619" t="s">
        <v>308</v>
      </c>
    </row>
    <row r="3620" spans="1:10">
      <c r="A3620">
        <v>2</v>
      </c>
      <c r="B3620">
        <v>-91.739000000000004</v>
      </c>
      <c r="C3620">
        <v>876</v>
      </c>
      <c r="D3620">
        <v>230000</v>
      </c>
      <c r="E3620">
        <v>136</v>
      </c>
      <c r="F3620" s="3"/>
    </row>
    <row r="3621" spans="1:10">
      <c r="A3621">
        <v>3</v>
      </c>
      <c r="B3621">
        <v>-91.623999999999995</v>
      </c>
      <c r="C3621">
        <v>876</v>
      </c>
      <c r="D3621">
        <v>230000</v>
      </c>
      <c r="E3621">
        <v>113</v>
      </c>
      <c r="F3621" s="3"/>
    </row>
    <row r="3622" spans="1:10">
      <c r="A3622">
        <v>4</v>
      </c>
      <c r="B3622">
        <v>-91.512</v>
      </c>
      <c r="C3622">
        <v>876</v>
      </c>
      <c r="D3622">
        <v>230000</v>
      </c>
      <c r="E3622">
        <v>146</v>
      </c>
      <c r="F3622" s="3">
        <v>133.2903664913911</v>
      </c>
    </row>
    <row r="3623" spans="1:10">
      <c r="A3623">
        <v>5</v>
      </c>
      <c r="B3623">
        <v>-91.4</v>
      </c>
      <c r="C3623">
        <v>876</v>
      </c>
      <c r="D3623">
        <v>230000</v>
      </c>
      <c r="E3623">
        <v>127</v>
      </c>
      <c r="F3623" s="3">
        <v>136.3131817977831</v>
      </c>
    </row>
    <row r="3624" spans="1:10">
      <c r="A3624">
        <v>6</v>
      </c>
      <c r="B3624">
        <v>-91.293999999999997</v>
      </c>
      <c r="C3624">
        <v>876</v>
      </c>
      <c r="D3624">
        <v>230000</v>
      </c>
      <c r="E3624">
        <v>139</v>
      </c>
      <c r="F3624" s="3">
        <v>140.23235916091318</v>
      </c>
    </row>
    <row r="3625" spans="1:10">
      <c r="A3625">
        <v>7</v>
      </c>
      <c r="B3625">
        <v>-91.180999999999997</v>
      </c>
      <c r="C3625">
        <v>876</v>
      </c>
      <c r="D3625">
        <v>230000</v>
      </c>
      <c r="E3625">
        <v>137</v>
      </c>
      <c r="F3625" s="3">
        <v>145.87497138468834</v>
      </c>
    </row>
    <row r="3626" spans="1:10">
      <c r="A3626">
        <v>8</v>
      </c>
      <c r="B3626">
        <v>-91.064999999999998</v>
      </c>
      <c r="C3626">
        <v>876</v>
      </c>
      <c r="D3626">
        <v>230000</v>
      </c>
      <c r="E3626">
        <v>149</v>
      </c>
      <c r="F3626" s="3">
        <v>153.55874707787459</v>
      </c>
    </row>
    <row r="3627" spans="1:10">
      <c r="A3627">
        <v>9</v>
      </c>
      <c r="B3627">
        <v>-90.948999999999998</v>
      </c>
      <c r="C3627">
        <v>876</v>
      </c>
      <c r="D3627">
        <v>230000</v>
      </c>
      <c r="E3627">
        <v>174</v>
      </c>
      <c r="F3627" s="3">
        <v>163.35598475542312</v>
      </c>
    </row>
    <row r="3628" spans="1:10">
      <c r="A3628">
        <v>10</v>
      </c>
      <c r="B3628">
        <v>-90.834000000000003</v>
      </c>
      <c r="C3628">
        <v>876</v>
      </c>
      <c r="D3628">
        <v>230000</v>
      </c>
      <c r="E3628">
        <v>196</v>
      </c>
      <c r="F3628" s="3">
        <v>175.10638499818796</v>
      </c>
    </row>
    <row r="3629" spans="1:10">
      <c r="A3629">
        <v>11</v>
      </c>
      <c r="B3629">
        <v>-90.724000000000004</v>
      </c>
      <c r="C3629">
        <v>876</v>
      </c>
      <c r="D3629">
        <v>230000</v>
      </c>
      <c r="E3629">
        <v>184</v>
      </c>
      <c r="F3629" s="3">
        <v>187.89208600808922</v>
      </c>
    </row>
    <row r="3630" spans="1:10">
      <c r="A3630">
        <v>12</v>
      </c>
      <c r="B3630">
        <v>-90.608999999999995</v>
      </c>
      <c r="C3630">
        <v>876</v>
      </c>
      <c r="D3630">
        <v>230000</v>
      </c>
      <c r="E3630">
        <v>199</v>
      </c>
      <c r="F3630" s="3">
        <v>202.14491142775898</v>
      </c>
    </row>
    <row r="3631" spans="1:10">
      <c r="A3631">
        <v>13</v>
      </c>
      <c r="B3631">
        <v>-90.495000000000005</v>
      </c>
      <c r="C3631">
        <v>876</v>
      </c>
      <c r="D3631">
        <v>230000</v>
      </c>
      <c r="E3631">
        <v>187</v>
      </c>
      <c r="F3631" s="3">
        <v>216.10076202568865</v>
      </c>
    </row>
    <row r="3632" spans="1:10">
      <c r="A3632">
        <v>14</v>
      </c>
      <c r="B3632">
        <v>-90.387</v>
      </c>
      <c r="C3632">
        <v>876</v>
      </c>
      <c r="D3632">
        <v>230000</v>
      </c>
      <c r="E3632">
        <v>236</v>
      </c>
      <c r="F3632" s="3">
        <v>227.99665067471793</v>
      </c>
    </row>
    <row r="3633" spans="1:6">
      <c r="A3633">
        <v>15</v>
      </c>
      <c r="B3633">
        <v>-90.272000000000006</v>
      </c>
      <c r="C3633">
        <v>876</v>
      </c>
      <c r="D3633">
        <v>230000</v>
      </c>
      <c r="E3633">
        <v>260</v>
      </c>
      <c r="F3633" s="3">
        <v>237.97757320830652</v>
      </c>
    </row>
    <row r="3634" spans="1:6">
      <c r="A3634">
        <v>16</v>
      </c>
      <c r="B3634">
        <v>-90.156000000000006</v>
      </c>
      <c r="C3634">
        <v>876</v>
      </c>
      <c r="D3634">
        <v>230000</v>
      </c>
      <c r="E3634">
        <v>246</v>
      </c>
      <c r="F3634" s="3">
        <v>244.12219001426456</v>
      </c>
    </row>
    <row r="3635" spans="1:6">
      <c r="A3635">
        <v>17</v>
      </c>
      <c r="B3635">
        <v>-90.04</v>
      </c>
      <c r="C3635">
        <v>876</v>
      </c>
      <c r="D3635">
        <v>230000</v>
      </c>
      <c r="E3635">
        <v>252</v>
      </c>
      <c r="F3635" s="3">
        <v>245.62846136685224</v>
      </c>
    </row>
    <row r="3636" spans="1:6">
      <c r="A3636">
        <v>18</v>
      </c>
      <c r="B3636">
        <v>-89.924999999999997</v>
      </c>
      <c r="C3636">
        <v>876</v>
      </c>
      <c r="D3636">
        <v>230000</v>
      </c>
      <c r="E3636">
        <v>243</v>
      </c>
      <c r="F3636" s="3">
        <v>242.44900068428299</v>
      </c>
    </row>
    <row r="3637" spans="1:6">
      <c r="A3637">
        <v>19</v>
      </c>
      <c r="B3637">
        <v>-89.819000000000003</v>
      </c>
      <c r="C3637">
        <v>876</v>
      </c>
      <c r="D3637">
        <v>230000</v>
      </c>
      <c r="E3637">
        <v>228</v>
      </c>
      <c r="F3637" s="3">
        <v>235.83528302337021</v>
      </c>
    </row>
    <row r="3638" spans="1:6">
      <c r="A3638">
        <v>20</v>
      </c>
      <c r="B3638">
        <v>-89.706000000000003</v>
      </c>
      <c r="C3638">
        <v>876</v>
      </c>
      <c r="D3638">
        <v>230000</v>
      </c>
      <c r="E3638">
        <v>225</v>
      </c>
      <c r="F3638" s="3">
        <v>225.79777360232546</v>
      </c>
    </row>
    <row r="3639" spans="1:6">
      <c r="A3639">
        <v>21</v>
      </c>
      <c r="B3639">
        <v>-89.590999999999994</v>
      </c>
      <c r="C3639">
        <v>876</v>
      </c>
      <c r="D3639">
        <v>230000</v>
      </c>
      <c r="E3639">
        <v>192</v>
      </c>
      <c r="F3639" s="3">
        <v>213.65753569208087</v>
      </c>
    </row>
    <row r="3640" spans="1:6">
      <c r="A3640">
        <v>22</v>
      </c>
      <c r="B3640">
        <v>-89.477000000000004</v>
      </c>
      <c r="C3640">
        <v>876</v>
      </c>
      <c r="D3640">
        <v>230000</v>
      </c>
      <c r="E3640">
        <v>212</v>
      </c>
      <c r="F3640" s="3">
        <v>201.02707743418088</v>
      </c>
    </row>
    <row r="3641" spans="1:6">
      <c r="A3641">
        <v>23</v>
      </c>
      <c r="B3641">
        <v>-89.358000000000004</v>
      </c>
      <c r="C3641">
        <v>876</v>
      </c>
      <c r="D3641">
        <v>230000</v>
      </c>
      <c r="E3641">
        <v>220</v>
      </c>
      <c r="F3641" s="3">
        <v>188.46563329333489</v>
      </c>
    </row>
    <row r="3642" spans="1:6">
      <c r="A3642">
        <v>24</v>
      </c>
      <c r="B3642">
        <v>-89.242000000000004</v>
      </c>
      <c r="C3642">
        <v>876</v>
      </c>
      <c r="D3642">
        <v>230000</v>
      </c>
      <c r="E3642">
        <v>167</v>
      </c>
      <c r="F3642" s="3">
        <v>177.73790283965235</v>
      </c>
    </row>
    <row r="3643" spans="1:6">
      <c r="A3643">
        <v>25</v>
      </c>
      <c r="B3643">
        <v>-89.135000000000005</v>
      </c>
      <c r="C3643">
        <v>876</v>
      </c>
      <c r="D3643">
        <v>230000</v>
      </c>
      <c r="E3643">
        <v>160</v>
      </c>
      <c r="F3643" s="3">
        <v>169.61018402288801</v>
      </c>
    </row>
    <row r="3644" spans="1:6">
      <c r="A3644">
        <v>26</v>
      </c>
      <c r="B3644">
        <v>-89.03</v>
      </c>
      <c r="C3644">
        <v>876</v>
      </c>
      <c r="D3644">
        <v>230000</v>
      </c>
      <c r="E3644">
        <v>166</v>
      </c>
      <c r="F3644" s="3">
        <v>163.39948585483677</v>
      </c>
    </row>
    <row r="3645" spans="1:6">
      <c r="A3645">
        <v>27</v>
      </c>
      <c r="B3645">
        <v>-88.915999999999997</v>
      </c>
      <c r="C3645">
        <v>876</v>
      </c>
      <c r="D3645">
        <v>230000</v>
      </c>
      <c r="E3645">
        <v>153</v>
      </c>
      <c r="F3645" s="3">
        <v>158.52783419306073</v>
      </c>
    </row>
    <row r="3646" spans="1:6">
      <c r="A3646">
        <v>28</v>
      </c>
      <c r="B3646">
        <v>-88.796000000000006</v>
      </c>
      <c r="C3646">
        <v>876</v>
      </c>
      <c r="D3646">
        <v>230000</v>
      </c>
      <c r="E3646">
        <v>176</v>
      </c>
      <c r="F3646" s="3">
        <v>155.20305230957624</v>
      </c>
    </row>
    <row r="3647" spans="1:6">
      <c r="A3647">
        <v>29</v>
      </c>
      <c r="B3647">
        <v>-88.691000000000003</v>
      </c>
      <c r="C3647">
        <v>876</v>
      </c>
      <c r="D3647">
        <v>230000</v>
      </c>
      <c r="E3647">
        <v>151</v>
      </c>
      <c r="F3647" s="3">
        <v>153.49369995689352</v>
      </c>
    </row>
    <row r="3648" spans="1:6">
      <c r="A3648">
        <v>30</v>
      </c>
      <c r="B3648">
        <v>-88.572000000000003</v>
      </c>
      <c r="C3648">
        <v>876</v>
      </c>
      <c r="D3648">
        <v>230000</v>
      </c>
      <c r="E3648">
        <v>159</v>
      </c>
      <c r="F3648" s="3">
        <v>152.54869945936221</v>
      </c>
    </row>
    <row r="3649" spans="1:6">
      <c r="A3649">
        <v>31</v>
      </c>
      <c r="B3649">
        <v>-88.46</v>
      </c>
      <c r="C3649">
        <v>876</v>
      </c>
      <c r="D3649">
        <v>230000</v>
      </c>
      <c r="E3649">
        <v>145</v>
      </c>
      <c r="F3649" s="3">
        <v>152.32658032746511</v>
      </c>
    </row>
    <row r="3650" spans="1:6">
      <c r="A3650">
        <v>32</v>
      </c>
      <c r="B3650">
        <v>-88.352000000000004</v>
      </c>
      <c r="C3650">
        <v>876</v>
      </c>
      <c r="D3650">
        <v>230000</v>
      </c>
      <c r="E3650">
        <v>148</v>
      </c>
      <c r="F3650" s="3">
        <v>152.51050557686378</v>
      </c>
    </row>
    <row r="3651" spans="1:6">
      <c r="A3651" t="s">
        <v>0</v>
      </c>
    </row>
    <row r="3652" spans="1:6">
      <c r="A3652" t="s">
        <v>0</v>
      </c>
    </row>
    <row r="3653" spans="1:6">
      <c r="A3653" t="s">
        <v>0</v>
      </c>
    </row>
    <row r="3654" spans="1:6">
      <c r="A3654" t="s">
        <v>0</v>
      </c>
    </row>
    <row r="3655" spans="1:6">
      <c r="A3655" t="s">
        <v>309</v>
      </c>
    </row>
    <row r="3656" spans="1:6">
      <c r="A3656" t="s">
        <v>122</v>
      </c>
    </row>
    <row r="3657" spans="1:6">
      <c r="A3657" t="s">
        <v>3</v>
      </c>
    </row>
    <row r="3658" spans="1:6">
      <c r="A3658" t="s">
        <v>4</v>
      </c>
    </row>
    <row r="3659" spans="1:6">
      <c r="A3659" t="s">
        <v>305</v>
      </c>
    </row>
    <row r="3660" spans="1:6">
      <c r="A3660" t="s">
        <v>310</v>
      </c>
    </row>
    <row r="3661" spans="1:6">
      <c r="A3661" t="s">
        <v>7</v>
      </c>
    </row>
    <row r="3662" spans="1:6">
      <c r="A3662" t="s">
        <v>8</v>
      </c>
    </row>
    <row r="3663" spans="1:6">
      <c r="A3663" t="s">
        <v>307</v>
      </c>
    </row>
    <row r="3664" spans="1:6">
      <c r="A3664" t="s">
        <v>10</v>
      </c>
    </row>
    <row r="3665" spans="1:10">
      <c r="A3665" t="s">
        <v>11</v>
      </c>
    </row>
    <row r="3666" spans="1:10">
      <c r="A3666" t="s">
        <v>0</v>
      </c>
    </row>
    <row r="3667" spans="1:10">
      <c r="A3667" t="s">
        <v>0</v>
      </c>
    </row>
    <row r="3668" spans="1:10">
      <c r="A3668" t="s">
        <v>181</v>
      </c>
      <c r="B3668" t="s">
        <v>160</v>
      </c>
      <c r="C3668" t="s">
        <v>163</v>
      </c>
      <c r="D3668" t="s">
        <v>180</v>
      </c>
      <c r="E3668" t="s">
        <v>179</v>
      </c>
      <c r="F3668" t="s">
        <v>200</v>
      </c>
    </row>
    <row r="3669" spans="1:10">
      <c r="A3669">
        <v>1</v>
      </c>
      <c r="B3669">
        <v>-91.847999999999999</v>
      </c>
      <c r="C3669">
        <v>875</v>
      </c>
      <c r="D3669">
        <v>230000</v>
      </c>
      <c r="E3669">
        <v>99</v>
      </c>
      <c r="F3669" s="3"/>
      <c r="J3669" t="s">
        <v>311</v>
      </c>
    </row>
    <row r="3670" spans="1:10">
      <c r="A3670">
        <v>2</v>
      </c>
      <c r="B3670">
        <v>-91.739000000000004</v>
      </c>
      <c r="C3670">
        <v>875</v>
      </c>
      <c r="D3670">
        <v>230000</v>
      </c>
      <c r="E3670">
        <v>122</v>
      </c>
      <c r="F3670" s="3"/>
    </row>
    <row r="3671" spans="1:10">
      <c r="A3671">
        <v>3</v>
      </c>
      <c r="B3671">
        <v>-91.623999999999995</v>
      </c>
      <c r="C3671">
        <v>875</v>
      </c>
      <c r="D3671">
        <v>230000</v>
      </c>
      <c r="E3671">
        <v>109</v>
      </c>
      <c r="F3671" s="3"/>
    </row>
    <row r="3672" spans="1:10">
      <c r="A3672">
        <v>4</v>
      </c>
      <c r="B3672">
        <v>-91.512</v>
      </c>
      <c r="C3672">
        <v>875</v>
      </c>
      <c r="D3672">
        <v>230000</v>
      </c>
      <c r="E3672">
        <v>129</v>
      </c>
      <c r="F3672" s="3">
        <v>141.13118751142827</v>
      </c>
    </row>
    <row r="3673" spans="1:10">
      <c r="A3673">
        <v>5</v>
      </c>
      <c r="B3673">
        <v>-91.4</v>
      </c>
      <c r="C3673">
        <v>875</v>
      </c>
      <c r="D3673">
        <v>230000</v>
      </c>
      <c r="E3673">
        <v>139</v>
      </c>
      <c r="F3673" s="3">
        <v>142.01445393094772</v>
      </c>
    </row>
    <row r="3674" spans="1:10">
      <c r="A3674">
        <v>6</v>
      </c>
      <c r="B3674">
        <v>-91.293999999999997</v>
      </c>
      <c r="C3674">
        <v>875</v>
      </c>
      <c r="D3674">
        <v>230000</v>
      </c>
      <c r="E3674">
        <v>131</v>
      </c>
      <c r="F3674" s="3">
        <v>143.42900632136187</v>
      </c>
    </row>
    <row r="3675" spans="1:10">
      <c r="A3675">
        <v>7</v>
      </c>
      <c r="B3675">
        <v>-91.180999999999997</v>
      </c>
      <c r="C3675">
        <v>875</v>
      </c>
      <c r="D3675">
        <v>230000</v>
      </c>
      <c r="E3675">
        <v>162</v>
      </c>
      <c r="F3675" s="3">
        <v>145.94830213402972</v>
      </c>
    </row>
    <row r="3676" spans="1:10">
      <c r="A3676">
        <v>8</v>
      </c>
      <c r="B3676">
        <v>-91.064999999999998</v>
      </c>
      <c r="C3676">
        <v>875</v>
      </c>
      <c r="D3676">
        <v>230000</v>
      </c>
      <c r="E3676">
        <v>162</v>
      </c>
      <c r="F3676" s="3">
        <v>150.1754694488173</v>
      </c>
    </row>
    <row r="3677" spans="1:10">
      <c r="A3677">
        <v>9</v>
      </c>
      <c r="B3677">
        <v>-90.948999999999998</v>
      </c>
      <c r="C3677">
        <v>875</v>
      </c>
      <c r="D3677">
        <v>230000</v>
      </c>
      <c r="E3677">
        <v>171</v>
      </c>
      <c r="F3677" s="3">
        <v>156.71323922973465</v>
      </c>
    </row>
    <row r="3678" spans="1:10">
      <c r="A3678">
        <v>10</v>
      </c>
      <c r="B3678">
        <v>-90.834000000000003</v>
      </c>
      <c r="C3678">
        <v>875</v>
      </c>
      <c r="D3678">
        <v>230000</v>
      </c>
      <c r="E3678">
        <v>187</v>
      </c>
      <c r="F3678" s="3">
        <v>166.03502236768512</v>
      </c>
    </row>
    <row r="3679" spans="1:10">
      <c r="A3679">
        <v>11</v>
      </c>
      <c r="B3679">
        <v>-90.724000000000004</v>
      </c>
      <c r="C3679">
        <v>875</v>
      </c>
      <c r="D3679">
        <v>230000</v>
      </c>
      <c r="E3679">
        <v>167</v>
      </c>
      <c r="F3679" s="3">
        <v>177.82281431304415</v>
      </c>
    </row>
    <row r="3680" spans="1:10">
      <c r="A3680">
        <v>12</v>
      </c>
      <c r="B3680">
        <v>-90.608999999999995</v>
      </c>
      <c r="C3680">
        <v>875</v>
      </c>
      <c r="D3680">
        <v>230000</v>
      </c>
      <c r="E3680">
        <v>181</v>
      </c>
      <c r="F3680" s="3">
        <v>192.83959259215302</v>
      </c>
    </row>
    <row r="3681" spans="1:6">
      <c r="A3681">
        <v>13</v>
      </c>
      <c r="B3681">
        <v>-90.495000000000005</v>
      </c>
      <c r="C3681">
        <v>875</v>
      </c>
      <c r="D3681">
        <v>230000</v>
      </c>
      <c r="E3681">
        <v>203</v>
      </c>
      <c r="F3681" s="3">
        <v>209.4147117159871</v>
      </c>
    </row>
    <row r="3682" spans="1:6">
      <c r="A3682">
        <v>14</v>
      </c>
      <c r="B3682">
        <v>-90.387</v>
      </c>
      <c r="C3682">
        <v>875</v>
      </c>
      <c r="D3682">
        <v>230000</v>
      </c>
      <c r="E3682">
        <v>233</v>
      </c>
      <c r="F3682" s="3">
        <v>225.08607060465505</v>
      </c>
    </row>
    <row r="3683" spans="1:6">
      <c r="A3683">
        <v>15</v>
      </c>
      <c r="B3683">
        <v>-90.272000000000006</v>
      </c>
      <c r="C3683">
        <v>875</v>
      </c>
      <c r="D3683">
        <v>230000</v>
      </c>
      <c r="E3683">
        <v>208</v>
      </c>
      <c r="F3683" s="3">
        <v>239.58571200794162</v>
      </c>
    </row>
    <row r="3684" spans="1:6">
      <c r="A3684">
        <v>16</v>
      </c>
      <c r="B3684">
        <v>-90.156000000000006</v>
      </c>
      <c r="C3684">
        <v>875</v>
      </c>
      <c r="D3684">
        <v>230000</v>
      </c>
      <c r="E3684">
        <v>288</v>
      </c>
      <c r="F3684" s="3">
        <v>249.6530400588486</v>
      </c>
    </row>
    <row r="3685" spans="1:6">
      <c r="A3685">
        <v>17</v>
      </c>
      <c r="B3685">
        <v>-90.04</v>
      </c>
      <c r="C3685">
        <v>875</v>
      </c>
      <c r="D3685">
        <v>230000</v>
      </c>
      <c r="E3685">
        <v>262</v>
      </c>
      <c r="F3685" s="3">
        <v>253.39098198907635</v>
      </c>
    </row>
    <row r="3686" spans="1:6">
      <c r="A3686">
        <v>18</v>
      </c>
      <c r="B3686">
        <v>-89.924999999999997</v>
      </c>
      <c r="C3686">
        <v>875</v>
      </c>
      <c r="D3686">
        <v>230000</v>
      </c>
      <c r="E3686">
        <v>237</v>
      </c>
      <c r="F3686" s="3">
        <v>250.19668285672071</v>
      </c>
    </row>
    <row r="3687" spans="1:6">
      <c r="A3687">
        <v>19</v>
      </c>
      <c r="B3687">
        <v>-89.819000000000003</v>
      </c>
      <c r="C3687">
        <v>875</v>
      </c>
      <c r="D3687">
        <v>230000</v>
      </c>
      <c r="E3687">
        <v>255</v>
      </c>
      <c r="F3687" s="3">
        <v>241.67935113083703</v>
      </c>
    </row>
    <row r="3688" spans="1:6">
      <c r="A3688">
        <v>20</v>
      </c>
      <c r="B3688">
        <v>-89.706000000000003</v>
      </c>
      <c r="C3688">
        <v>875</v>
      </c>
      <c r="D3688">
        <v>230000</v>
      </c>
      <c r="E3688">
        <v>240</v>
      </c>
      <c r="F3688" s="3">
        <v>228.21058339646348</v>
      </c>
    </row>
    <row r="3689" spans="1:6">
      <c r="A3689">
        <v>21</v>
      </c>
      <c r="B3689">
        <v>-89.590999999999994</v>
      </c>
      <c r="C3689">
        <v>875</v>
      </c>
      <c r="D3689">
        <v>230000</v>
      </c>
      <c r="E3689">
        <v>201</v>
      </c>
      <c r="F3689" s="3">
        <v>212.02151998980111</v>
      </c>
    </row>
    <row r="3690" spans="1:6">
      <c r="A3690">
        <v>22</v>
      </c>
      <c r="B3690">
        <v>-89.477000000000004</v>
      </c>
      <c r="C3690">
        <v>875</v>
      </c>
      <c r="D3690">
        <v>230000</v>
      </c>
      <c r="E3690">
        <v>183</v>
      </c>
      <c r="F3690" s="3">
        <v>195.74917345304021</v>
      </c>
    </row>
    <row r="3691" spans="1:6">
      <c r="A3691">
        <v>23</v>
      </c>
      <c r="B3691">
        <v>-89.358000000000004</v>
      </c>
      <c r="C3691">
        <v>875</v>
      </c>
      <c r="D3691">
        <v>230000</v>
      </c>
      <c r="E3691">
        <v>188</v>
      </c>
      <c r="F3691" s="3">
        <v>180.46550382784744</v>
      </c>
    </row>
    <row r="3692" spans="1:6">
      <c r="A3692">
        <v>24</v>
      </c>
      <c r="B3692">
        <v>-89.242000000000004</v>
      </c>
      <c r="C3692">
        <v>875</v>
      </c>
      <c r="D3692">
        <v>230000</v>
      </c>
      <c r="E3692">
        <v>164</v>
      </c>
      <c r="F3692" s="3">
        <v>168.37838179203411</v>
      </c>
    </row>
    <row r="3693" spans="1:6">
      <c r="A3693">
        <v>25</v>
      </c>
      <c r="B3693">
        <v>-89.135000000000005</v>
      </c>
      <c r="C3693">
        <v>875</v>
      </c>
      <c r="D3693">
        <v>230000</v>
      </c>
      <c r="E3693">
        <v>158</v>
      </c>
      <c r="F3693" s="3">
        <v>159.9976634646635</v>
      </c>
    </row>
    <row r="3694" spans="1:6">
      <c r="A3694">
        <v>26</v>
      </c>
      <c r="B3694">
        <v>-89.03</v>
      </c>
      <c r="C3694">
        <v>875</v>
      </c>
      <c r="D3694">
        <v>230000</v>
      </c>
      <c r="E3694">
        <v>161</v>
      </c>
      <c r="F3694" s="3">
        <v>154.17927322841831</v>
      </c>
    </row>
    <row r="3695" spans="1:6">
      <c r="A3695">
        <v>27</v>
      </c>
      <c r="B3695">
        <v>-88.915999999999997</v>
      </c>
      <c r="C3695">
        <v>875</v>
      </c>
      <c r="D3695">
        <v>230000</v>
      </c>
      <c r="E3695">
        <v>139</v>
      </c>
      <c r="F3695" s="3">
        <v>150.07821575777371</v>
      </c>
    </row>
    <row r="3696" spans="1:6">
      <c r="A3696">
        <v>28</v>
      </c>
      <c r="B3696">
        <v>-88.796000000000006</v>
      </c>
      <c r="C3696">
        <v>875</v>
      </c>
      <c r="D3696">
        <v>230000</v>
      </c>
      <c r="E3696">
        <v>176</v>
      </c>
      <c r="F3696" s="3">
        <v>147.58849677145756</v>
      </c>
    </row>
    <row r="3697" spans="1:6">
      <c r="A3697">
        <v>29</v>
      </c>
      <c r="B3697">
        <v>-88.691000000000003</v>
      </c>
      <c r="C3697">
        <v>875</v>
      </c>
      <c r="D3697">
        <v>230000</v>
      </c>
      <c r="E3697">
        <v>148</v>
      </c>
      <c r="F3697" s="3">
        <v>146.43474264099515</v>
      </c>
    </row>
    <row r="3698" spans="1:6">
      <c r="A3698">
        <v>30</v>
      </c>
      <c r="B3698">
        <v>-88.572000000000003</v>
      </c>
      <c r="C3698">
        <v>875</v>
      </c>
      <c r="D3698">
        <v>230000</v>
      </c>
      <c r="E3698">
        <v>142</v>
      </c>
      <c r="F3698" s="3">
        <v>145.82884104999724</v>
      </c>
    </row>
    <row r="3699" spans="1:6">
      <c r="A3699">
        <v>31</v>
      </c>
      <c r="B3699">
        <v>-88.46</v>
      </c>
      <c r="C3699">
        <v>875</v>
      </c>
      <c r="D3699">
        <v>230000</v>
      </c>
      <c r="E3699">
        <v>138</v>
      </c>
      <c r="F3699" s="3">
        <v>145.64521680846676</v>
      </c>
    </row>
    <row r="3700" spans="1:6">
      <c r="A3700">
        <v>32</v>
      </c>
      <c r="B3700">
        <v>-88.352000000000004</v>
      </c>
      <c r="C3700">
        <v>875</v>
      </c>
      <c r="D3700">
        <v>230000</v>
      </c>
      <c r="E3700">
        <v>143</v>
      </c>
      <c r="F3700" s="3">
        <v>145.65319956656697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4"/>
  <sheetViews>
    <sheetView topLeftCell="B1" workbookViewId="0">
      <selection activeCell="V8" sqref="V8"/>
    </sheetView>
  </sheetViews>
  <sheetFormatPr baseColWidth="10" defaultColWidth="8.83203125" defaultRowHeight="14" x14ac:dyDescent="0"/>
  <cols>
    <col min="33" max="33" width="11" bestFit="1" customWidth="1"/>
    <col min="44" max="44" width="3.83203125" customWidth="1"/>
  </cols>
  <sheetData>
    <row r="1" spans="1:42">
      <c r="AG1" t="s">
        <v>327</v>
      </c>
      <c r="AH1" s="1" t="s">
        <v>279</v>
      </c>
      <c r="AI1" s="6">
        <v>-90.076999999999998</v>
      </c>
      <c r="AJ1" t="s">
        <v>280</v>
      </c>
    </row>
    <row r="2" spans="1:42">
      <c r="AH2" s="1" t="s">
        <v>281</v>
      </c>
      <c r="AI2" s="6">
        <v>-90.275000000000006</v>
      </c>
      <c r="AJ2" t="s">
        <v>280</v>
      </c>
    </row>
    <row r="3" spans="1:42">
      <c r="AH3" s="1" t="s">
        <v>282</v>
      </c>
      <c r="AI3" s="6">
        <f>1/3*(AI1+2*AI2)</f>
        <v>-90.209000000000003</v>
      </c>
    </row>
    <row r="4" spans="1:42">
      <c r="AH4" s="1" t="s">
        <v>283</v>
      </c>
      <c r="AI4" s="6">
        <f>1/3*(2*AI1+AI2)</f>
        <v>-90.142999999999986</v>
      </c>
    </row>
    <row r="5" spans="1:42">
      <c r="AH5" s="9" t="s">
        <v>329</v>
      </c>
      <c r="AI5" s="6">
        <f>1/4*(AI1+3*AI2)</f>
        <v>-90.225500000000011</v>
      </c>
    </row>
    <row r="6" spans="1:42">
      <c r="AH6" s="1"/>
    </row>
    <row r="7" spans="1:42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1" t="s">
        <v>284</v>
      </c>
      <c r="AH7" s="1" t="s">
        <v>285</v>
      </c>
      <c r="AI7" s="1" t="s">
        <v>286</v>
      </c>
      <c r="AJ7" s="7" t="s">
        <v>160</v>
      </c>
      <c r="AK7" s="7" t="s">
        <v>287</v>
      </c>
      <c r="AL7" s="7" t="s">
        <v>204</v>
      </c>
      <c r="AM7" s="7" t="s">
        <v>205</v>
      </c>
      <c r="AN7" s="1" t="s">
        <v>288</v>
      </c>
      <c r="AO7" t="s">
        <v>289</v>
      </c>
      <c r="AP7" t="s">
        <v>290</v>
      </c>
    </row>
    <row r="8" spans="1:42">
      <c r="A8">
        <f>Strains!A2</f>
        <v>1</v>
      </c>
      <c r="B8">
        <f>Strains!B2</f>
        <v>1</v>
      </c>
      <c r="C8">
        <f>Strains!C2</f>
        <v>980011</v>
      </c>
      <c r="D8">
        <f>Strains!D2</f>
        <v>41540.736878009258</v>
      </c>
      <c r="E8">
        <f>Strains!E2</f>
        <v>71.87</v>
      </c>
      <c r="F8">
        <f>Strains!F2</f>
        <v>35.935000000000002</v>
      </c>
      <c r="G8">
        <f>Strains!G2</f>
        <v>-45.1</v>
      </c>
      <c r="H8">
        <f>Strains!H2</f>
        <v>-90.2</v>
      </c>
      <c r="I8">
        <f>Strains!I2</f>
        <v>5.5</v>
      </c>
      <c r="J8">
        <f>Strains!J2</f>
        <v>100.8</v>
      </c>
      <c r="K8">
        <f>Strains!K2</f>
        <v>-12.348000000000001</v>
      </c>
      <c r="L8">
        <f>Strains!L2</f>
        <v>80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175000</v>
      </c>
      <c r="Q8">
        <f>Strains!Q2</f>
        <v>653</v>
      </c>
      <c r="R8">
        <f>Strains!R2</f>
        <v>261</v>
      </c>
      <c r="S8">
        <f>Strains!S2</f>
        <v>66</v>
      </c>
      <c r="T8">
        <f>Strains!T2</f>
        <v>6.6159401798003934</v>
      </c>
      <c r="U8">
        <f>Strains!U2</f>
        <v>0.46144837763137181</v>
      </c>
      <c r="V8">
        <f>Strains!V2</f>
        <v>-90.368142893868836</v>
      </c>
      <c r="W8">
        <f>Strains!W2</f>
        <v>2.2646919309189377E-2</v>
      </c>
      <c r="X8">
        <f>Strains!X2</f>
        <v>0.73865889409575614</v>
      </c>
      <c r="Y8">
        <f>Strains!Y2</f>
        <v>5.749257735620561E-2</v>
      </c>
      <c r="Z8">
        <f>Strains!Z2</f>
        <v>4.8031113226104445</v>
      </c>
      <c r="AA8">
        <f>Strains!AA2</f>
        <v>0.28527530146318253</v>
      </c>
      <c r="AB8">
        <f>Strains!AB2</f>
        <v>1.70363558276551E-2</v>
      </c>
      <c r="AC8">
        <f>Strains!AC2</f>
        <v>0.12466416216944455</v>
      </c>
      <c r="AD8">
        <f>Strains!AD2</f>
        <v>1.190649727344369</v>
      </c>
      <c r="AG8" s="1" t="s">
        <v>281</v>
      </c>
      <c r="AH8" s="1">
        <v>0.15</v>
      </c>
      <c r="AI8" s="1">
        <f>J8-116.8</f>
        <v>-16</v>
      </c>
      <c r="AJ8" s="7">
        <f>V8</f>
        <v>-90.368142893868836</v>
      </c>
      <c r="AK8" s="7">
        <f t="shared" ref="AK8:AM22" si="0">W8</f>
        <v>2.2646919309189377E-2</v>
      </c>
      <c r="AL8" s="7">
        <f t="shared" si="0"/>
        <v>0.73865889409575614</v>
      </c>
      <c r="AM8" s="7">
        <f t="shared" si="0"/>
        <v>5.749257735620561E-2</v>
      </c>
      <c r="AN8" s="8">
        <f>(SIN(RADIANS(AP8/2))/SIN(RADIANS(AJ8/2))-1)*1000000</f>
        <v>-807.94939716866133</v>
      </c>
      <c r="AO8" s="8">
        <f>(SIN(RADIANS(AP8/2))/SIN(RADIANS((AJ8+AK8)/2))-1)*1000000-AN8</f>
        <v>196.26527410299138</v>
      </c>
      <c r="AP8" s="6">
        <f>VLOOKUP(AG8,$AH$1:$AI$5,2,FALSE)</f>
        <v>-90.275000000000006</v>
      </c>
    </row>
    <row r="9" spans="1:42">
      <c r="A9">
        <f>Strains!A3</f>
        <v>2</v>
      </c>
      <c r="B9">
        <f>Strains!B3</f>
        <v>2</v>
      </c>
      <c r="C9">
        <f>Strains!C3</f>
        <v>980011</v>
      </c>
      <c r="D9">
        <f>Strains!D3</f>
        <v>41540.744870486109</v>
      </c>
      <c r="E9">
        <f>Strains!E3</f>
        <v>71.87</v>
      </c>
      <c r="F9">
        <f>Strains!F3</f>
        <v>35.935000000000002</v>
      </c>
      <c r="G9">
        <f>Strains!G3</f>
        <v>-45.1</v>
      </c>
      <c r="H9">
        <f>Strains!H3</f>
        <v>-90.2</v>
      </c>
      <c r="I9">
        <f>Strains!I3</f>
        <v>5.5</v>
      </c>
      <c r="J9">
        <f>Strains!J3</f>
        <v>101.8</v>
      </c>
      <c r="K9">
        <f>Strains!K3</f>
        <v>-12.295999999999999</v>
      </c>
      <c r="L9">
        <f>Strains!L3</f>
        <v>80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175000</v>
      </c>
      <c r="Q9">
        <f>Strains!Q3</f>
        <v>653</v>
      </c>
      <c r="R9">
        <f>Strains!R3</f>
        <v>263</v>
      </c>
      <c r="S9">
        <f>Strains!S3</f>
        <v>91</v>
      </c>
      <c r="T9">
        <f>Strains!T3</f>
        <v>8.2106053723087751</v>
      </c>
      <c r="U9">
        <f>Strains!U3</f>
        <v>0.46114367831159042</v>
      </c>
      <c r="V9">
        <f>Strains!V3</f>
        <v>-90.392689982631694</v>
      </c>
      <c r="W9">
        <f>Strains!W3</f>
        <v>2.10423010272098E-2</v>
      </c>
      <c r="X9">
        <f>Strains!X3</f>
        <v>0.84127520818119139</v>
      </c>
      <c r="Y9">
        <f>Strains!Y3</f>
        <v>5.5410773331094544E-2</v>
      </c>
      <c r="Z9">
        <f>Strains!Z3</f>
        <v>5.0752550714216742</v>
      </c>
      <c r="AA9">
        <f>Strains!AA3</f>
        <v>0.32902106115166713</v>
      </c>
      <c r="AB9">
        <f>Strains!AB3</f>
        <v>0.3213277276481511</v>
      </c>
      <c r="AC9">
        <f>Strains!AC3</f>
        <v>0.13834357223615393</v>
      </c>
      <c r="AD9">
        <f>Strains!AD3</f>
        <v>1.0834126102732118</v>
      </c>
      <c r="AG9" s="1" t="s">
        <v>281</v>
      </c>
      <c r="AH9" s="1">
        <v>0.15</v>
      </c>
      <c r="AI9" s="1">
        <f t="shared" ref="AI9:AI51" si="1">J9-116.8</f>
        <v>-15</v>
      </c>
      <c r="AJ9" s="7">
        <f t="shared" ref="AJ9:AM43" si="2">V9</f>
        <v>-90.392689982631694</v>
      </c>
      <c r="AK9" s="7">
        <f t="shared" si="0"/>
        <v>2.10423010272098E-2</v>
      </c>
      <c r="AL9" s="7">
        <f t="shared" si="0"/>
        <v>0.84127520818119139</v>
      </c>
      <c r="AM9" s="7">
        <f t="shared" si="0"/>
        <v>5.5410773331094544E-2</v>
      </c>
      <c r="AN9" s="8">
        <f t="shared" ref="AN9:AN51" si="3">(SIN(RADIANS(AP9/2))/SIN(RADIANS(AJ9/2))-1)*1000000</f>
        <v>-1020.5510337597534</v>
      </c>
      <c r="AO9" s="8">
        <f t="shared" ref="AO9:AO51" si="4">(SIN(RADIANS(AP9/2))/SIN(RADIANS((AJ9+AK9)/2))-1)*1000000-AN9</f>
        <v>182.23842634690345</v>
      </c>
      <c r="AP9" s="6">
        <f t="shared" ref="AP9:AP51" si="5">VLOOKUP(AG9,$AH$1:$AI$5,2,FALSE)</f>
        <v>-90.275000000000006</v>
      </c>
    </row>
    <row r="10" spans="1:42">
      <c r="A10">
        <f>Strains!A4</f>
        <v>3</v>
      </c>
      <c r="B10">
        <f>Strains!B4</f>
        <v>3</v>
      </c>
      <c r="C10">
        <f>Strains!C4</f>
        <v>980011</v>
      </c>
      <c r="D10">
        <f>Strains!D4</f>
        <v>41540.752604050926</v>
      </c>
      <c r="E10">
        <f>Strains!E4</f>
        <v>71.87</v>
      </c>
      <c r="F10">
        <f>Strains!F4</f>
        <v>35.935000000000002</v>
      </c>
      <c r="G10">
        <f>Strains!G4</f>
        <v>-45.1</v>
      </c>
      <c r="H10">
        <f>Strains!H4</f>
        <v>-90.2</v>
      </c>
      <c r="I10">
        <f>Strains!I4</f>
        <v>5.5</v>
      </c>
      <c r="J10">
        <f>Strains!J4</f>
        <v>102.8</v>
      </c>
      <c r="K10">
        <f>Strains!K4</f>
        <v>-12.246</v>
      </c>
      <c r="L10">
        <f>Strains!L4</f>
        <v>80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175000</v>
      </c>
      <c r="Q10">
        <f>Strains!Q4</f>
        <v>648</v>
      </c>
      <c r="R10">
        <f>Strains!R4</f>
        <v>276</v>
      </c>
      <c r="S10">
        <f>Strains!S4</f>
        <v>62</v>
      </c>
      <c r="T10">
        <f>Strains!T4</f>
        <v>7.7729492846874955</v>
      </c>
      <c r="U10">
        <f>Strains!U4</f>
        <v>0.32829914629314394</v>
      </c>
      <c r="V10">
        <f>Strains!V4</f>
        <v>-90.352952360872891</v>
      </c>
      <c r="W10">
        <f>Strains!W4</f>
        <v>1.5499675324730429E-2</v>
      </c>
      <c r="X10">
        <f>Strains!X4</f>
        <v>0.82905362951995132</v>
      </c>
      <c r="Y10">
        <f>Strains!Y4</f>
        <v>4.0669972369312857E-2</v>
      </c>
      <c r="Z10">
        <f>Strains!Z4</f>
        <v>5.5657016647979169</v>
      </c>
      <c r="AA10">
        <f>Strains!AA4</f>
        <v>0.22757746429435788</v>
      </c>
      <c r="AB10">
        <f>Strains!AB4</f>
        <v>1.5071218557944592E-2</v>
      </c>
      <c r="AC10">
        <f>Strains!AC4</f>
        <v>9.5712392294114199E-2</v>
      </c>
      <c r="AD10">
        <f>Strains!AD4</f>
        <v>0.77732810938109731</v>
      </c>
      <c r="AG10" s="1" t="s">
        <v>281</v>
      </c>
      <c r="AH10" s="1">
        <v>0.15</v>
      </c>
      <c r="AI10" s="1">
        <f t="shared" si="1"/>
        <v>-14</v>
      </c>
      <c r="AJ10" s="7">
        <f t="shared" si="2"/>
        <v>-90.352952360872891</v>
      </c>
      <c r="AK10" s="7">
        <f t="shared" si="0"/>
        <v>1.5499675324730429E-2</v>
      </c>
      <c r="AL10" s="7">
        <f t="shared" si="0"/>
        <v>0.82905362951995132</v>
      </c>
      <c r="AM10" s="7">
        <f t="shared" si="0"/>
        <v>4.0669972369312857E-2</v>
      </c>
      <c r="AN10" s="8">
        <f t="shared" si="3"/>
        <v>-676.31631832087976</v>
      </c>
      <c r="AO10" s="8">
        <f t="shared" si="4"/>
        <v>134.3658005800163</v>
      </c>
      <c r="AP10" s="6">
        <f t="shared" si="5"/>
        <v>-90.275000000000006</v>
      </c>
    </row>
    <row r="11" spans="1:42">
      <c r="A11">
        <f>Strains!A5</f>
        <v>4</v>
      </c>
      <c r="B11">
        <f>Strains!B5</f>
        <v>4</v>
      </c>
      <c r="C11">
        <f>Strains!C5</f>
        <v>980011</v>
      </c>
      <c r="D11">
        <f>Strains!D5</f>
        <v>41540.760208680556</v>
      </c>
      <c r="E11">
        <f>Strains!E5</f>
        <v>71.87</v>
      </c>
      <c r="F11">
        <f>Strains!F5</f>
        <v>35.935000000000002</v>
      </c>
      <c r="G11">
        <f>Strains!G5</f>
        <v>-45.1</v>
      </c>
      <c r="H11">
        <f>Strains!H5</f>
        <v>-90.2</v>
      </c>
      <c r="I11">
        <f>Strains!I5</f>
        <v>5.5</v>
      </c>
      <c r="J11">
        <f>Strains!J5</f>
        <v>103.8</v>
      </c>
      <c r="K11">
        <f>Strains!K5</f>
        <v>-12.23</v>
      </c>
      <c r="L11">
        <f>Strains!L5</f>
        <v>80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175000</v>
      </c>
      <c r="Q11">
        <f>Strains!Q5</f>
        <v>652</v>
      </c>
      <c r="R11">
        <f>Strains!R5</f>
        <v>307</v>
      </c>
      <c r="S11">
        <f>Strains!S5</f>
        <v>77</v>
      </c>
      <c r="T11">
        <f>Strains!T5</f>
        <v>8.139010312108292</v>
      </c>
      <c r="U11">
        <f>Strains!U5</f>
        <v>0.44340962900892283</v>
      </c>
      <c r="V11">
        <f>Strains!V5</f>
        <v>-90.364132667119577</v>
      </c>
      <c r="W11">
        <f>Strains!W5</f>
        <v>1.8992065474880533E-2</v>
      </c>
      <c r="X11">
        <f>Strains!X5</f>
        <v>0.81127190294389706</v>
      </c>
      <c r="Y11">
        <f>Strains!Y5</f>
        <v>4.9547683262961197E-2</v>
      </c>
      <c r="Z11">
        <f>Strains!Z5</f>
        <v>5.0318265668003157</v>
      </c>
      <c r="AA11">
        <f>Strains!AA5</f>
        <v>0.28440702620253799</v>
      </c>
      <c r="AB11">
        <f>Strains!AB5</f>
        <v>0.11170544470009115</v>
      </c>
      <c r="AC11">
        <f>Strains!AC5</f>
        <v>0.12105562465111455</v>
      </c>
      <c r="AD11">
        <f>Strains!AD5</f>
        <v>1.0512932310445069</v>
      </c>
      <c r="AG11" s="1" t="s">
        <v>281</v>
      </c>
      <c r="AH11" s="1">
        <v>0.15</v>
      </c>
      <c r="AI11" s="1">
        <f t="shared" si="1"/>
        <v>-13</v>
      </c>
      <c r="AJ11" s="7">
        <f t="shared" si="2"/>
        <v>-90.364132667119577</v>
      </c>
      <c r="AK11" s="7">
        <f t="shared" si="0"/>
        <v>1.8992065474880533E-2</v>
      </c>
      <c r="AL11" s="7">
        <f t="shared" si="0"/>
        <v>0.81127190294389706</v>
      </c>
      <c r="AM11" s="7">
        <f t="shared" si="0"/>
        <v>4.9547683262961197E-2</v>
      </c>
      <c r="AN11" s="8">
        <f t="shared" si="3"/>
        <v>-773.20398023494886</v>
      </c>
      <c r="AO11" s="8">
        <f t="shared" si="4"/>
        <v>164.60055533840114</v>
      </c>
      <c r="AP11" s="6">
        <f t="shared" si="5"/>
        <v>-90.275000000000006</v>
      </c>
    </row>
    <row r="12" spans="1:42">
      <c r="A12">
        <f>Strains!A6</f>
        <v>5</v>
      </c>
      <c r="B12">
        <f>Strains!B6</f>
        <v>5</v>
      </c>
      <c r="C12">
        <f>Strains!C6</f>
        <v>980011</v>
      </c>
      <c r="D12">
        <f>Strains!D6</f>
        <v>41540.767842013891</v>
      </c>
      <c r="E12">
        <f>Strains!E6</f>
        <v>71.87</v>
      </c>
      <c r="F12">
        <f>Strains!F6</f>
        <v>35.935000000000002</v>
      </c>
      <c r="G12">
        <f>Strains!G6</f>
        <v>-45.1</v>
      </c>
      <c r="H12">
        <f>Strains!H6</f>
        <v>-90.2</v>
      </c>
      <c r="I12">
        <f>Strains!I6</f>
        <v>5.5</v>
      </c>
      <c r="J12">
        <f>Strains!J6</f>
        <v>104.8</v>
      </c>
      <c r="K12">
        <f>Strains!K6</f>
        <v>-12.193</v>
      </c>
      <c r="L12">
        <f>Strains!L6</f>
        <v>80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175000</v>
      </c>
      <c r="Q12">
        <f>Strains!Q6</f>
        <v>651</v>
      </c>
      <c r="R12">
        <f>Strains!R6</f>
        <v>272</v>
      </c>
      <c r="S12">
        <f>Strains!S6</f>
        <v>75</v>
      </c>
      <c r="T12">
        <f>Strains!T6</f>
        <v>8.8557398570100752</v>
      </c>
      <c r="U12">
        <f>Strains!U6</f>
        <v>0.51024463254638563</v>
      </c>
      <c r="V12">
        <f>Strains!V6</f>
        <v>-90.375534354016793</v>
      </c>
      <c r="W12">
        <f>Strains!W6</f>
        <v>2.4712528927139696E-2</v>
      </c>
      <c r="X12">
        <f>Strains!X6</f>
        <v>0.9567229040571501</v>
      </c>
      <c r="Y12">
        <f>Strains!Y6</f>
        <v>6.8067801059852287E-2</v>
      </c>
      <c r="Z12">
        <f>Strains!Z6</f>
        <v>5.700316469760299</v>
      </c>
      <c r="AA12">
        <f>Strains!AA6</f>
        <v>0.43496798208074716</v>
      </c>
      <c r="AB12">
        <f>Strains!AB6</f>
        <v>0.21388787653846394</v>
      </c>
      <c r="AC12">
        <f>Strains!AC6</f>
        <v>0.17121093890433298</v>
      </c>
      <c r="AD12">
        <f>Strains!AD6</f>
        <v>1.1231174745270764</v>
      </c>
      <c r="AG12" s="1" t="s">
        <v>281</v>
      </c>
      <c r="AH12" s="1">
        <v>0.15</v>
      </c>
      <c r="AI12" s="1">
        <f t="shared" si="1"/>
        <v>-12</v>
      </c>
      <c r="AJ12" s="7">
        <f t="shared" si="2"/>
        <v>-90.375534354016793</v>
      </c>
      <c r="AK12" s="7">
        <f t="shared" si="0"/>
        <v>2.4712528927139696E-2</v>
      </c>
      <c r="AL12" s="7">
        <f t="shared" si="0"/>
        <v>0.9567229040571501</v>
      </c>
      <c r="AM12" s="7">
        <f t="shared" si="0"/>
        <v>6.8067801059852287E-2</v>
      </c>
      <c r="AN12" s="8">
        <f t="shared" si="3"/>
        <v>-871.98096835339186</v>
      </c>
      <c r="AO12" s="8">
        <f t="shared" si="4"/>
        <v>214.13091754796108</v>
      </c>
      <c r="AP12" s="6">
        <f t="shared" si="5"/>
        <v>-90.275000000000006</v>
      </c>
    </row>
    <row r="13" spans="1:42">
      <c r="A13">
        <f>Strains!A7</f>
        <v>6</v>
      </c>
      <c r="B13">
        <f>Strains!B7</f>
        <v>6</v>
      </c>
      <c r="C13">
        <f>Strains!C7</f>
        <v>980011</v>
      </c>
      <c r="D13">
        <f>Strains!D7</f>
        <v>41540.775462962964</v>
      </c>
      <c r="E13">
        <f>Strains!E7</f>
        <v>71.87</v>
      </c>
      <c r="F13">
        <f>Strains!F7</f>
        <v>35.935000000000002</v>
      </c>
      <c r="G13">
        <f>Strains!G7</f>
        <v>-45.1</v>
      </c>
      <c r="H13">
        <f>Strains!H7</f>
        <v>-90.2</v>
      </c>
      <c r="I13">
        <f>Strains!I7</f>
        <v>5.5</v>
      </c>
      <c r="J13">
        <f>Strains!J7</f>
        <v>105.8</v>
      </c>
      <c r="K13">
        <f>Strains!K7</f>
        <v>-12.138999999999999</v>
      </c>
      <c r="L13">
        <f>Strains!L7</f>
        <v>80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175000</v>
      </c>
      <c r="Q13">
        <f>Strains!Q7</f>
        <v>653</v>
      </c>
      <c r="R13">
        <f>Strains!R7</f>
        <v>278</v>
      </c>
      <c r="S13">
        <f>Strains!S7</f>
        <v>83</v>
      </c>
      <c r="T13">
        <f>Strains!T7</f>
        <v>8.0497790472592907</v>
      </c>
      <c r="U13">
        <f>Strains!U7</f>
        <v>0.38668659837468972</v>
      </c>
      <c r="V13">
        <f>Strains!V7</f>
        <v>-90.425425972188094</v>
      </c>
      <c r="W13">
        <f>Strains!W7</f>
        <v>1.5534788237842219E-2</v>
      </c>
      <c r="X13">
        <f>Strains!X7</f>
        <v>0.74105351097019723</v>
      </c>
      <c r="Y13">
        <f>Strains!Y7</f>
        <v>3.9438392679093826E-2</v>
      </c>
      <c r="Z13">
        <f>Strains!Z7</f>
        <v>4.3585618910737018</v>
      </c>
      <c r="AA13">
        <f>Strains!AA7</f>
        <v>0.23201798521884606</v>
      </c>
      <c r="AB13">
        <f>Strains!AB7</f>
        <v>0.29003592009517876</v>
      </c>
      <c r="AC13">
        <f>Strains!AC7</f>
        <v>0.10132379063892162</v>
      </c>
      <c r="AD13">
        <f>Strains!AD7</f>
        <v>0.95631861750069069</v>
      </c>
      <c r="AG13" s="1" t="s">
        <v>281</v>
      </c>
      <c r="AH13" s="1">
        <v>0.15</v>
      </c>
      <c r="AI13" s="1">
        <f t="shared" si="1"/>
        <v>-11</v>
      </c>
      <c r="AJ13" s="7">
        <f t="shared" si="2"/>
        <v>-90.425425972188094</v>
      </c>
      <c r="AK13" s="7">
        <f t="shared" si="0"/>
        <v>1.5534788237842219E-2</v>
      </c>
      <c r="AL13" s="7">
        <f t="shared" si="0"/>
        <v>0.74105351097019723</v>
      </c>
      <c r="AM13" s="7">
        <f t="shared" si="0"/>
        <v>3.9438392679093826E-2</v>
      </c>
      <c r="AN13" s="8">
        <f t="shared" si="3"/>
        <v>-1303.8644770203555</v>
      </c>
      <c r="AO13" s="8">
        <f t="shared" si="4"/>
        <v>134.41553947213242</v>
      </c>
      <c r="AP13" s="6">
        <f t="shared" si="5"/>
        <v>-90.275000000000006</v>
      </c>
    </row>
    <row r="14" spans="1:42">
      <c r="A14">
        <f>Strains!A8</f>
        <v>7</v>
      </c>
      <c r="B14">
        <f>Strains!B8</f>
        <v>7</v>
      </c>
      <c r="C14">
        <f>Strains!C8</f>
        <v>980011</v>
      </c>
      <c r="D14">
        <f>Strains!D8</f>
        <v>41540.783107060182</v>
      </c>
      <c r="E14">
        <f>Strains!E8</f>
        <v>71.87</v>
      </c>
      <c r="F14">
        <f>Strains!F8</f>
        <v>35.935000000000002</v>
      </c>
      <c r="G14">
        <f>Strains!G8</f>
        <v>-45.1</v>
      </c>
      <c r="H14">
        <f>Strains!H8</f>
        <v>-90.2</v>
      </c>
      <c r="I14">
        <f>Strains!I8</f>
        <v>5.5</v>
      </c>
      <c r="J14">
        <f>Strains!J8</f>
        <v>106.8</v>
      </c>
      <c r="K14">
        <f>Strains!K8</f>
        <v>-12.128</v>
      </c>
      <c r="L14">
        <f>Strains!L8</f>
        <v>80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175000</v>
      </c>
      <c r="Q14">
        <f>Strains!Q8</f>
        <v>653</v>
      </c>
      <c r="R14">
        <f>Strains!R8</f>
        <v>274</v>
      </c>
      <c r="S14">
        <f>Strains!S8</f>
        <v>58</v>
      </c>
      <c r="T14">
        <f>Strains!T8</f>
        <v>7.3104329295233414</v>
      </c>
      <c r="U14">
        <f>Strains!U8</f>
        <v>0.50350865976538384</v>
      </c>
      <c r="V14">
        <f>Strains!V8</f>
        <v>-90.413137391921879</v>
      </c>
      <c r="W14">
        <f>Strains!W8</f>
        <v>2.3937945539666189E-2</v>
      </c>
      <c r="X14">
        <f>Strains!X8</f>
        <v>0.79486687941440215</v>
      </c>
      <c r="Y14">
        <f>Strains!Y8</f>
        <v>6.2716114182042024E-2</v>
      </c>
      <c r="Z14">
        <f>Strains!Z8</f>
        <v>4.7821552307053352</v>
      </c>
      <c r="AA14">
        <f>Strains!AA8</f>
        <v>0.33809739826978358</v>
      </c>
      <c r="AB14">
        <f>Strains!AB8</f>
        <v>0.16514035791764173</v>
      </c>
      <c r="AC14">
        <f>Strains!AC8</f>
        <v>0.14361105325042842</v>
      </c>
      <c r="AD14">
        <f>Strains!AD8</f>
        <v>1.2449728849729746</v>
      </c>
      <c r="AG14" s="1" t="s">
        <v>281</v>
      </c>
      <c r="AH14" s="1">
        <v>0.15</v>
      </c>
      <c r="AI14" s="1">
        <f t="shared" si="1"/>
        <v>-10</v>
      </c>
      <c r="AJ14" s="7">
        <f t="shared" si="2"/>
        <v>-90.413137391921879</v>
      </c>
      <c r="AK14" s="7">
        <f t="shared" si="0"/>
        <v>2.3937945539666189E-2</v>
      </c>
      <c r="AL14" s="7">
        <f t="shared" si="0"/>
        <v>0.79486687941440215</v>
      </c>
      <c r="AM14" s="7">
        <f t="shared" si="0"/>
        <v>6.2716114182042024E-2</v>
      </c>
      <c r="AN14" s="8">
        <f t="shared" si="3"/>
        <v>-1197.541423410775</v>
      </c>
      <c r="AO14" s="8">
        <f t="shared" si="4"/>
        <v>207.21351103947234</v>
      </c>
      <c r="AP14" s="6">
        <f t="shared" si="5"/>
        <v>-90.275000000000006</v>
      </c>
    </row>
    <row r="15" spans="1:42">
      <c r="A15">
        <f>Strains!A9</f>
        <v>8</v>
      </c>
      <c r="B15">
        <f>Strains!B9</f>
        <v>8</v>
      </c>
      <c r="C15">
        <f>Strains!C9</f>
        <v>980011</v>
      </c>
      <c r="D15">
        <f>Strains!D9</f>
        <v>41540.79075821759</v>
      </c>
      <c r="E15">
        <f>Strains!E9</f>
        <v>71.87</v>
      </c>
      <c r="F15">
        <f>Strains!F9</f>
        <v>35.935000000000002</v>
      </c>
      <c r="G15">
        <f>Strains!G9</f>
        <v>-45.1</v>
      </c>
      <c r="H15">
        <f>Strains!H9</f>
        <v>-90.2</v>
      </c>
      <c r="I15">
        <f>Strains!I9</f>
        <v>5.5</v>
      </c>
      <c r="J15">
        <f>Strains!J9</f>
        <v>107.8</v>
      </c>
      <c r="K15">
        <f>Strains!K9</f>
        <v>-12.047000000000001</v>
      </c>
      <c r="L15">
        <f>Strains!L9</f>
        <v>80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175000</v>
      </c>
      <c r="Q15">
        <f>Strains!Q9</f>
        <v>651</v>
      </c>
      <c r="R15">
        <f>Strains!R9</f>
        <v>259</v>
      </c>
      <c r="S15">
        <f>Strains!S9</f>
        <v>72</v>
      </c>
      <c r="T15">
        <f>Strains!T9</f>
        <v>7.2421300370257891</v>
      </c>
      <c r="U15">
        <f>Strains!U9</f>
        <v>0.37839244465465738</v>
      </c>
      <c r="V15">
        <f>Strains!V9</f>
        <v>-90.473594542945762</v>
      </c>
      <c r="W15">
        <f>Strains!W9</f>
        <v>2.0145772541397992E-2</v>
      </c>
      <c r="X15">
        <f>Strains!X9</f>
        <v>0.85747517937537143</v>
      </c>
      <c r="Y15">
        <f>Strains!Y9</f>
        <v>5.5291659432594453E-2</v>
      </c>
      <c r="Z15">
        <f>Strains!Z9</f>
        <v>5.6890105215595561</v>
      </c>
      <c r="AA15">
        <f>Strains!AA9</f>
        <v>0.32011706636988319</v>
      </c>
      <c r="AB15">
        <f>Strains!AB9</f>
        <v>0.16729316105685094</v>
      </c>
      <c r="AC15">
        <f>Strains!AC9</f>
        <v>0.12942712223977024</v>
      </c>
      <c r="AD15">
        <f>Strains!AD9</f>
        <v>0.88367167318330564</v>
      </c>
      <c r="AG15" s="1" t="s">
        <v>329</v>
      </c>
      <c r="AH15" s="1">
        <v>0.15</v>
      </c>
      <c r="AI15" s="1">
        <f t="shared" si="1"/>
        <v>-9</v>
      </c>
      <c r="AJ15" s="7">
        <f t="shared" si="2"/>
        <v>-90.473594542945762</v>
      </c>
      <c r="AK15" s="7">
        <f t="shared" si="0"/>
        <v>2.0145772541397992E-2</v>
      </c>
      <c r="AL15" s="7">
        <f t="shared" si="0"/>
        <v>0.85747517937537143</v>
      </c>
      <c r="AM15" s="7">
        <f t="shared" si="0"/>
        <v>5.5291659432594453E-2</v>
      </c>
      <c r="AN15" s="8">
        <f t="shared" si="3"/>
        <v>-2149.5531791461131</v>
      </c>
      <c r="AO15" s="8">
        <f t="shared" si="4"/>
        <v>174.02881115524679</v>
      </c>
      <c r="AP15" s="6">
        <f>VLOOKUP(AG15,$AH$1:$AI$5,2,FALSE)</f>
        <v>-90.225500000000011</v>
      </c>
    </row>
    <row r="16" spans="1:42">
      <c r="A16">
        <f>Strains!A10</f>
        <v>9</v>
      </c>
      <c r="B16">
        <f>Strains!B10</f>
        <v>9</v>
      </c>
      <c r="C16">
        <f>Strains!C10</f>
        <v>980011</v>
      </c>
      <c r="D16">
        <f>Strains!D10</f>
        <v>41540.798389583331</v>
      </c>
      <c r="E16">
        <f>Strains!E10</f>
        <v>71.87</v>
      </c>
      <c r="F16">
        <f>Strains!F10</f>
        <v>35.935000000000002</v>
      </c>
      <c r="G16">
        <f>Strains!G10</f>
        <v>-45.1</v>
      </c>
      <c r="H16">
        <f>Strains!H10</f>
        <v>-90.2</v>
      </c>
      <c r="I16">
        <f>Strains!I10</f>
        <v>5.5</v>
      </c>
      <c r="J16">
        <f>Strains!J10</f>
        <v>108.8</v>
      </c>
      <c r="K16">
        <f>Strains!K10</f>
        <v>-12.250999999999999</v>
      </c>
      <c r="L16">
        <f>Strains!L10</f>
        <v>80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235000</v>
      </c>
      <c r="Q16">
        <f>Strains!Q10</f>
        <v>875</v>
      </c>
      <c r="R16">
        <f>Strains!R10</f>
        <v>270</v>
      </c>
      <c r="S16">
        <f>Strains!S10</f>
        <v>93</v>
      </c>
      <c r="T16">
        <f>Strains!T10</f>
        <v>6.080911001772213</v>
      </c>
      <c r="U16">
        <f>Strains!U10</f>
        <v>0.4133435724064688</v>
      </c>
      <c r="V16">
        <f>Strains!V10</f>
        <v>-90.093023576598782</v>
      </c>
      <c r="W16">
        <f>Strains!W10</f>
        <v>3.635538176654593E-2</v>
      </c>
      <c r="X16">
        <f>Strains!X10</f>
        <v>1.1264441853052454</v>
      </c>
      <c r="Y16">
        <f>Strains!Y10</f>
        <v>0.1009914339585299</v>
      </c>
      <c r="Z16">
        <f>Strains!Z10</f>
        <v>6.8931141018585551</v>
      </c>
      <c r="AA16">
        <f>Strains!AA10</f>
        <v>0.366265928440902</v>
      </c>
      <c r="AB16">
        <f>Strains!AB10</f>
        <v>0.20183702957028085</v>
      </c>
      <c r="AC16">
        <f>Strains!AC10</f>
        <v>0.15218681440568893</v>
      </c>
      <c r="AD16">
        <f>Strains!AD10</f>
        <v>1.067138610073183</v>
      </c>
      <c r="AG16" s="1" t="s">
        <v>279</v>
      </c>
      <c r="AH16" s="1">
        <v>0.15</v>
      </c>
      <c r="AI16" s="1">
        <f t="shared" si="1"/>
        <v>-8</v>
      </c>
      <c r="AJ16" s="7">
        <f t="shared" si="2"/>
        <v>-90.093023576598782</v>
      </c>
      <c r="AK16" s="7">
        <f t="shared" si="0"/>
        <v>3.635538176654593E-2</v>
      </c>
      <c r="AL16" s="7">
        <f t="shared" si="0"/>
        <v>1.1264441853052454</v>
      </c>
      <c r="AM16" s="7">
        <f t="shared" si="0"/>
        <v>0.1009914339585299</v>
      </c>
      <c r="AN16" s="8">
        <f t="shared" si="3"/>
        <v>-139.61501809012233</v>
      </c>
      <c r="AO16" s="8">
        <f t="shared" si="4"/>
        <v>316.85234995570966</v>
      </c>
      <c r="AP16" s="6">
        <f>VLOOKUP(AG16,$AH$1:$AI$5,2,FALSE)</f>
        <v>-90.076999999999998</v>
      </c>
    </row>
    <row r="17" spans="1:44">
      <c r="A17">
        <f>Strains!A11</f>
        <v>10</v>
      </c>
      <c r="B17">
        <f>Strains!B11</f>
        <v>10</v>
      </c>
      <c r="C17">
        <f>Strains!C11</f>
        <v>980011</v>
      </c>
      <c r="D17">
        <f>Strains!D11</f>
        <v>41540.808693402774</v>
      </c>
      <c r="E17">
        <f>Strains!E11</f>
        <v>71.87</v>
      </c>
      <c r="F17">
        <f>Strains!F11</f>
        <v>35.935000000000002</v>
      </c>
      <c r="G17">
        <f>Strains!G11</f>
        <v>-45.1</v>
      </c>
      <c r="H17">
        <f>Strains!H11</f>
        <v>-90.2</v>
      </c>
      <c r="I17">
        <f>Strains!I11</f>
        <v>5.5</v>
      </c>
      <c r="J17">
        <f>Strains!J11</f>
        <v>109.8</v>
      </c>
      <c r="K17">
        <f>Strains!K11</f>
        <v>-12.503</v>
      </c>
      <c r="L17">
        <f>Strains!L11</f>
        <v>80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235000</v>
      </c>
      <c r="Q17">
        <f>Strains!Q11</f>
        <v>878</v>
      </c>
      <c r="R17">
        <f>Strains!R11</f>
        <v>268</v>
      </c>
      <c r="S17">
        <f>Strains!S11</f>
        <v>91</v>
      </c>
      <c r="T17">
        <f>Strains!T11</f>
        <v>7.5234990835289581</v>
      </c>
      <c r="U17">
        <f>Strains!U11</f>
        <v>0.47272210200183623</v>
      </c>
      <c r="V17">
        <f>Strains!V11</f>
        <v>-90.050337927917568</v>
      </c>
      <c r="W17">
        <f>Strains!W11</f>
        <v>3.8436894365869403E-2</v>
      </c>
      <c r="X17">
        <f>Strains!X11</f>
        <v>1.2905213207910833</v>
      </c>
      <c r="Y17">
        <f>Strains!Y11</f>
        <v>0.11426051237145167</v>
      </c>
      <c r="Z17">
        <f>Strains!Z11</f>
        <v>6.6296552776147655</v>
      </c>
      <c r="AA17">
        <f>Strains!AA11</f>
        <v>0.44349462050527116</v>
      </c>
      <c r="AB17">
        <f>Strains!AB11</f>
        <v>0.67398258893861229</v>
      </c>
      <c r="AC17">
        <f>Strains!AC11</f>
        <v>0.1849620694249855</v>
      </c>
      <c r="AD17">
        <f>Strains!AD11</f>
        <v>1.0724569987195294</v>
      </c>
      <c r="AG17" s="1" t="s">
        <v>279</v>
      </c>
      <c r="AH17" s="1">
        <v>0.15</v>
      </c>
      <c r="AI17" s="1">
        <f t="shared" si="1"/>
        <v>-7</v>
      </c>
      <c r="AJ17" s="7">
        <f t="shared" si="2"/>
        <v>-90.050337927917568</v>
      </c>
      <c r="AK17" s="7">
        <f t="shared" si="0"/>
        <v>3.8436894365869403E-2</v>
      </c>
      <c r="AL17" s="7">
        <f t="shared" si="0"/>
        <v>1.2905213207910833</v>
      </c>
      <c r="AM17" s="7">
        <f t="shared" si="0"/>
        <v>0.11426051237145167</v>
      </c>
      <c r="AN17" s="8">
        <f t="shared" si="3"/>
        <v>232.43907592318536</v>
      </c>
      <c r="AO17" s="8">
        <f t="shared" si="4"/>
        <v>335.37719112386458</v>
      </c>
      <c r="AP17" s="6">
        <f t="shared" si="5"/>
        <v>-90.076999999999998</v>
      </c>
    </row>
    <row r="18" spans="1:44">
      <c r="A18">
        <f>Strains!A12</f>
        <v>11</v>
      </c>
      <c r="B18">
        <f>Strains!B12</f>
        <v>11</v>
      </c>
      <c r="C18">
        <f>Strains!C12</f>
        <v>980011</v>
      </c>
      <c r="D18">
        <f>Strains!D12</f>
        <v>41540.818952662034</v>
      </c>
      <c r="E18">
        <f>Strains!E12</f>
        <v>71.87</v>
      </c>
      <c r="F18">
        <f>Strains!F12</f>
        <v>35.935000000000002</v>
      </c>
      <c r="G18">
        <f>Strains!G12</f>
        <v>-45.1</v>
      </c>
      <c r="H18">
        <f>Strains!H12</f>
        <v>-90.2</v>
      </c>
      <c r="I18">
        <f>Strains!I12</f>
        <v>5.5</v>
      </c>
      <c r="J18">
        <f>Strains!J12</f>
        <v>110.8</v>
      </c>
      <c r="K18">
        <f>Strains!K12</f>
        <v>-12.65</v>
      </c>
      <c r="L18">
        <f>Strains!L12</f>
        <v>80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235000</v>
      </c>
      <c r="Q18">
        <f>Strains!Q12</f>
        <v>874</v>
      </c>
      <c r="R18">
        <f>Strains!R12</f>
        <v>280</v>
      </c>
      <c r="S18">
        <f>Strains!S12</f>
        <v>103</v>
      </c>
      <c r="T18">
        <f>Strains!T12</f>
        <v>5.8694876827673399</v>
      </c>
      <c r="U18">
        <f>Strains!U12</f>
        <v>0.3686467855395138</v>
      </c>
      <c r="V18">
        <f>Strains!V12</f>
        <v>-89.920263627185832</v>
      </c>
      <c r="W18">
        <f>Strains!W12</f>
        <v>3.2867160169524602E-2</v>
      </c>
      <c r="X18">
        <f>Strains!X12</f>
        <v>1.102441492391806</v>
      </c>
      <c r="Y18">
        <f>Strains!Y12</f>
        <v>9.0722239861783543E-2</v>
      </c>
      <c r="Z18">
        <f>Strains!Z12</f>
        <v>6.8972728384563133</v>
      </c>
      <c r="AA18">
        <f>Strains!AA12</f>
        <v>0.27391402424692118</v>
      </c>
      <c r="AB18">
        <f>Strains!AB12</f>
        <v>0.13295077054459087</v>
      </c>
      <c r="AC18">
        <f>Strains!AC12</f>
        <v>0.13665492340802735</v>
      </c>
      <c r="AD18">
        <f>Strains!AD12</f>
        <v>0.96291933502089078</v>
      </c>
      <c r="AG18" s="1" t="s">
        <v>279</v>
      </c>
      <c r="AH18" s="1">
        <v>0.15</v>
      </c>
      <c r="AI18" s="1">
        <f t="shared" si="1"/>
        <v>-6</v>
      </c>
      <c r="AJ18" s="7">
        <f t="shared" si="2"/>
        <v>-89.920263627185832</v>
      </c>
      <c r="AK18" s="7">
        <f t="shared" si="0"/>
        <v>3.2867160169524602E-2</v>
      </c>
      <c r="AL18" s="7">
        <f t="shared" si="0"/>
        <v>1.102441492391806</v>
      </c>
      <c r="AM18" s="7">
        <f t="shared" si="0"/>
        <v>9.0722239861783543E-2</v>
      </c>
      <c r="AN18" s="8">
        <f t="shared" si="3"/>
        <v>1368.7518572116364</v>
      </c>
      <c r="AO18" s="8">
        <f t="shared" si="4"/>
        <v>287.73648789770505</v>
      </c>
      <c r="AP18" s="6">
        <f t="shared" si="5"/>
        <v>-90.076999999999998</v>
      </c>
    </row>
    <row r="19" spans="1:44">
      <c r="A19">
        <f>Strains!A13</f>
        <v>12</v>
      </c>
      <c r="B19">
        <f>Strains!B13</f>
        <v>12</v>
      </c>
      <c r="C19">
        <f>Strains!C13</f>
        <v>980011</v>
      </c>
      <c r="D19">
        <f>Strains!D13</f>
        <v>41540.829291087961</v>
      </c>
      <c r="E19">
        <f>Strains!E13</f>
        <v>71.87</v>
      </c>
      <c r="F19">
        <f>Strains!F13</f>
        <v>35.935000000000002</v>
      </c>
      <c r="G19">
        <f>Strains!G13</f>
        <v>-45.1</v>
      </c>
      <c r="H19">
        <f>Strains!H13</f>
        <v>-90.2</v>
      </c>
      <c r="I19">
        <f>Strains!I13</f>
        <v>5.5</v>
      </c>
      <c r="J19">
        <f>Strains!J13</f>
        <v>111.8</v>
      </c>
      <c r="K19">
        <f>Strains!K13</f>
        <v>-12.782</v>
      </c>
      <c r="L19">
        <f>Strains!L13</f>
        <v>80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235000</v>
      </c>
      <c r="Q19">
        <f>Strains!Q13</f>
        <v>874</v>
      </c>
      <c r="R19">
        <f>Strains!R13</f>
        <v>272</v>
      </c>
      <c r="S19">
        <f>Strains!S13</f>
        <v>93</v>
      </c>
      <c r="T19">
        <f>Strains!T13</f>
        <v>5.5363732265686618</v>
      </c>
      <c r="U19">
        <f>Strains!U13</f>
        <v>0.34940193560813659</v>
      </c>
      <c r="V19">
        <f>Strains!V13</f>
        <v>-89.931311797390876</v>
      </c>
      <c r="W19">
        <f>Strains!W13</f>
        <v>3.1299097264019839E-2</v>
      </c>
      <c r="X19">
        <f>Strains!X13</f>
        <v>1.0514668887520358</v>
      </c>
      <c r="Y19">
        <f>Strains!Y13</f>
        <v>8.4576235369704642E-2</v>
      </c>
      <c r="Z19">
        <f>Strains!Z13</f>
        <v>6.0866709129393284</v>
      </c>
      <c r="AA19">
        <f>Strains!AA13</f>
        <v>0.24146393199151778</v>
      </c>
      <c r="AB19">
        <f>Strains!AB13</f>
        <v>0.47686165404088487</v>
      </c>
      <c r="AC19">
        <f>Strains!AC13</f>
        <v>0.12503607658981927</v>
      </c>
      <c r="AD19">
        <f>Strains!AD13</f>
        <v>0.94523330118856985</v>
      </c>
      <c r="AG19" s="1" t="s">
        <v>279</v>
      </c>
      <c r="AH19" s="1">
        <v>0.15</v>
      </c>
      <c r="AI19" s="1">
        <f t="shared" si="1"/>
        <v>-5</v>
      </c>
      <c r="AJ19" s="7">
        <f t="shared" si="2"/>
        <v>-89.931311797390876</v>
      </c>
      <c r="AK19" s="7">
        <f t="shared" si="0"/>
        <v>3.1299097264019839E-2</v>
      </c>
      <c r="AL19" s="7">
        <f t="shared" si="0"/>
        <v>1.0514668887520358</v>
      </c>
      <c r="AM19" s="7">
        <f t="shared" si="0"/>
        <v>8.4576235369704642E-2</v>
      </c>
      <c r="AN19" s="8">
        <f t="shared" si="3"/>
        <v>1272.0859523873696</v>
      </c>
      <c r="AO19" s="8">
        <f t="shared" si="4"/>
        <v>273.92392543412734</v>
      </c>
      <c r="AP19" s="6">
        <f t="shared" si="5"/>
        <v>-90.076999999999998</v>
      </c>
    </row>
    <row r="20" spans="1:44">
      <c r="A20">
        <f>Strains!A14</f>
        <v>13</v>
      </c>
      <c r="B20">
        <f>Strains!B14</f>
        <v>13</v>
      </c>
      <c r="C20">
        <f>Strains!C14</f>
        <v>980011</v>
      </c>
      <c r="D20">
        <f>Strains!D14</f>
        <v>41540.839484374999</v>
      </c>
      <c r="E20">
        <f>Strains!E14</f>
        <v>71.87</v>
      </c>
      <c r="F20">
        <f>Strains!F14</f>
        <v>35.935000000000002</v>
      </c>
      <c r="G20">
        <f>Strains!G14</f>
        <v>-45.1</v>
      </c>
      <c r="H20">
        <f>Strains!H14</f>
        <v>-90.2</v>
      </c>
      <c r="I20">
        <f>Strains!I14</f>
        <v>5.5</v>
      </c>
      <c r="J20">
        <f>Strains!J14</f>
        <v>112.8</v>
      </c>
      <c r="K20">
        <f>Strains!K14</f>
        <v>-12.827</v>
      </c>
      <c r="L20">
        <f>Strains!L14</f>
        <v>80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235000</v>
      </c>
      <c r="Q20">
        <f>Strains!Q14</f>
        <v>875</v>
      </c>
      <c r="R20">
        <f>Strains!R14</f>
        <v>296</v>
      </c>
      <c r="S20">
        <f>Strains!S14</f>
        <v>83</v>
      </c>
      <c r="T20">
        <f>Strains!T14</f>
        <v>7.9032497611658012</v>
      </c>
      <c r="U20">
        <f>Strains!U14</f>
        <v>0.56956295803641921</v>
      </c>
      <c r="V20">
        <f>Strains!V14</f>
        <v>-89.907051680929555</v>
      </c>
      <c r="W20">
        <f>Strains!W14</f>
        <v>4.5035093363483124E-2</v>
      </c>
      <c r="X20">
        <f>Strains!X14</f>
        <v>1.3359767547362762</v>
      </c>
      <c r="Y20">
        <f>Strains!Y14</f>
        <v>0.13835566560173293</v>
      </c>
      <c r="Z20">
        <f>Strains!Z14</f>
        <v>7.4559870545192846</v>
      </c>
      <c r="AA20">
        <f>Strains!AA14</f>
        <v>0.48001304728028071</v>
      </c>
      <c r="AB20">
        <f>Strains!AB14</f>
        <v>0.36455352650650441</v>
      </c>
      <c r="AC20">
        <f>Strains!AC14</f>
        <v>0.2365648316532496</v>
      </c>
      <c r="AD20">
        <f>Strains!AD14</f>
        <v>1.1855813396779642</v>
      </c>
      <c r="AG20" s="1" t="s">
        <v>279</v>
      </c>
      <c r="AH20" s="1">
        <v>0.15</v>
      </c>
      <c r="AI20" s="1">
        <f t="shared" si="1"/>
        <v>-4</v>
      </c>
      <c r="AJ20" s="7">
        <f t="shared" si="2"/>
        <v>-89.907051680929555</v>
      </c>
      <c r="AK20" s="7">
        <f t="shared" si="0"/>
        <v>4.5035093363483124E-2</v>
      </c>
      <c r="AL20" s="7">
        <f t="shared" si="0"/>
        <v>1.3359767547362762</v>
      </c>
      <c r="AM20" s="7">
        <f t="shared" si="0"/>
        <v>0.13835566560173293</v>
      </c>
      <c r="AN20" s="8">
        <f t="shared" si="3"/>
        <v>1484.386441734875</v>
      </c>
      <c r="AO20" s="8">
        <f t="shared" si="4"/>
        <v>394.4603584948859</v>
      </c>
      <c r="AP20" s="6">
        <f t="shared" si="5"/>
        <v>-90.076999999999998</v>
      </c>
    </row>
    <row r="21" spans="1:44">
      <c r="A21">
        <f>Strains!A15</f>
        <v>14</v>
      </c>
      <c r="B21">
        <f>Strains!B15</f>
        <v>14</v>
      </c>
      <c r="C21">
        <f>Strains!C15</f>
        <v>980011</v>
      </c>
      <c r="D21">
        <f>Strains!D15</f>
        <v>41540.849714004631</v>
      </c>
      <c r="E21">
        <f>Strains!E15</f>
        <v>71.87</v>
      </c>
      <c r="F21">
        <f>Strains!F15</f>
        <v>35.935000000000002</v>
      </c>
      <c r="G21">
        <f>Strains!G15</f>
        <v>-45.1</v>
      </c>
      <c r="H21">
        <f>Strains!H15</f>
        <v>-90.2</v>
      </c>
      <c r="I21">
        <f>Strains!I15</f>
        <v>5.5</v>
      </c>
      <c r="J21">
        <f>Strains!J15</f>
        <v>113.8</v>
      </c>
      <c r="K21">
        <f>Strains!K15</f>
        <v>-12.916</v>
      </c>
      <c r="L21">
        <f>Strains!L15</f>
        <v>80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235000</v>
      </c>
      <c r="Q21">
        <f>Strains!Q15</f>
        <v>880</v>
      </c>
      <c r="R21">
        <f>Strains!R15</f>
        <v>256</v>
      </c>
      <c r="S21">
        <f>Strains!S15</f>
        <v>92</v>
      </c>
      <c r="T21">
        <f>Strains!T15</f>
        <v>6.1754051700691814</v>
      </c>
      <c r="U21">
        <f>Strains!U15</f>
        <v>0.37019215198585309</v>
      </c>
      <c r="V21">
        <f>Strains!V15</f>
        <v>-89.842494181502815</v>
      </c>
      <c r="W21">
        <f>Strains!W15</f>
        <v>3.434506115474905E-2</v>
      </c>
      <c r="X21">
        <f>Strains!X15</f>
        <v>1.2159633508446173</v>
      </c>
      <c r="Y21">
        <f>Strains!Y15</f>
        <v>0.1008259358249525</v>
      </c>
      <c r="Z21">
        <f>Strains!Z15</f>
        <v>6.9969730771841672</v>
      </c>
      <c r="AA21">
        <f>Strains!AA15</f>
        <v>0.27352576382569455</v>
      </c>
      <c r="AB21">
        <f>Strains!AB15</f>
        <v>8.080312648081095E-2</v>
      </c>
      <c r="AC21">
        <f>Strains!AC15</f>
        <v>0.15291128489359918</v>
      </c>
      <c r="AD21">
        <f>Strains!AD15</f>
        <v>0.88833168302641463</v>
      </c>
      <c r="AG21" s="1" t="s">
        <v>279</v>
      </c>
      <c r="AH21" s="1">
        <v>0.15</v>
      </c>
      <c r="AI21" s="1">
        <f t="shared" si="1"/>
        <v>-3</v>
      </c>
      <c r="AJ21" s="7">
        <f t="shared" si="2"/>
        <v>-89.842494181502815</v>
      </c>
      <c r="AK21" s="7">
        <f t="shared" si="0"/>
        <v>3.434506115474905E-2</v>
      </c>
      <c r="AL21" s="7">
        <f t="shared" si="0"/>
        <v>1.2159633508446173</v>
      </c>
      <c r="AM21" s="7">
        <f t="shared" si="0"/>
        <v>0.1008259358249525</v>
      </c>
      <c r="AN21" s="8">
        <f t="shared" si="3"/>
        <v>2049.9873407955338</v>
      </c>
      <c r="AO21" s="8">
        <f t="shared" si="4"/>
        <v>301.29393082445313</v>
      </c>
      <c r="AP21" s="6">
        <f t="shared" si="5"/>
        <v>-90.076999999999998</v>
      </c>
      <c r="AQ21" t="s">
        <v>331</v>
      </c>
      <c r="AR21" s="37" t="s">
        <v>286</v>
      </c>
    </row>
    <row r="22" spans="1:44">
      <c r="A22">
        <f>Strains!A16</f>
        <v>15</v>
      </c>
      <c r="B22">
        <f>Strains!B16</f>
        <v>15</v>
      </c>
      <c r="C22">
        <f>Strains!C16</f>
        <v>980011</v>
      </c>
      <c r="D22">
        <f>Strains!D16</f>
        <v>41540.860051041665</v>
      </c>
      <c r="E22">
        <f>Strains!E16</f>
        <v>71.87</v>
      </c>
      <c r="F22">
        <f>Strains!F16</f>
        <v>35.935000000000002</v>
      </c>
      <c r="G22">
        <f>Strains!G16</f>
        <v>-45.1</v>
      </c>
      <c r="H22">
        <f>Strains!H16</f>
        <v>-90.2</v>
      </c>
      <c r="I22">
        <f>Strains!I16</f>
        <v>5.5</v>
      </c>
      <c r="J22">
        <f>Strains!J16</f>
        <v>114.8</v>
      </c>
      <c r="K22">
        <f>Strains!K16</f>
        <v>-13.026999999999999</v>
      </c>
      <c r="L22">
        <f>Strains!L16</f>
        <v>80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235000</v>
      </c>
      <c r="Q22">
        <f>Strains!Q16</f>
        <v>877</v>
      </c>
      <c r="R22">
        <f>Strains!R16</f>
        <v>258</v>
      </c>
      <c r="S22">
        <f>Strains!S16</f>
        <v>79</v>
      </c>
      <c r="T22">
        <f>Strains!T16</f>
        <v>6.1044686320460766</v>
      </c>
      <c r="U22">
        <f>Strains!U16</f>
        <v>0.45880501512998062</v>
      </c>
      <c r="V22">
        <f>Strains!V16</f>
        <v>-89.862179029085397</v>
      </c>
      <c r="W22">
        <f>Strains!W16</f>
        <v>4.6551204527812001E-2</v>
      </c>
      <c r="X22">
        <f>Strains!X16</f>
        <v>1.3418930264198272</v>
      </c>
      <c r="Y22">
        <f>Strains!Y16</f>
        <v>0.14452245249173948</v>
      </c>
      <c r="Z22">
        <f>Strains!Z16</f>
        <v>7.0844866786045264</v>
      </c>
      <c r="AA22">
        <f>Strains!AA16</f>
        <v>0.36083015755877546</v>
      </c>
      <c r="AB22">
        <f>Strains!AB16</f>
        <v>0.39798234029401891</v>
      </c>
      <c r="AC22">
        <f>Strains!AC16</f>
        <v>0.20091977136255801</v>
      </c>
      <c r="AD22">
        <f>Strains!AD16</f>
        <v>0.96044328744445606</v>
      </c>
      <c r="AG22" s="1" t="s">
        <v>279</v>
      </c>
      <c r="AH22" s="1">
        <v>0.15</v>
      </c>
      <c r="AI22" s="1">
        <f t="shared" si="1"/>
        <v>-2</v>
      </c>
      <c r="AJ22" s="7">
        <f t="shared" si="2"/>
        <v>-89.862179029085397</v>
      </c>
      <c r="AK22" s="7">
        <f t="shared" si="0"/>
        <v>4.6551204527812001E-2</v>
      </c>
      <c r="AL22" s="7">
        <f t="shared" si="0"/>
        <v>1.3418930264198272</v>
      </c>
      <c r="AM22" s="7">
        <f t="shared" si="0"/>
        <v>0.14452245249173948</v>
      </c>
      <c r="AN22" s="8">
        <f>(SIN(RADIANS(AP22/2))/SIN(RADIANS(AJ22/2))-1)*1000000</f>
        <v>1877.423145763446</v>
      </c>
      <c r="AO22" s="8">
        <f t="shared" si="4"/>
        <v>408.22768467840842</v>
      </c>
      <c r="AP22" s="6">
        <f t="shared" si="5"/>
        <v>-90.076999999999998</v>
      </c>
      <c r="AQ22" s="3">
        <f>AVERAGE(AN22:AN23)</f>
        <v>2060.318306563946</v>
      </c>
      <c r="AR22" s="37">
        <v>-2</v>
      </c>
    </row>
    <row r="23" spans="1:44">
      <c r="A23">
        <f>Strains!A72</f>
        <v>71</v>
      </c>
      <c r="B23">
        <f>Strains!B72</f>
        <v>15</v>
      </c>
      <c r="C23">
        <f>Strains!C72</f>
        <v>980011</v>
      </c>
      <c r="D23">
        <f>Strains!D72</f>
        <v>41541.461273263893</v>
      </c>
      <c r="E23">
        <f>Strains!E72</f>
        <v>71.87</v>
      </c>
      <c r="F23">
        <f>Strains!F72</f>
        <v>35.935000000000002</v>
      </c>
      <c r="G23">
        <f>Strains!G72</f>
        <v>-45.1</v>
      </c>
      <c r="H23">
        <f>Strains!H72</f>
        <v>-89.8</v>
      </c>
      <c r="I23">
        <f>Strains!I72</f>
        <v>5.5</v>
      </c>
      <c r="J23">
        <f>Strains!J72</f>
        <v>114.8</v>
      </c>
      <c r="K23">
        <f>Strains!K72</f>
        <v>-13.026999999999999</v>
      </c>
      <c r="L23">
        <f>Strains!L72</f>
        <v>80</v>
      </c>
      <c r="M23">
        <f>Strains!M72</f>
        <v>0</v>
      </c>
      <c r="N23" t="str">
        <f>Strains!N72</f>
        <v>OFF</v>
      </c>
      <c r="O23">
        <f>Strains!O72</f>
        <v>32</v>
      </c>
      <c r="P23">
        <f>Strains!P72</f>
        <v>249183</v>
      </c>
      <c r="Q23">
        <f>Strains!Q72</f>
        <v>948</v>
      </c>
      <c r="R23">
        <f>Strains!R72</f>
        <v>257</v>
      </c>
      <c r="S23">
        <f>Strains!S72</f>
        <v>109</v>
      </c>
      <c r="T23">
        <f>Strains!T72</f>
        <v>6.0491564400035998</v>
      </c>
      <c r="U23">
        <f>Strains!U72</f>
        <v>0.44756447305902147</v>
      </c>
      <c r="V23">
        <f>Strains!V72</f>
        <v>-89.820464417201094</v>
      </c>
      <c r="W23">
        <f>Strains!W72</f>
        <v>4.6237732564221562E-2</v>
      </c>
      <c r="X23">
        <f>Strains!X72</f>
        <v>1.3583070610068941</v>
      </c>
      <c r="Y23">
        <f>Strains!Y72</f>
        <v>0.14724763303473198</v>
      </c>
      <c r="Z23">
        <f>Strains!Z72</f>
        <v>7.3169511781182299</v>
      </c>
      <c r="AA23">
        <f>Strains!AA72</f>
        <v>0.59717143830800767</v>
      </c>
      <c r="AB23">
        <f>Strains!AB72</f>
        <v>0.56312660874756126</v>
      </c>
      <c r="AC23">
        <f>Strains!AC72</f>
        <v>0.19646407185709391</v>
      </c>
      <c r="AD23">
        <f>Strains!AD72</f>
        <v>0.93748844937910514</v>
      </c>
      <c r="AG23" s="1" t="s">
        <v>279</v>
      </c>
      <c r="AH23" s="1">
        <v>0.15</v>
      </c>
      <c r="AI23" s="1">
        <f t="shared" ref="AI23:AI27" si="6">J23-116.8</f>
        <v>-2</v>
      </c>
      <c r="AJ23" s="7">
        <f t="shared" ref="AJ23:AJ27" si="7">V23</f>
        <v>-89.820464417201094</v>
      </c>
      <c r="AK23" s="7">
        <f t="shared" ref="AK23:AK27" si="8">W23</f>
        <v>4.6237732564221562E-2</v>
      </c>
      <c r="AL23" s="7">
        <f t="shared" ref="AL23:AL27" si="9">X23</f>
        <v>1.3583070610068941</v>
      </c>
      <c r="AM23" s="7">
        <f t="shared" ref="AM23:AM27" si="10">Y23</f>
        <v>0.14724763303473198</v>
      </c>
      <c r="AN23" s="8">
        <f t="shared" ref="AN23:AN25" si="11">(SIN(RADIANS(AP23/2))/SIN(RADIANS(AJ23/2))-1)*1000000</f>
        <v>2243.2134673644464</v>
      </c>
      <c r="AO23" s="8">
        <f t="shared" ref="AO23:AO27" si="12">(SIN(RADIANS(AP23/2))/SIN(RADIANS((AJ23+AK23)/2))-1)*1000000-AN23</f>
        <v>405.92057621080539</v>
      </c>
      <c r="AP23" s="6">
        <f t="shared" si="5"/>
        <v>-90.076999999999998</v>
      </c>
      <c r="AQ23" s="3"/>
      <c r="AR23" s="37"/>
    </row>
    <row r="24" spans="1:44">
      <c r="A24">
        <f>Strains!A17</f>
        <v>16</v>
      </c>
      <c r="B24">
        <f>Strains!B17</f>
        <v>16</v>
      </c>
      <c r="C24">
        <f>Strains!C17</f>
        <v>980011</v>
      </c>
      <c r="D24">
        <f>Strains!D17</f>
        <v>41540.870308101854</v>
      </c>
      <c r="E24">
        <f>Strains!E17</f>
        <v>71.87</v>
      </c>
      <c r="F24">
        <f>Strains!F17</f>
        <v>35.935000000000002</v>
      </c>
      <c r="G24">
        <f>Strains!G17</f>
        <v>-45.1</v>
      </c>
      <c r="H24">
        <f>Strains!H17</f>
        <v>-90.2</v>
      </c>
      <c r="I24">
        <f>Strains!I17</f>
        <v>5.5</v>
      </c>
      <c r="J24">
        <f>Strains!J17</f>
        <v>115.8</v>
      </c>
      <c r="K24">
        <f>Strains!K17</f>
        <v>-13.026999999999999</v>
      </c>
      <c r="L24">
        <f>Strains!L17</f>
        <v>80</v>
      </c>
      <c r="M24">
        <f>Strains!M17</f>
        <v>0</v>
      </c>
      <c r="N24" t="str">
        <f>Strains!N17</f>
        <v>OFF</v>
      </c>
      <c r="O24">
        <f>Strains!O17</f>
        <v>32</v>
      </c>
      <c r="P24">
        <f>Strains!P17</f>
        <v>235000</v>
      </c>
      <c r="Q24">
        <f>Strains!Q17</f>
        <v>877</v>
      </c>
      <c r="R24">
        <f>Strains!R17</f>
        <v>255</v>
      </c>
      <c r="S24">
        <f>Strains!S17</f>
        <v>90</v>
      </c>
      <c r="T24">
        <f>Strains!T17</f>
        <v>5.5134646427155021</v>
      </c>
      <c r="U24">
        <f>Strains!U17</f>
        <v>0.43359585373541509</v>
      </c>
      <c r="V24">
        <f>Strains!V17</f>
        <v>-89.810038324079443</v>
      </c>
      <c r="W24">
        <f>Strains!W17</f>
        <v>4.5319988501549884E-2</v>
      </c>
      <c r="X24">
        <f>Strains!X17</f>
        <v>1.2396877592559981</v>
      </c>
      <c r="Y24">
        <f>Strains!Y17</f>
        <v>0.13663309619847988</v>
      </c>
      <c r="Z24">
        <f>Strains!Z17</f>
        <v>7.1861725367589999</v>
      </c>
      <c r="AA24">
        <f>Strains!AA17</f>
        <v>0.30733751213563271</v>
      </c>
      <c r="AB24">
        <f>Strains!AB17</f>
        <v>0.39567553186168247</v>
      </c>
      <c r="AC24">
        <f>Strains!AC17</f>
        <v>0.19033210709974796</v>
      </c>
      <c r="AD24">
        <f>Strains!AD17</f>
        <v>0.97438934688303036</v>
      </c>
      <c r="AG24" s="1" t="s">
        <v>279</v>
      </c>
      <c r="AH24" s="1">
        <v>0.15</v>
      </c>
      <c r="AI24" s="1">
        <f t="shared" si="6"/>
        <v>-1</v>
      </c>
      <c r="AJ24" s="7">
        <f t="shared" si="7"/>
        <v>-89.810038324079443</v>
      </c>
      <c r="AK24" s="7">
        <f t="shared" si="8"/>
        <v>4.5319988501549884E-2</v>
      </c>
      <c r="AL24" s="7">
        <f t="shared" si="9"/>
        <v>1.2396877592559981</v>
      </c>
      <c r="AM24" s="7">
        <f t="shared" si="10"/>
        <v>0.13663309619847988</v>
      </c>
      <c r="AN24" s="8">
        <f t="shared" si="11"/>
        <v>2334.7010789962487</v>
      </c>
      <c r="AO24" s="8">
        <f t="shared" si="12"/>
        <v>397.967668128274</v>
      </c>
      <c r="AP24" s="6">
        <f t="shared" si="5"/>
        <v>-90.076999999999998</v>
      </c>
      <c r="AQ24" s="3">
        <f>AVERAGE(AN24:AN25)</f>
        <v>2322.7581375302452</v>
      </c>
      <c r="AR24" s="37">
        <v>-1</v>
      </c>
    </row>
    <row r="25" spans="1:44">
      <c r="A25">
        <f>Strains!A71</f>
        <v>70</v>
      </c>
      <c r="B25">
        <f>Strains!B71</f>
        <v>16</v>
      </c>
      <c r="C25">
        <f>Strains!C71</f>
        <v>980011</v>
      </c>
      <c r="D25">
        <f>Strains!D71</f>
        <v>41541.448753472221</v>
      </c>
      <c r="E25">
        <f>Strains!E71</f>
        <v>71.87</v>
      </c>
      <c r="F25">
        <f>Strains!F71</f>
        <v>35.935000000000002</v>
      </c>
      <c r="G25">
        <f>Strains!G71</f>
        <v>-45.1</v>
      </c>
      <c r="H25">
        <f>Strains!H71</f>
        <v>-89.8</v>
      </c>
      <c r="I25">
        <f>Strains!I71</f>
        <v>5.5</v>
      </c>
      <c r="J25">
        <f>Strains!J71</f>
        <v>115.8</v>
      </c>
      <c r="K25">
        <f>Strains!K71</f>
        <v>-13.026999999999999</v>
      </c>
      <c r="L25">
        <f>Strains!L71</f>
        <v>80</v>
      </c>
      <c r="M25">
        <f>Strains!M71</f>
        <v>0</v>
      </c>
      <c r="N25" t="str">
        <f>Strains!N71</f>
        <v>OFF</v>
      </c>
      <c r="O25">
        <f>Strains!O71</f>
        <v>32</v>
      </c>
      <c r="P25">
        <f>Strains!P71</f>
        <v>282000</v>
      </c>
      <c r="Q25">
        <f>Strains!Q71</f>
        <v>1074</v>
      </c>
      <c r="R25">
        <f>Strains!R71</f>
        <v>304</v>
      </c>
      <c r="S25">
        <f>Strains!S71</f>
        <v>110</v>
      </c>
      <c r="T25">
        <f>Strains!T71</f>
        <v>5.4228313317133914</v>
      </c>
      <c r="U25">
        <f>Strains!U71</f>
        <v>0.39850744117518067</v>
      </c>
      <c r="V25">
        <f>Strains!V71</f>
        <v>-89.812760127556331</v>
      </c>
      <c r="W25">
        <f>Strains!W71</f>
        <v>4.2017370801277577E-2</v>
      </c>
      <c r="X25">
        <f>Strains!X71</f>
        <v>1.2134627537194254</v>
      </c>
      <c r="Y25">
        <f>Strains!Y71</f>
        <v>0.12659782356222074</v>
      </c>
      <c r="Z25">
        <f>Strains!Z71</f>
        <v>7.1204890772661971</v>
      </c>
      <c r="AA25">
        <f>Strains!AA71</f>
        <v>0.45831860998046686</v>
      </c>
      <c r="AB25">
        <f>Strains!AB71</f>
        <v>0.24420879965563733</v>
      </c>
      <c r="AC25">
        <f>Strains!AC71</f>
        <v>0.1654011926141481</v>
      </c>
      <c r="AD25">
        <f>Strains!AD71</f>
        <v>1.0604214300610206</v>
      </c>
      <c r="AG25" s="1" t="s">
        <v>279</v>
      </c>
      <c r="AH25" s="1">
        <v>0.15</v>
      </c>
      <c r="AI25" s="1">
        <f t="shared" si="6"/>
        <v>-1</v>
      </c>
      <c r="AJ25" s="7">
        <f t="shared" si="7"/>
        <v>-89.812760127556331</v>
      </c>
      <c r="AK25" s="7">
        <f t="shared" si="8"/>
        <v>4.2017370801277577E-2</v>
      </c>
      <c r="AL25" s="7">
        <f t="shared" si="9"/>
        <v>1.2134627537194254</v>
      </c>
      <c r="AM25" s="7">
        <f t="shared" si="10"/>
        <v>0.12659782356222074</v>
      </c>
      <c r="AN25" s="8">
        <f t="shared" si="11"/>
        <v>2310.8151960642422</v>
      </c>
      <c r="AO25" s="8">
        <f t="shared" si="12"/>
        <v>368.92415027667266</v>
      </c>
      <c r="AP25" s="6">
        <f t="shared" si="5"/>
        <v>-90.076999999999998</v>
      </c>
      <c r="AQ25" s="3"/>
      <c r="AR25" s="37"/>
    </row>
    <row r="26" spans="1:44">
      <c r="A26">
        <f>Strains!A18</f>
        <v>17</v>
      </c>
      <c r="B26">
        <f>Strains!B18</f>
        <v>17</v>
      </c>
      <c r="C26">
        <f>Strains!C18</f>
        <v>980011</v>
      </c>
      <c r="D26">
        <f>Strains!D18</f>
        <v>41540.88054351852</v>
      </c>
      <c r="E26">
        <f>Strains!E18</f>
        <v>71.87</v>
      </c>
      <c r="F26">
        <f>Strains!F18</f>
        <v>35.935000000000002</v>
      </c>
      <c r="G26">
        <f>Strains!G18</f>
        <v>-45.1</v>
      </c>
      <c r="H26">
        <f>Strains!H18</f>
        <v>-90.2</v>
      </c>
      <c r="I26">
        <f>Strains!I18</f>
        <v>5.5</v>
      </c>
      <c r="J26">
        <f>Strains!J18</f>
        <v>116.8</v>
      </c>
      <c r="K26">
        <f>Strains!K18</f>
        <v>-13.098000000000001</v>
      </c>
      <c r="L26">
        <f>Strains!L18</f>
        <v>80</v>
      </c>
      <c r="M26">
        <f>Strains!M18</f>
        <v>0</v>
      </c>
      <c r="N26" t="str">
        <f>Strains!N18</f>
        <v>OFF</v>
      </c>
      <c r="O26">
        <f>Strains!O18</f>
        <v>32</v>
      </c>
      <c r="P26">
        <f>Strains!P18</f>
        <v>235000</v>
      </c>
      <c r="Q26">
        <f>Strains!Q18</f>
        <v>878</v>
      </c>
      <c r="R26">
        <f>Strains!R18</f>
        <v>234</v>
      </c>
      <c r="S26">
        <f>Strains!S18</f>
        <v>102</v>
      </c>
      <c r="T26">
        <f>Strains!T18</f>
        <v>4.7394085146126264</v>
      </c>
      <c r="U26">
        <f>Strains!U18</f>
        <v>0.42364567608765291</v>
      </c>
      <c r="V26">
        <f>Strains!V18</f>
        <v>-89.923777421151826</v>
      </c>
      <c r="W26">
        <f>Strains!W18</f>
        <v>5.0941704883881361E-2</v>
      </c>
      <c r="X26">
        <f>Strains!X18</f>
        <v>1.2015226513658501</v>
      </c>
      <c r="Y26">
        <f>Strains!Y18</f>
        <v>0.14772604055679656</v>
      </c>
      <c r="Z26">
        <f>Strains!Z18</f>
        <v>6.6640927100608325</v>
      </c>
      <c r="AA26">
        <f>Strains!AA18</f>
        <v>0.33365091875947755</v>
      </c>
      <c r="AB26">
        <f>Strains!AB18</f>
        <v>0.64355748729300544</v>
      </c>
      <c r="AC26">
        <f>Strains!AC18</f>
        <v>0.17262541857216229</v>
      </c>
      <c r="AD26">
        <f>Strains!AD18</f>
        <v>1.0509617051217468</v>
      </c>
      <c r="AG26" s="1" t="s">
        <v>279</v>
      </c>
      <c r="AH26" s="1">
        <v>0.15</v>
      </c>
      <c r="AI26" s="1">
        <f t="shared" si="6"/>
        <v>0</v>
      </c>
      <c r="AJ26" s="7">
        <f t="shared" si="7"/>
        <v>-89.923777421151826</v>
      </c>
      <c r="AK26" s="7">
        <f t="shared" si="8"/>
        <v>5.0941704883881361E-2</v>
      </c>
      <c r="AL26" s="7">
        <f t="shared" si="9"/>
        <v>1.2015226513658501</v>
      </c>
      <c r="AM26" s="7">
        <f t="shared" si="10"/>
        <v>0.14772604055679656</v>
      </c>
      <c r="AN26" s="8">
        <f>(SIN(RADIANS(AP26/2))/SIN(RADIANS(AJ26/2))-1)*1000000</f>
        <v>1338.0049026228135</v>
      </c>
      <c r="AO26" s="8">
        <f t="shared" si="12"/>
        <v>446.03515812946534</v>
      </c>
      <c r="AP26" s="6">
        <f t="shared" si="5"/>
        <v>-90.076999999999998</v>
      </c>
      <c r="AQ26" s="3">
        <f>AVERAGE(AN26:AN27)</f>
        <v>1802.3920050912468</v>
      </c>
      <c r="AR26" s="37">
        <v>0</v>
      </c>
    </row>
    <row r="27" spans="1:44">
      <c r="A27">
        <f>Strains!A70</f>
        <v>69</v>
      </c>
      <c r="B27">
        <f>Strains!B70</f>
        <v>17</v>
      </c>
      <c r="C27">
        <f>Strains!C70</f>
        <v>980011</v>
      </c>
      <c r="D27">
        <f>Strains!D70</f>
        <v>41541.436213425928</v>
      </c>
      <c r="E27">
        <f>Strains!E70</f>
        <v>71.87</v>
      </c>
      <c r="F27">
        <f>Strains!F70</f>
        <v>35.935000000000002</v>
      </c>
      <c r="G27">
        <f>Strains!G70</f>
        <v>-45.1</v>
      </c>
      <c r="H27">
        <f>Strains!H70</f>
        <v>-89.8</v>
      </c>
      <c r="I27">
        <f>Strains!I70</f>
        <v>5.5</v>
      </c>
      <c r="J27">
        <f>Strains!J70</f>
        <v>116.8</v>
      </c>
      <c r="K27">
        <f>Strains!K70</f>
        <v>-13.098000000000001</v>
      </c>
      <c r="L27">
        <f>Strains!L70</f>
        <v>80</v>
      </c>
      <c r="M27">
        <f>Strains!M70</f>
        <v>0</v>
      </c>
      <c r="N27" t="str">
        <f>Strains!N70</f>
        <v>OFF</v>
      </c>
      <c r="O27">
        <f>Strains!O70</f>
        <v>32</v>
      </c>
      <c r="P27">
        <f>Strains!P70</f>
        <v>282000</v>
      </c>
      <c r="Q27">
        <f>Strains!Q70</f>
        <v>1068</v>
      </c>
      <c r="R27">
        <f>Strains!R70</f>
        <v>290</v>
      </c>
      <c r="S27">
        <f>Strains!S70</f>
        <v>117</v>
      </c>
      <c r="T27">
        <f>Strains!T70</f>
        <v>4.4108036182843398</v>
      </c>
      <c r="U27">
        <f>Strains!U70</f>
        <v>0.31325825078238245</v>
      </c>
      <c r="V27">
        <f>Strains!V70</f>
        <v>-89.817778561953034</v>
      </c>
      <c r="W27">
        <f>Strains!W70</f>
        <v>3.597415282030908E-2</v>
      </c>
      <c r="X27">
        <f>Strains!X70</f>
        <v>1.0746468489900109</v>
      </c>
      <c r="Y27">
        <f>Strains!Y70</f>
        <v>0.10155218133622598</v>
      </c>
      <c r="Z27">
        <f>Strains!Z70</f>
        <v>6.1322138217418969</v>
      </c>
      <c r="AA27">
        <f>Strains!AA70</f>
        <v>0.29920422023500354</v>
      </c>
      <c r="AB27">
        <f>Strains!AB70</f>
        <v>0.33514720880306997</v>
      </c>
      <c r="AC27">
        <f>Strains!AC70</f>
        <v>0.11914023876944037</v>
      </c>
      <c r="AD27">
        <f>Strains!AD70</f>
        <v>0.96073034117165856</v>
      </c>
      <c r="AG27" s="1" t="s">
        <v>279</v>
      </c>
      <c r="AH27" s="1">
        <v>0.15</v>
      </c>
      <c r="AI27" s="1">
        <f t="shared" si="6"/>
        <v>0</v>
      </c>
      <c r="AJ27" s="7">
        <f t="shared" si="7"/>
        <v>-89.817778561953034</v>
      </c>
      <c r="AK27" s="7">
        <f t="shared" si="8"/>
        <v>3.597415282030908E-2</v>
      </c>
      <c r="AL27" s="7">
        <f t="shared" si="9"/>
        <v>1.0746468489900109</v>
      </c>
      <c r="AM27" s="7">
        <f t="shared" si="10"/>
        <v>0.10155218133622598</v>
      </c>
      <c r="AN27" s="8">
        <f>(SIN(RADIANS(AP27/2))/SIN(RADIANS(AJ27/2))-1)*1000000</f>
        <v>2266.7791075596801</v>
      </c>
      <c r="AO27" s="8">
        <f t="shared" si="12"/>
        <v>315.79646008350574</v>
      </c>
      <c r="AP27" s="6">
        <f t="shared" si="5"/>
        <v>-90.076999999999998</v>
      </c>
    </row>
    <row r="28" spans="1:44">
      <c r="A28">
        <f>Strains!A19</f>
        <v>18</v>
      </c>
      <c r="B28">
        <f>Strains!B19</f>
        <v>18</v>
      </c>
      <c r="C28">
        <f>Strains!C19</f>
        <v>980011</v>
      </c>
      <c r="D28">
        <f>Strains!D19</f>
        <v>41540.890992245368</v>
      </c>
      <c r="E28">
        <f>Strains!E19</f>
        <v>71.87</v>
      </c>
      <c r="F28">
        <f>Strains!F19</f>
        <v>35.935000000000002</v>
      </c>
      <c r="G28">
        <f>Strains!G19</f>
        <v>-45.1</v>
      </c>
      <c r="H28">
        <f>Strains!H19</f>
        <v>-89.8</v>
      </c>
      <c r="I28">
        <f>Strains!I19</f>
        <v>5.5</v>
      </c>
      <c r="J28">
        <f>Strains!J19</f>
        <v>117.8</v>
      </c>
      <c r="K28">
        <f>Strains!K19</f>
        <v>-13.083</v>
      </c>
      <c r="L28">
        <f>Strains!L19</f>
        <v>80</v>
      </c>
      <c r="M28">
        <f>Strains!M19</f>
        <v>0</v>
      </c>
      <c r="N28" t="str">
        <f>Strains!N19</f>
        <v>OFF</v>
      </c>
      <c r="O28">
        <f>Strains!O19</f>
        <v>32</v>
      </c>
      <c r="P28">
        <f>Strains!P19</f>
        <v>235000</v>
      </c>
      <c r="Q28">
        <f>Strains!Q19</f>
        <v>876</v>
      </c>
      <c r="R28">
        <f>Strains!R19</f>
        <v>248</v>
      </c>
      <c r="S28">
        <f>Strains!S19</f>
        <v>106</v>
      </c>
      <c r="T28">
        <f>Strains!T19</f>
        <v>6.309824838464821</v>
      </c>
      <c r="U28">
        <f>Strains!U19</f>
        <v>0.6166829117771816</v>
      </c>
      <c r="V28">
        <f>Strains!V19</f>
        <v>-89.859036011885024</v>
      </c>
      <c r="W28">
        <f>Strains!W19</f>
        <v>6.0769356896984136E-2</v>
      </c>
      <c r="X28">
        <f>Strains!X19</f>
        <v>1.494806009042037</v>
      </c>
      <c r="Y28">
        <f>Strains!Y19</f>
        <v>0.2043666902556705</v>
      </c>
      <c r="Z28">
        <f>Strains!Z19</f>
        <v>7.7544823377507051</v>
      </c>
      <c r="AA28">
        <f>Strains!AA19</f>
        <v>0.91897227866951015</v>
      </c>
      <c r="AB28">
        <f>Strains!AB19</f>
        <v>0.55207927519425881</v>
      </c>
      <c r="AC28">
        <f>Strains!AC19</f>
        <v>0.27431017449920064</v>
      </c>
      <c r="AD28">
        <f>Strains!AD19</f>
        <v>0.9689081660069182</v>
      </c>
      <c r="AG28" s="1" t="s">
        <v>279</v>
      </c>
      <c r="AH28" s="1">
        <v>0.15</v>
      </c>
      <c r="AI28" s="1">
        <f t="shared" si="1"/>
        <v>1</v>
      </c>
      <c r="AJ28" s="7">
        <f t="shared" si="2"/>
        <v>-89.859036011885024</v>
      </c>
      <c r="AK28" s="7">
        <f t="shared" si="2"/>
        <v>6.0769356896984136E-2</v>
      </c>
      <c r="AL28" s="7">
        <f t="shared" si="2"/>
        <v>1.494806009042037</v>
      </c>
      <c r="AM28" s="7">
        <f t="shared" si="2"/>
        <v>0.2043666902556705</v>
      </c>
      <c r="AN28" s="8">
        <f t="shared" si="3"/>
        <v>1904.9699528719266</v>
      </c>
      <c r="AO28" s="8">
        <f t="shared" si="4"/>
        <v>533.05604400955008</v>
      </c>
      <c r="AP28" s="6">
        <f t="shared" si="5"/>
        <v>-90.076999999999998</v>
      </c>
    </row>
    <row r="29" spans="1:44">
      <c r="A29">
        <f>Strains!A20</f>
        <v>19</v>
      </c>
      <c r="B29">
        <f>Strains!B20</f>
        <v>19</v>
      </c>
      <c r="C29">
        <f>Strains!C20</f>
        <v>980011</v>
      </c>
      <c r="D29">
        <f>Strains!D20</f>
        <v>41540.901262384257</v>
      </c>
      <c r="E29">
        <f>Strains!E20</f>
        <v>71.87</v>
      </c>
      <c r="F29">
        <f>Strains!F20</f>
        <v>35.935000000000002</v>
      </c>
      <c r="G29">
        <f>Strains!G20</f>
        <v>-45.1</v>
      </c>
      <c r="H29">
        <f>Strains!H20</f>
        <v>-89.8</v>
      </c>
      <c r="I29">
        <f>Strains!I20</f>
        <v>5.5</v>
      </c>
      <c r="J29">
        <f>Strains!J20</f>
        <v>118.8</v>
      </c>
      <c r="K29">
        <f>Strains!K20</f>
        <v>-13.084</v>
      </c>
      <c r="L29">
        <f>Strains!L20</f>
        <v>80</v>
      </c>
      <c r="M29">
        <f>Strains!M20</f>
        <v>0</v>
      </c>
      <c r="N29" t="str">
        <f>Strains!N20</f>
        <v>OFF</v>
      </c>
      <c r="O29">
        <f>Strains!O20</f>
        <v>32</v>
      </c>
      <c r="P29">
        <f>Strains!P20</f>
        <v>235000</v>
      </c>
      <c r="Q29">
        <f>Strains!Q20</f>
        <v>876</v>
      </c>
      <c r="R29">
        <f>Strains!R20</f>
        <v>253</v>
      </c>
      <c r="S29">
        <f>Strains!S20</f>
        <v>120</v>
      </c>
      <c r="T29">
        <f>Strains!T20</f>
        <v>4.9132990792293301</v>
      </c>
      <c r="U29">
        <f>Strains!U20</f>
        <v>0.38910750120408544</v>
      </c>
      <c r="V29">
        <f>Strains!V20</f>
        <v>-89.842818097373666</v>
      </c>
      <c r="W29">
        <f>Strains!W20</f>
        <v>4.2968583828077715E-2</v>
      </c>
      <c r="X29">
        <f>Strains!X20</f>
        <v>1.1501027751506032</v>
      </c>
      <c r="Y29">
        <f>Strains!Y20</f>
        <v>0.12742780012688448</v>
      </c>
      <c r="Z29">
        <f>Strains!Z20</f>
        <v>7.2048017397316704</v>
      </c>
      <c r="AA29">
        <f>Strains!AA20</f>
        <v>0.43580862423992828</v>
      </c>
      <c r="AB29">
        <f>Strains!AB20</f>
        <v>9.1388030202451301E-2</v>
      </c>
      <c r="AC29">
        <f>Strains!AC20</f>
        <v>0.16072932879227236</v>
      </c>
      <c r="AD29">
        <f>Strains!AD20</f>
        <v>0.98846427574076101</v>
      </c>
      <c r="AG29" s="1" t="s">
        <v>279</v>
      </c>
      <c r="AH29" s="1">
        <v>0.15</v>
      </c>
      <c r="AI29" s="1">
        <f t="shared" si="1"/>
        <v>2</v>
      </c>
      <c r="AJ29" s="7">
        <f t="shared" si="2"/>
        <v>-89.842818097373666</v>
      </c>
      <c r="AK29" s="7">
        <f t="shared" si="2"/>
        <v>4.2968583828077715E-2</v>
      </c>
      <c r="AL29" s="7">
        <f t="shared" si="2"/>
        <v>1.1501027751506032</v>
      </c>
      <c r="AM29" s="7">
        <f t="shared" si="2"/>
        <v>0.12742780012688448</v>
      </c>
      <c r="AN29" s="8">
        <f t="shared" si="3"/>
        <v>2047.1470616949539</v>
      </c>
      <c r="AO29" s="8">
        <f t="shared" si="4"/>
        <v>376.98366104232923</v>
      </c>
      <c r="AP29" s="6">
        <f t="shared" si="5"/>
        <v>-90.076999999999998</v>
      </c>
    </row>
    <row r="30" spans="1:44">
      <c r="A30">
        <f>Strains!A21</f>
        <v>20</v>
      </c>
      <c r="B30">
        <f>Strains!B21</f>
        <v>20</v>
      </c>
      <c r="C30">
        <f>Strains!C21</f>
        <v>980011</v>
      </c>
      <c r="D30">
        <f>Strains!D21</f>
        <v>41540.911515509259</v>
      </c>
      <c r="E30">
        <f>Strains!E21</f>
        <v>71.87</v>
      </c>
      <c r="F30">
        <f>Strains!F21</f>
        <v>35.935000000000002</v>
      </c>
      <c r="G30">
        <f>Strains!G21</f>
        <v>-45.1</v>
      </c>
      <c r="H30">
        <f>Strains!H21</f>
        <v>-89.8</v>
      </c>
      <c r="I30">
        <f>Strains!I21</f>
        <v>5.5</v>
      </c>
      <c r="J30">
        <f>Strains!J21</f>
        <v>119.8</v>
      </c>
      <c r="K30">
        <f>Strains!K21</f>
        <v>-13.010999999999999</v>
      </c>
      <c r="L30">
        <f>Strains!L21</f>
        <v>80</v>
      </c>
      <c r="M30">
        <f>Strains!M21</f>
        <v>0</v>
      </c>
      <c r="N30" t="str">
        <f>Strains!N21</f>
        <v>OFF</v>
      </c>
      <c r="O30">
        <f>Strains!O21</f>
        <v>32</v>
      </c>
      <c r="P30">
        <f>Strains!P21</f>
        <v>235000</v>
      </c>
      <c r="Q30">
        <f>Strains!Q21</f>
        <v>878</v>
      </c>
      <c r="R30">
        <f>Strains!R21</f>
        <v>287</v>
      </c>
      <c r="S30">
        <f>Strains!S21</f>
        <v>92</v>
      </c>
      <c r="T30">
        <f>Strains!T21</f>
        <v>4.9412025402830162</v>
      </c>
      <c r="U30">
        <f>Strains!U21</f>
        <v>0.36780521662474536</v>
      </c>
      <c r="V30">
        <f>Strains!V21</f>
        <v>-89.919061100545505</v>
      </c>
      <c r="W30">
        <f>Strains!W21</f>
        <v>3.4777004668363254E-2</v>
      </c>
      <c r="X30">
        <f>Strains!X21</f>
        <v>0.99590044617176421</v>
      </c>
      <c r="Y30">
        <f>Strains!Y21</f>
        <v>9.7545261484386483E-2</v>
      </c>
      <c r="Z30">
        <f>Strains!Z21</f>
        <v>6.3069658314640797</v>
      </c>
      <c r="AA30">
        <f>Strains!AA21</f>
        <v>0.35189742574708843</v>
      </c>
      <c r="AB30">
        <f>Strains!AB21</f>
        <v>0.30250166245298099</v>
      </c>
      <c r="AC30">
        <f>Strains!AC21</f>
        <v>0.13943576599867769</v>
      </c>
      <c r="AD30">
        <f>Strains!AD21</f>
        <v>1.0167367442049586</v>
      </c>
      <c r="AG30" s="1" t="s">
        <v>279</v>
      </c>
      <c r="AH30" s="1">
        <v>0.15</v>
      </c>
      <c r="AI30" s="1">
        <f t="shared" si="1"/>
        <v>3</v>
      </c>
      <c r="AJ30" s="7">
        <f t="shared" si="2"/>
        <v>-89.919061100545505</v>
      </c>
      <c r="AK30" s="7">
        <f t="shared" si="2"/>
        <v>3.4777004668363254E-2</v>
      </c>
      <c r="AL30" s="7">
        <f t="shared" si="2"/>
        <v>0.99590044617176421</v>
      </c>
      <c r="AM30" s="7">
        <f t="shared" si="2"/>
        <v>9.7545261484386483E-2</v>
      </c>
      <c r="AN30" s="8">
        <f t="shared" si="3"/>
        <v>1379.2750455705605</v>
      </c>
      <c r="AO30" s="8">
        <f t="shared" si="4"/>
        <v>304.47348372586453</v>
      </c>
      <c r="AP30" s="6">
        <f t="shared" si="5"/>
        <v>-90.076999999999998</v>
      </c>
    </row>
    <row r="31" spans="1:44">
      <c r="A31">
        <f>Strains!A22</f>
        <v>21</v>
      </c>
      <c r="B31">
        <f>Strains!B22</f>
        <v>21</v>
      </c>
      <c r="C31">
        <f>Strains!C22</f>
        <v>980011</v>
      </c>
      <c r="D31">
        <f>Strains!D22</f>
        <v>41540.921771180554</v>
      </c>
      <c r="E31">
        <f>Strains!E22</f>
        <v>71.87</v>
      </c>
      <c r="F31">
        <f>Strains!F22</f>
        <v>35.935000000000002</v>
      </c>
      <c r="G31">
        <f>Strains!G22</f>
        <v>-45.1</v>
      </c>
      <c r="H31">
        <f>Strains!H22</f>
        <v>-89.8</v>
      </c>
      <c r="I31">
        <f>Strains!I22</f>
        <v>5.5</v>
      </c>
      <c r="J31">
        <f>Strains!J22</f>
        <v>120.8</v>
      </c>
      <c r="K31">
        <f>Strains!K22</f>
        <v>-12.978</v>
      </c>
      <c r="L31">
        <f>Strains!L22</f>
        <v>80</v>
      </c>
      <c r="M31">
        <f>Strains!M22</f>
        <v>0</v>
      </c>
      <c r="N31" t="str">
        <f>Strains!N22</f>
        <v>OFF</v>
      </c>
      <c r="O31">
        <f>Strains!O22</f>
        <v>32</v>
      </c>
      <c r="P31">
        <f>Strains!P22</f>
        <v>235000</v>
      </c>
      <c r="Q31">
        <f>Strains!Q22</f>
        <v>881</v>
      </c>
      <c r="R31">
        <f>Strains!R22</f>
        <v>263</v>
      </c>
      <c r="S31">
        <f>Strains!S22</f>
        <v>121</v>
      </c>
      <c r="T31">
        <f>Strains!T22</f>
        <v>5.2326162274545673</v>
      </c>
      <c r="U31">
        <f>Strains!U22</f>
        <v>0.40219741412718968</v>
      </c>
      <c r="V31">
        <f>Strains!V22</f>
        <v>-89.874191927525032</v>
      </c>
      <c r="W31">
        <f>Strains!W22</f>
        <v>3.9990538372073822E-2</v>
      </c>
      <c r="X31">
        <f>Strains!X22</f>
        <v>1.0961125108054703</v>
      </c>
      <c r="Y31">
        <f>Strains!Y22</f>
        <v>0.11486104108026048</v>
      </c>
      <c r="Z31">
        <f>Strains!Z22</f>
        <v>6.3210747761696586</v>
      </c>
      <c r="AA31">
        <f>Strains!AA22</f>
        <v>0.4164430560699362</v>
      </c>
      <c r="AB31">
        <f>Strains!AB22</f>
        <v>0.5199451759074547</v>
      </c>
      <c r="AC31">
        <f>Strains!AC22</f>
        <v>0.1599095881976281</v>
      </c>
      <c r="AD31">
        <f>Strains!AD22</f>
        <v>1.0571739278346692</v>
      </c>
      <c r="AG31" s="1" t="s">
        <v>279</v>
      </c>
      <c r="AH31" s="1">
        <v>0.15</v>
      </c>
      <c r="AI31" s="1">
        <f t="shared" si="1"/>
        <v>4</v>
      </c>
      <c r="AJ31" s="7">
        <f t="shared" si="2"/>
        <v>-89.874191927525032</v>
      </c>
      <c r="AK31" s="7">
        <f t="shared" si="2"/>
        <v>3.9990538372073822E-2</v>
      </c>
      <c r="AL31" s="7">
        <f t="shared" si="2"/>
        <v>1.0961125108054703</v>
      </c>
      <c r="AM31" s="7">
        <f t="shared" si="2"/>
        <v>0.11486104108026048</v>
      </c>
      <c r="AN31" s="8">
        <f t="shared" si="3"/>
        <v>1772.1576380174131</v>
      </c>
      <c r="AO31" s="8">
        <f t="shared" si="4"/>
        <v>350.55384597537636</v>
      </c>
      <c r="AP31" s="6">
        <f t="shared" si="5"/>
        <v>-90.076999999999998</v>
      </c>
    </row>
    <row r="32" spans="1:44">
      <c r="A32">
        <f>Strains!A23</f>
        <v>22</v>
      </c>
      <c r="B32">
        <f>Strains!B23</f>
        <v>22</v>
      </c>
      <c r="C32">
        <f>Strains!C23</f>
        <v>980011</v>
      </c>
      <c r="D32">
        <f>Strains!D23</f>
        <v>41540.932052430559</v>
      </c>
      <c r="E32">
        <f>Strains!E23</f>
        <v>71.87</v>
      </c>
      <c r="F32">
        <f>Strains!F23</f>
        <v>35.935000000000002</v>
      </c>
      <c r="G32">
        <f>Strains!G23</f>
        <v>-45.1</v>
      </c>
      <c r="H32">
        <f>Strains!H23</f>
        <v>-89.8</v>
      </c>
      <c r="I32">
        <f>Strains!I23</f>
        <v>5.5</v>
      </c>
      <c r="J32">
        <f>Strains!J23</f>
        <v>121.8</v>
      </c>
      <c r="K32">
        <f>Strains!K23</f>
        <v>-12.789</v>
      </c>
      <c r="L32">
        <f>Strains!L23</f>
        <v>80</v>
      </c>
      <c r="M32">
        <f>Strains!M23</f>
        <v>0</v>
      </c>
      <c r="N32" t="str">
        <f>Strains!N23</f>
        <v>OFF</v>
      </c>
      <c r="O32">
        <f>Strains!O23</f>
        <v>32</v>
      </c>
      <c r="P32">
        <f>Strains!P23</f>
        <v>235000</v>
      </c>
      <c r="Q32">
        <f>Strains!Q23</f>
        <v>879</v>
      </c>
      <c r="R32">
        <f>Strains!R23</f>
        <v>265</v>
      </c>
      <c r="S32">
        <f>Strains!S23</f>
        <v>89</v>
      </c>
      <c r="T32">
        <f>Strains!T23</f>
        <v>6.1485478675235061</v>
      </c>
      <c r="U32">
        <f>Strains!U23</f>
        <v>0.38666492311587114</v>
      </c>
      <c r="V32">
        <f>Strains!V23</f>
        <v>-89.888114547971909</v>
      </c>
      <c r="W32">
        <f>Strains!W23</f>
        <v>3.5437089071177257E-2</v>
      </c>
      <c r="X32">
        <f>Strains!X23</f>
        <v>1.2030383236610123</v>
      </c>
      <c r="Y32">
        <f>Strains!Y23</f>
        <v>0.10690454032704605</v>
      </c>
      <c r="Z32">
        <f>Strains!Z23</f>
        <v>7.4131580912845774</v>
      </c>
      <c r="AA32">
        <f>Strains!AA23</f>
        <v>0.4757238091994247</v>
      </c>
      <c r="AB32">
        <f>Strains!AB23</f>
        <v>0.11270776071994357</v>
      </c>
      <c r="AC32">
        <f>Strains!AC23</f>
        <v>0.16719920126305571</v>
      </c>
      <c r="AD32">
        <f>Strains!AD23</f>
        <v>0.89381361606066134</v>
      </c>
      <c r="AG32" s="1" t="s">
        <v>279</v>
      </c>
      <c r="AH32" s="1">
        <v>0.15</v>
      </c>
      <c r="AI32" s="1">
        <f t="shared" si="1"/>
        <v>5</v>
      </c>
      <c r="AJ32" s="7">
        <f t="shared" si="2"/>
        <v>-89.888114547971909</v>
      </c>
      <c r="AK32" s="7">
        <f t="shared" si="2"/>
        <v>3.5437089071177257E-2</v>
      </c>
      <c r="AL32" s="7">
        <f t="shared" si="2"/>
        <v>1.2030383236610123</v>
      </c>
      <c r="AM32" s="7">
        <f t="shared" si="2"/>
        <v>0.10690454032704605</v>
      </c>
      <c r="AN32" s="8">
        <f t="shared" si="3"/>
        <v>1650.1992375110851</v>
      </c>
      <c r="AO32" s="8">
        <f t="shared" si="4"/>
        <v>310.50685240985308</v>
      </c>
      <c r="AP32" s="6">
        <f t="shared" si="5"/>
        <v>-90.076999999999998</v>
      </c>
    </row>
    <row r="33" spans="1:42">
      <c r="A33">
        <f>Strains!A24</f>
        <v>23</v>
      </c>
      <c r="B33">
        <f>Strains!B24</f>
        <v>23</v>
      </c>
      <c r="C33">
        <f>Strains!C24</f>
        <v>980011</v>
      </c>
      <c r="D33">
        <f>Strains!D24</f>
        <v>41540.942318634261</v>
      </c>
      <c r="E33">
        <f>Strains!E24</f>
        <v>71.87</v>
      </c>
      <c r="F33">
        <f>Strains!F24</f>
        <v>35.935000000000002</v>
      </c>
      <c r="G33">
        <f>Strains!G24</f>
        <v>-45.1</v>
      </c>
      <c r="H33">
        <f>Strains!H24</f>
        <v>-89.8</v>
      </c>
      <c r="I33">
        <f>Strains!I24</f>
        <v>5.5</v>
      </c>
      <c r="J33">
        <f>Strains!J24</f>
        <v>122.8</v>
      </c>
      <c r="K33">
        <f>Strains!K24</f>
        <v>-12.712</v>
      </c>
      <c r="L33">
        <f>Strains!L24</f>
        <v>80</v>
      </c>
      <c r="M33">
        <f>Strains!M24</f>
        <v>0</v>
      </c>
      <c r="N33" t="str">
        <f>Strains!N24</f>
        <v>OFF</v>
      </c>
      <c r="O33">
        <f>Strains!O24</f>
        <v>32</v>
      </c>
      <c r="P33">
        <f>Strains!P24</f>
        <v>235000</v>
      </c>
      <c r="Q33">
        <f>Strains!Q24</f>
        <v>881</v>
      </c>
      <c r="R33">
        <f>Strains!R24</f>
        <v>257</v>
      </c>
      <c r="S33">
        <f>Strains!S24</f>
        <v>92</v>
      </c>
      <c r="T33">
        <f>Strains!T24</f>
        <v>5.3468990433571921</v>
      </c>
      <c r="U33">
        <f>Strains!U24</f>
        <v>0.53532674957942727</v>
      </c>
      <c r="V33">
        <f>Strains!V24</f>
        <v>-89.968246466541345</v>
      </c>
      <c r="W33">
        <f>Strains!W24</f>
        <v>5.5079460436398192E-2</v>
      </c>
      <c r="X33">
        <f>Strains!X24</f>
        <v>1.1931213895381427</v>
      </c>
      <c r="Y33">
        <f>Strains!Y24</f>
        <v>0.17031030839960862</v>
      </c>
      <c r="Z33">
        <f>Strains!Z24</f>
        <v>7.2713498108460275</v>
      </c>
      <c r="AA33">
        <f>Strains!AA24</f>
        <v>0.72217470431928432</v>
      </c>
      <c r="AB33">
        <f>Strains!AB24</f>
        <v>0.25395659917898705</v>
      </c>
      <c r="AC33">
        <f>Strains!AC24</f>
        <v>0.25018018316483509</v>
      </c>
      <c r="AD33">
        <f>Strains!AD24</f>
        <v>1.1934599931283503</v>
      </c>
      <c r="AG33" s="1" t="s">
        <v>279</v>
      </c>
      <c r="AH33" s="1">
        <v>0.15</v>
      </c>
      <c r="AI33" s="1">
        <f t="shared" si="1"/>
        <v>6</v>
      </c>
      <c r="AJ33" s="7">
        <f t="shared" si="2"/>
        <v>-89.968246466541345</v>
      </c>
      <c r="AK33" s="7">
        <f t="shared" si="2"/>
        <v>5.5079460436398192E-2</v>
      </c>
      <c r="AL33" s="7">
        <f t="shared" si="2"/>
        <v>1.1931213895381427</v>
      </c>
      <c r="AM33" s="7">
        <f t="shared" si="2"/>
        <v>0.17031030839960862</v>
      </c>
      <c r="AN33" s="8">
        <f t="shared" si="3"/>
        <v>949.12923695233962</v>
      </c>
      <c r="AO33" s="8">
        <f t="shared" si="4"/>
        <v>481.72922371736422</v>
      </c>
      <c r="AP33" s="6">
        <f t="shared" si="5"/>
        <v>-90.076999999999998</v>
      </c>
    </row>
    <row r="34" spans="1:42">
      <c r="A34">
        <f>Strains!A25</f>
        <v>24</v>
      </c>
      <c r="B34">
        <f>Strains!B25</f>
        <v>24</v>
      </c>
      <c r="C34">
        <f>Strains!C25</f>
        <v>980011</v>
      </c>
      <c r="D34">
        <f>Strains!D25</f>
        <v>41540.952610185188</v>
      </c>
      <c r="E34">
        <f>Strains!E25</f>
        <v>71.87</v>
      </c>
      <c r="F34">
        <f>Strains!F25</f>
        <v>35.935000000000002</v>
      </c>
      <c r="G34">
        <f>Strains!G25</f>
        <v>-45.1</v>
      </c>
      <c r="H34">
        <f>Strains!H25</f>
        <v>-90</v>
      </c>
      <c r="I34">
        <f>Strains!I25</f>
        <v>5.5</v>
      </c>
      <c r="J34">
        <f>Strains!J25</f>
        <v>123.8</v>
      </c>
      <c r="K34">
        <f>Strains!K25</f>
        <v>-12.532999999999999</v>
      </c>
      <c r="L34">
        <f>Strains!L25</f>
        <v>80</v>
      </c>
      <c r="M34">
        <f>Strains!M25</f>
        <v>0</v>
      </c>
      <c r="N34" t="str">
        <f>Strains!N25</f>
        <v>OFF</v>
      </c>
      <c r="O34">
        <f>Strains!O25</f>
        <v>32</v>
      </c>
      <c r="P34">
        <f>Strains!P25</f>
        <v>235000</v>
      </c>
      <c r="Q34">
        <f>Strains!Q25</f>
        <v>878</v>
      </c>
      <c r="R34">
        <f>Strains!R25</f>
        <v>277</v>
      </c>
      <c r="S34">
        <f>Strains!S25</f>
        <v>99</v>
      </c>
      <c r="T34">
        <f>Strains!T25</f>
        <v>7.4023064999346433</v>
      </c>
      <c r="U34">
        <f>Strains!U25</f>
        <v>0.64198990444463999</v>
      </c>
      <c r="V34">
        <f>Strains!V25</f>
        <v>-90.126478653416399</v>
      </c>
      <c r="W34">
        <f>Strains!W25</f>
        <v>5.2477385883995843E-2</v>
      </c>
      <c r="X34">
        <f>Strains!X25</f>
        <v>1.4035350119359651</v>
      </c>
      <c r="Y34">
        <f>Strains!Y25</f>
        <v>0.17345375490527951</v>
      </c>
      <c r="Z34">
        <f>Strains!Z25</f>
        <v>7.2549282839700027</v>
      </c>
      <c r="AA34">
        <f>Strains!AA25</f>
        <v>0.95766022554470598</v>
      </c>
      <c r="AB34">
        <f>Strains!AB25</f>
        <v>0.6025117282264888</v>
      </c>
      <c r="AC34">
        <f>Strains!AC25</f>
        <v>0.29915486659796131</v>
      </c>
      <c r="AD34">
        <f>Strains!AD25</f>
        <v>1.0976138710926413</v>
      </c>
      <c r="AG34" s="1" t="s">
        <v>279</v>
      </c>
      <c r="AH34" s="1">
        <v>0.15</v>
      </c>
      <c r="AI34" s="1">
        <f t="shared" si="1"/>
        <v>7</v>
      </c>
      <c r="AJ34" s="7">
        <f t="shared" si="2"/>
        <v>-90.126478653416399</v>
      </c>
      <c r="AK34" s="7">
        <f t="shared" si="2"/>
        <v>5.2477385883995843E-2</v>
      </c>
      <c r="AL34" s="7">
        <f t="shared" si="2"/>
        <v>1.4035350119359651</v>
      </c>
      <c r="AM34" s="7">
        <f t="shared" si="2"/>
        <v>0.17345375490527951</v>
      </c>
      <c r="AN34" s="8">
        <f t="shared" si="3"/>
        <v>-430.92381411369286</v>
      </c>
      <c r="AO34" s="8">
        <f t="shared" si="4"/>
        <v>457.0585721602738</v>
      </c>
      <c r="AP34" s="6">
        <f t="shared" si="5"/>
        <v>-90.076999999999998</v>
      </c>
    </row>
    <row r="35" spans="1:42">
      <c r="A35">
        <f>Strains!A26</f>
        <v>25</v>
      </c>
      <c r="B35">
        <f>Strains!B26</f>
        <v>25</v>
      </c>
      <c r="C35">
        <f>Strains!C26</f>
        <v>980011</v>
      </c>
      <c r="D35">
        <f>Strains!D26</f>
        <v>41540.962919791666</v>
      </c>
      <c r="E35">
        <f>Strains!E26</f>
        <v>71.87</v>
      </c>
      <c r="F35">
        <f>Strains!F26</f>
        <v>35.935000000000002</v>
      </c>
      <c r="G35">
        <f>Strains!G26</f>
        <v>-45.1</v>
      </c>
      <c r="H35">
        <f>Strains!H26</f>
        <v>-90</v>
      </c>
      <c r="I35">
        <f>Strains!I26</f>
        <v>5.5</v>
      </c>
      <c r="J35">
        <f>Strains!J26</f>
        <v>124.8</v>
      </c>
      <c r="K35">
        <f>Strains!K26</f>
        <v>-12.401</v>
      </c>
      <c r="L35">
        <f>Strains!L26</f>
        <v>80</v>
      </c>
      <c r="M35">
        <f>Strains!M26</f>
        <v>0</v>
      </c>
      <c r="N35" t="str">
        <f>Strains!N26</f>
        <v>OFF</v>
      </c>
      <c r="O35">
        <f>Strains!O26</f>
        <v>32</v>
      </c>
      <c r="P35">
        <f>Strains!P26</f>
        <v>235000</v>
      </c>
      <c r="Q35">
        <f>Strains!Q26</f>
        <v>880</v>
      </c>
      <c r="R35">
        <f>Strains!R26</f>
        <v>264</v>
      </c>
      <c r="S35">
        <f>Strains!S26</f>
        <v>107</v>
      </c>
      <c r="T35">
        <f>Strains!T26</f>
        <v>5.8491487420437114</v>
      </c>
      <c r="U35">
        <f>Strains!U26</f>
        <v>0.36935063107789695</v>
      </c>
      <c r="V35">
        <f>Strains!V26</f>
        <v>-90.118470308470606</v>
      </c>
      <c r="W35">
        <f>Strains!W26</f>
        <v>3.2280033241483534E-2</v>
      </c>
      <c r="X35">
        <f>Strains!X26</f>
        <v>1.0953031359998637</v>
      </c>
      <c r="Y35">
        <f>Strains!Y26</f>
        <v>9.4391809925652354E-2</v>
      </c>
      <c r="Z35">
        <f>Strains!Z26</f>
        <v>6.8612095646179556</v>
      </c>
      <c r="AA35">
        <f>Strains!AA26</f>
        <v>0.40186054196323417</v>
      </c>
      <c r="AB35">
        <f>Strains!AB26</f>
        <v>0.2235776101109479</v>
      </c>
      <c r="AC35">
        <f>Strains!AC26</f>
        <v>0.14989179033298478</v>
      </c>
      <c r="AD35">
        <f>Strains!AD26</f>
        <v>0.93076926652291614</v>
      </c>
      <c r="AG35" s="1" t="s">
        <v>279</v>
      </c>
      <c r="AH35" s="1">
        <v>0.15</v>
      </c>
      <c r="AI35" s="1">
        <f t="shared" si="1"/>
        <v>8</v>
      </c>
      <c r="AJ35" s="7">
        <f t="shared" si="2"/>
        <v>-90.118470308470606</v>
      </c>
      <c r="AK35" s="7">
        <f t="shared" si="2"/>
        <v>3.2280033241483534E-2</v>
      </c>
      <c r="AL35" s="7">
        <f t="shared" si="2"/>
        <v>1.0953031359998637</v>
      </c>
      <c r="AM35" s="7">
        <f t="shared" si="2"/>
        <v>9.4391809925652354E-2</v>
      </c>
      <c r="AN35" s="8">
        <f t="shared" si="3"/>
        <v>-361.21466887462094</v>
      </c>
      <c r="AO35" s="8">
        <f t="shared" si="4"/>
        <v>281.13172691890395</v>
      </c>
      <c r="AP35" s="6">
        <f t="shared" si="5"/>
        <v>-90.076999999999998</v>
      </c>
    </row>
    <row r="36" spans="1:42">
      <c r="A36">
        <f>Strains!A27</f>
        <v>26</v>
      </c>
      <c r="B36">
        <f>Strains!B27</f>
        <v>26</v>
      </c>
      <c r="C36">
        <f>Strains!C27</f>
        <v>980011</v>
      </c>
      <c r="D36">
        <f>Strains!D27</f>
        <v>41540.973213541663</v>
      </c>
      <c r="E36">
        <f>Strains!E27</f>
        <v>71.87</v>
      </c>
      <c r="F36">
        <f>Strains!F27</f>
        <v>35.935000000000002</v>
      </c>
      <c r="G36">
        <f>Strains!G27</f>
        <v>-45.1</v>
      </c>
      <c r="H36">
        <f>Strains!H27</f>
        <v>-90.2</v>
      </c>
      <c r="I36">
        <f>Strains!I27</f>
        <v>5.5</v>
      </c>
      <c r="J36">
        <f>Strains!J27</f>
        <v>125.8</v>
      </c>
      <c r="K36">
        <f>Strains!K27</f>
        <v>-12.259</v>
      </c>
      <c r="L36">
        <f>Strains!L27</f>
        <v>80</v>
      </c>
      <c r="M36">
        <f>Strains!M27</f>
        <v>0</v>
      </c>
      <c r="N36" t="str">
        <f>Strains!N27</f>
        <v>OFF</v>
      </c>
      <c r="O36">
        <f>Strains!O27</f>
        <v>32</v>
      </c>
      <c r="P36">
        <f>Strains!P27</f>
        <v>175000</v>
      </c>
      <c r="Q36">
        <f>Strains!Q27</f>
        <v>652</v>
      </c>
      <c r="R36">
        <f>Strains!R27</f>
        <v>238</v>
      </c>
      <c r="S36">
        <f>Strains!S27</f>
        <v>82</v>
      </c>
      <c r="T36">
        <f>Strains!T27</f>
        <v>9.022478829330046</v>
      </c>
      <c r="U36">
        <f>Strains!U27</f>
        <v>0.8523244991124389</v>
      </c>
      <c r="V36">
        <f>Strains!V27</f>
        <v>-90.438898324171717</v>
      </c>
      <c r="W36">
        <f>Strains!W27</f>
        <v>5.1776785309018365E-2</v>
      </c>
      <c r="X36">
        <f>Strains!X27</f>
        <v>1.2889224274810496</v>
      </c>
      <c r="Y36">
        <f>Strains!Y27</f>
        <v>0.16700836157241281</v>
      </c>
      <c r="Z36">
        <f>Strains!Z27</f>
        <v>6.5978336773319812</v>
      </c>
      <c r="AA36">
        <f>Strains!AA27</f>
        <v>1.2791652838203922</v>
      </c>
      <c r="AB36">
        <f>Strains!AB27</f>
        <v>0.52364840294511239</v>
      </c>
      <c r="AC36">
        <f>Strains!AC27</f>
        <v>0.42297834899730397</v>
      </c>
      <c r="AD36">
        <f>Strains!AD27</f>
        <v>1.2498401882296588</v>
      </c>
      <c r="AG36" s="1" t="s">
        <v>283</v>
      </c>
      <c r="AH36" s="1">
        <v>0.15</v>
      </c>
      <c r="AI36" s="1">
        <f t="shared" si="1"/>
        <v>9</v>
      </c>
      <c r="AJ36" s="7">
        <f t="shared" si="2"/>
        <v>-90.438898324171717</v>
      </c>
      <c r="AK36" s="7">
        <f t="shared" si="2"/>
        <v>5.1776785309018365E-2</v>
      </c>
      <c r="AL36" s="7">
        <f t="shared" si="2"/>
        <v>1.2889224274810496</v>
      </c>
      <c r="AM36" s="7">
        <f t="shared" si="2"/>
        <v>0.16700836157241281</v>
      </c>
      <c r="AN36" s="8">
        <f t="shared" si="3"/>
        <v>-2565.82618596668</v>
      </c>
      <c r="AO36" s="8">
        <f t="shared" si="4"/>
        <v>447.5417329486977</v>
      </c>
      <c r="AP36" s="6">
        <f t="shared" si="5"/>
        <v>-90.142999999999986</v>
      </c>
    </row>
    <row r="37" spans="1:42">
      <c r="A37">
        <f>Strains!A28</f>
        <v>27</v>
      </c>
      <c r="B37">
        <f>Strains!B28</f>
        <v>27</v>
      </c>
      <c r="C37">
        <f>Strains!C28</f>
        <v>980011</v>
      </c>
      <c r="D37">
        <f>Strains!D28</f>
        <v>41540.980870949075</v>
      </c>
      <c r="E37">
        <f>Strains!E28</f>
        <v>71.87</v>
      </c>
      <c r="F37">
        <f>Strains!F28</f>
        <v>35.935000000000002</v>
      </c>
      <c r="G37">
        <f>Strains!G28</f>
        <v>-45.1</v>
      </c>
      <c r="H37">
        <f>Strains!H28</f>
        <v>-90.2</v>
      </c>
      <c r="I37">
        <f>Strains!I28</f>
        <v>5.5</v>
      </c>
      <c r="J37">
        <f>Strains!J28</f>
        <v>126.8</v>
      </c>
      <c r="K37">
        <f>Strains!K28</f>
        <v>-12.263999999999999</v>
      </c>
      <c r="L37">
        <f>Strains!L28</f>
        <v>80</v>
      </c>
      <c r="M37">
        <f>Strains!M28</f>
        <v>0</v>
      </c>
      <c r="N37" t="str">
        <f>Strains!N28</f>
        <v>OFF</v>
      </c>
      <c r="O37">
        <f>Strains!O28</f>
        <v>32</v>
      </c>
      <c r="P37">
        <f>Strains!P28</f>
        <v>175000</v>
      </c>
      <c r="Q37">
        <f>Strains!Q28</f>
        <v>656</v>
      </c>
      <c r="R37">
        <f>Strains!R28</f>
        <v>271</v>
      </c>
      <c r="S37">
        <f>Strains!S28</f>
        <v>82</v>
      </c>
      <c r="T37">
        <f>Strains!T28</f>
        <v>7.7342845907158937</v>
      </c>
      <c r="U37">
        <f>Strains!U28</f>
        <v>0.44974613445048167</v>
      </c>
      <c r="V37">
        <f>Strains!V28</f>
        <v>-90.472212181873147</v>
      </c>
      <c r="W37">
        <f>Strains!W28</f>
        <v>2.1257042066425168E-2</v>
      </c>
      <c r="X37">
        <f>Strains!X28</f>
        <v>0.83323591215561144</v>
      </c>
      <c r="Y37">
        <f>Strains!Y28</f>
        <v>5.8005464173832108E-2</v>
      </c>
      <c r="Z37">
        <f>Strains!Z28</f>
        <v>4.624403975791024</v>
      </c>
      <c r="AA37">
        <f>Strains!AA28</f>
        <v>0.33362133893546714</v>
      </c>
      <c r="AB37">
        <f>Strains!AB28</f>
        <v>0.39768376088260804</v>
      </c>
      <c r="AC37">
        <f>Strains!AC28</f>
        <v>0.1388277856483828</v>
      </c>
      <c r="AD37">
        <f>Strains!AD28</f>
        <v>1.0810508223396338</v>
      </c>
      <c r="AG37" s="1" t="s">
        <v>281</v>
      </c>
      <c r="AH37" s="1">
        <v>0.15</v>
      </c>
      <c r="AI37" s="1">
        <f t="shared" si="1"/>
        <v>10</v>
      </c>
      <c r="AJ37" s="7">
        <f t="shared" si="2"/>
        <v>-90.472212181873147</v>
      </c>
      <c r="AK37" s="7">
        <f t="shared" si="2"/>
        <v>2.1257042066425168E-2</v>
      </c>
      <c r="AL37" s="7">
        <f t="shared" si="2"/>
        <v>0.83323591215561144</v>
      </c>
      <c r="AM37" s="7">
        <f t="shared" si="2"/>
        <v>5.8005464173832108E-2</v>
      </c>
      <c r="AN37" s="8">
        <f t="shared" si="3"/>
        <v>-1708.3552583611049</v>
      </c>
      <c r="AO37" s="8">
        <f t="shared" si="4"/>
        <v>183.71677794981611</v>
      </c>
      <c r="AP37" s="6">
        <f t="shared" si="5"/>
        <v>-90.275000000000006</v>
      </c>
    </row>
    <row r="38" spans="1:42">
      <c r="A38">
        <f>Strains!A29</f>
        <v>28</v>
      </c>
      <c r="B38">
        <f>Strains!B29</f>
        <v>28</v>
      </c>
      <c r="C38">
        <f>Strains!C29</f>
        <v>980011</v>
      </c>
      <c r="D38">
        <f>Strains!D29</f>
        <v>41540.988561921295</v>
      </c>
      <c r="E38">
        <f>Strains!E29</f>
        <v>71.87</v>
      </c>
      <c r="F38">
        <f>Strains!F29</f>
        <v>35.935000000000002</v>
      </c>
      <c r="G38">
        <f>Strains!G29</f>
        <v>-45.1</v>
      </c>
      <c r="H38">
        <f>Strains!H29</f>
        <v>-90.2</v>
      </c>
      <c r="I38">
        <f>Strains!I29</f>
        <v>5.5</v>
      </c>
      <c r="J38">
        <f>Strains!J29</f>
        <v>127.8</v>
      </c>
      <c r="K38">
        <f>Strains!K29</f>
        <v>-12.346</v>
      </c>
      <c r="L38">
        <f>Strains!L29</f>
        <v>80</v>
      </c>
      <c r="M38">
        <f>Strains!M29</f>
        <v>0</v>
      </c>
      <c r="N38" t="str">
        <f>Strains!N29</f>
        <v>OFF</v>
      </c>
      <c r="O38">
        <f>Strains!O29</f>
        <v>32</v>
      </c>
      <c r="P38">
        <f>Strains!P29</f>
        <v>175000</v>
      </c>
      <c r="Q38">
        <f>Strains!Q29</f>
        <v>653</v>
      </c>
      <c r="R38">
        <f>Strains!R29</f>
        <v>244</v>
      </c>
      <c r="S38">
        <f>Strains!S29</f>
        <v>63</v>
      </c>
      <c r="T38">
        <f>Strains!T29</f>
        <v>6.1923763056496499</v>
      </c>
      <c r="U38">
        <f>Strains!U29</f>
        <v>0.41191522352777904</v>
      </c>
      <c r="V38">
        <f>Strains!V29</f>
        <v>-90.44682934742184</v>
      </c>
      <c r="W38">
        <f>Strains!W29</f>
        <v>2.3614314778946002E-2</v>
      </c>
      <c r="X38">
        <f>Strains!X29</f>
        <v>0.79650559201555082</v>
      </c>
      <c r="Y38">
        <f>Strains!Y29</f>
        <v>6.2784133455218966E-2</v>
      </c>
      <c r="Z38">
        <f>Strains!Z29</f>
        <v>4.8535285584020098</v>
      </c>
      <c r="AA38">
        <f>Strains!AA29</f>
        <v>0.30108971398025342</v>
      </c>
      <c r="AB38">
        <f>Strains!AB29</f>
        <v>7.1188759241137989E-2</v>
      </c>
      <c r="AC38">
        <f>Strains!AC29</f>
        <v>0.12578363798643954</v>
      </c>
      <c r="AD38">
        <f>Strains!AD29</f>
        <v>1.0622032880373109</v>
      </c>
      <c r="AG38" s="1" t="s">
        <v>281</v>
      </c>
      <c r="AH38" s="1">
        <v>0.15</v>
      </c>
      <c r="AI38" s="1">
        <f t="shared" si="1"/>
        <v>11</v>
      </c>
      <c r="AJ38" s="7">
        <f t="shared" si="2"/>
        <v>-90.44682934742184</v>
      </c>
      <c r="AK38" s="7">
        <f t="shared" si="2"/>
        <v>2.3614314778946002E-2</v>
      </c>
      <c r="AL38" s="7">
        <f t="shared" si="2"/>
        <v>0.79650559201555082</v>
      </c>
      <c r="AM38" s="7">
        <f t="shared" si="2"/>
        <v>6.2784133455218966E-2</v>
      </c>
      <c r="AN38" s="8">
        <f t="shared" si="3"/>
        <v>-1488.9689597814559</v>
      </c>
      <c r="AO38" s="8">
        <f t="shared" si="4"/>
        <v>204.23142051961827</v>
      </c>
      <c r="AP38" s="6">
        <f t="shared" si="5"/>
        <v>-90.275000000000006</v>
      </c>
    </row>
    <row r="39" spans="1:42">
      <c r="A39">
        <f>Strains!A30</f>
        <v>29</v>
      </c>
      <c r="B39">
        <f>Strains!B30</f>
        <v>29</v>
      </c>
      <c r="C39">
        <f>Strains!C30</f>
        <v>980011</v>
      </c>
      <c r="D39">
        <f>Strains!D30</f>
        <v>41540.996210532408</v>
      </c>
      <c r="E39">
        <f>Strains!E30</f>
        <v>71.87</v>
      </c>
      <c r="F39">
        <f>Strains!F30</f>
        <v>35.935000000000002</v>
      </c>
      <c r="G39">
        <f>Strains!G30</f>
        <v>-45.1</v>
      </c>
      <c r="H39">
        <f>Strains!H30</f>
        <v>-90.2</v>
      </c>
      <c r="I39">
        <f>Strains!I30</f>
        <v>5.5</v>
      </c>
      <c r="J39">
        <f>Strains!J30</f>
        <v>128.80000000000001</v>
      </c>
      <c r="K39">
        <f>Strains!K30</f>
        <v>-12.343999999999999</v>
      </c>
      <c r="L39">
        <f>Strains!L30</f>
        <v>80</v>
      </c>
      <c r="M39">
        <f>Strains!M30</f>
        <v>0</v>
      </c>
      <c r="N39" t="str">
        <f>Strains!N30</f>
        <v>OFF</v>
      </c>
      <c r="O39">
        <f>Strains!O30</f>
        <v>32</v>
      </c>
      <c r="P39">
        <f>Strains!P30</f>
        <v>175000</v>
      </c>
      <c r="Q39">
        <f>Strains!Q30</f>
        <v>655</v>
      </c>
      <c r="R39">
        <f>Strains!R30</f>
        <v>272</v>
      </c>
      <c r="S39">
        <f>Strains!S30</f>
        <v>68</v>
      </c>
      <c r="T39">
        <f>Strains!T30</f>
        <v>6.5640841780330117</v>
      </c>
      <c r="U39">
        <f>Strains!U30</f>
        <v>0.4174241566653481</v>
      </c>
      <c r="V39">
        <f>Strains!V30</f>
        <v>-90.373515031714291</v>
      </c>
      <c r="W39">
        <f>Strains!W30</f>
        <v>2.0479604957051391E-2</v>
      </c>
      <c r="X39">
        <f>Strains!X30</f>
        <v>0.73971398661042975</v>
      </c>
      <c r="Y39">
        <f>Strains!Y30</f>
        <v>5.2261196837373881E-2</v>
      </c>
      <c r="Z39">
        <f>Strains!Z30</f>
        <v>4.6936861273051269</v>
      </c>
      <c r="AA39">
        <f>Strains!AA30</f>
        <v>0.25189097529113119</v>
      </c>
      <c r="AB39">
        <f>Strains!AB30</f>
        <v>0.14005449271539244</v>
      </c>
      <c r="AC39">
        <f>Strains!AC30</f>
        <v>0.11068465715875606</v>
      </c>
      <c r="AD39">
        <f>Strains!AD30</f>
        <v>1.0721894060586812</v>
      </c>
      <c r="AG39" s="1" t="s">
        <v>281</v>
      </c>
      <c r="AH39" s="1">
        <v>0.15</v>
      </c>
      <c r="AI39" s="1">
        <f t="shared" si="1"/>
        <v>12.000000000000014</v>
      </c>
      <c r="AJ39" s="7">
        <f t="shared" si="2"/>
        <v>-90.373515031714291</v>
      </c>
      <c r="AK39" s="7">
        <f t="shared" si="2"/>
        <v>2.0479604957051391E-2</v>
      </c>
      <c r="AL39" s="7">
        <f t="shared" si="2"/>
        <v>0.73971398661042975</v>
      </c>
      <c r="AM39" s="7">
        <f t="shared" si="2"/>
        <v>5.2261196837373881E-2</v>
      </c>
      <c r="AN39" s="8">
        <f t="shared" si="3"/>
        <v>-854.48898378437389</v>
      </c>
      <c r="AO39" s="8">
        <f t="shared" si="4"/>
        <v>177.45271863234268</v>
      </c>
      <c r="AP39" s="6">
        <f t="shared" si="5"/>
        <v>-90.275000000000006</v>
      </c>
    </row>
    <row r="40" spans="1:42">
      <c r="A40">
        <f>Strains!A31</f>
        <v>30</v>
      </c>
      <c r="B40">
        <f>Strains!B31</f>
        <v>30</v>
      </c>
      <c r="C40">
        <f>Strains!C31</f>
        <v>980011</v>
      </c>
      <c r="D40">
        <f>Strains!D31</f>
        <v>41541.003882060184</v>
      </c>
      <c r="E40">
        <f>Strains!E31</f>
        <v>71.87</v>
      </c>
      <c r="F40">
        <f>Strains!F31</f>
        <v>35.935000000000002</v>
      </c>
      <c r="G40">
        <f>Strains!G31</f>
        <v>-45.1</v>
      </c>
      <c r="H40">
        <f>Strains!H31</f>
        <v>-90.2</v>
      </c>
      <c r="I40">
        <f>Strains!I31</f>
        <v>5.5</v>
      </c>
      <c r="J40">
        <f>Strains!J31</f>
        <v>129.80000000000001</v>
      </c>
      <c r="K40">
        <f>Strains!K31</f>
        <v>-12.448</v>
      </c>
      <c r="L40">
        <f>Strains!L31</f>
        <v>80</v>
      </c>
      <c r="M40">
        <f>Strains!M31</f>
        <v>0</v>
      </c>
      <c r="N40" t="str">
        <f>Strains!N31</f>
        <v>OFF</v>
      </c>
      <c r="O40">
        <f>Strains!O31</f>
        <v>32</v>
      </c>
      <c r="P40">
        <f>Strains!P31</f>
        <v>175000</v>
      </c>
      <c r="Q40">
        <f>Strains!Q31</f>
        <v>660</v>
      </c>
      <c r="R40">
        <f>Strains!R31</f>
        <v>239</v>
      </c>
      <c r="S40">
        <f>Strains!S31</f>
        <v>85</v>
      </c>
      <c r="T40">
        <f>Strains!T31</f>
        <v>6.155921320090127</v>
      </c>
      <c r="U40">
        <f>Strains!U31</f>
        <v>0.4106642492190094</v>
      </c>
      <c r="V40">
        <f>Strains!V31</f>
        <v>-90.345405836889782</v>
      </c>
      <c r="W40">
        <f>Strains!W31</f>
        <v>2.3553461450505048E-2</v>
      </c>
      <c r="X40">
        <f>Strains!X31</f>
        <v>0.79069724200319891</v>
      </c>
      <c r="Y40">
        <f>Strains!Y31</f>
        <v>6.0215098688625943E-2</v>
      </c>
      <c r="Z40">
        <f>Strains!Z31</f>
        <v>4.7392780073219027</v>
      </c>
      <c r="AA40">
        <f>Strains!AA31</f>
        <v>0.26690962269608126</v>
      </c>
      <c r="AB40">
        <f>Strains!AB31</f>
        <v>0.28709332889971251</v>
      </c>
      <c r="AC40">
        <f>Strains!AC31</f>
        <v>0.11712293635566008</v>
      </c>
      <c r="AD40">
        <f>Strains!AD31</f>
        <v>1.0608421796718777</v>
      </c>
      <c r="AG40" s="1" t="s">
        <v>281</v>
      </c>
      <c r="AH40" s="1">
        <v>0.15</v>
      </c>
      <c r="AI40" s="1">
        <f t="shared" si="1"/>
        <v>13.000000000000014</v>
      </c>
      <c r="AJ40" s="7">
        <f t="shared" si="2"/>
        <v>-90.345405836889782</v>
      </c>
      <c r="AK40" s="7">
        <f t="shared" si="2"/>
        <v>2.3553461450505048E-2</v>
      </c>
      <c r="AL40" s="7">
        <f t="shared" si="2"/>
        <v>0.79069724200319891</v>
      </c>
      <c r="AM40" s="7">
        <f t="shared" si="2"/>
        <v>6.0215098688625943E-2</v>
      </c>
      <c r="AN40" s="8">
        <f t="shared" si="3"/>
        <v>-610.90272982888825</v>
      </c>
      <c r="AO40" s="8">
        <f t="shared" si="4"/>
        <v>204.24536910312872</v>
      </c>
      <c r="AP40" s="6">
        <f t="shared" si="5"/>
        <v>-90.275000000000006</v>
      </c>
    </row>
    <row r="41" spans="1:42">
      <c r="A41">
        <f>Strains!A32</f>
        <v>31</v>
      </c>
      <c r="B41">
        <f>Strains!B32</f>
        <v>31</v>
      </c>
      <c r="C41">
        <f>Strains!C32</f>
        <v>980011</v>
      </c>
      <c r="D41">
        <f>Strains!D32</f>
        <v>41541.011616203701</v>
      </c>
      <c r="E41">
        <f>Strains!E32</f>
        <v>71.87</v>
      </c>
      <c r="F41">
        <f>Strains!F32</f>
        <v>35.935000000000002</v>
      </c>
      <c r="G41">
        <f>Strains!G32</f>
        <v>-45.1</v>
      </c>
      <c r="H41">
        <f>Strains!H32</f>
        <v>-90.2</v>
      </c>
      <c r="I41">
        <f>Strains!I32</f>
        <v>5.5</v>
      </c>
      <c r="J41">
        <f>Strains!J32</f>
        <v>130.80000000000001</v>
      </c>
      <c r="K41">
        <f>Strains!K32</f>
        <v>-12.462999999999999</v>
      </c>
      <c r="L41">
        <f>Strains!L32</f>
        <v>80</v>
      </c>
      <c r="M41">
        <f>Strains!M32</f>
        <v>0</v>
      </c>
      <c r="N41" t="str">
        <f>Strains!N32</f>
        <v>OFF</v>
      </c>
      <c r="O41">
        <f>Strains!O32</f>
        <v>32</v>
      </c>
      <c r="P41">
        <f>Strains!P32</f>
        <v>175000</v>
      </c>
      <c r="Q41">
        <f>Strains!Q32</f>
        <v>658</v>
      </c>
      <c r="R41">
        <f>Strains!R32</f>
        <v>246</v>
      </c>
      <c r="S41">
        <f>Strains!S32</f>
        <v>48</v>
      </c>
      <c r="T41">
        <f>Strains!T32</f>
        <v>7.6378738605666729</v>
      </c>
      <c r="U41">
        <f>Strains!U32</f>
        <v>0.33283316956952175</v>
      </c>
      <c r="V41">
        <f>Strains!V32</f>
        <v>-90.361435542833675</v>
      </c>
      <c r="W41">
        <f>Strains!W32</f>
        <v>1.7291008518210454E-2</v>
      </c>
      <c r="X41">
        <f>Strains!X32</f>
        <v>0.89347698128412667</v>
      </c>
      <c r="Y41">
        <f>Strains!Y32</f>
        <v>4.6557792534728318E-2</v>
      </c>
      <c r="Z41">
        <f>Strains!Z32</f>
        <v>4.9247291715105082</v>
      </c>
      <c r="AA41">
        <f>Strains!AA32</f>
        <v>0.2472194193342761</v>
      </c>
      <c r="AB41">
        <f>Strains!AB32</f>
        <v>0.37202864339866298</v>
      </c>
      <c r="AC41">
        <f>Strains!AC32</f>
        <v>0.10257147500455349</v>
      </c>
      <c r="AD41">
        <f>Strains!AD32</f>
        <v>0.79125549882303592</v>
      </c>
      <c r="AG41" s="1" t="s">
        <v>281</v>
      </c>
      <c r="AH41" s="1">
        <v>0.15</v>
      </c>
      <c r="AI41" s="1">
        <f t="shared" si="1"/>
        <v>14.000000000000014</v>
      </c>
      <c r="AJ41" s="7">
        <f t="shared" si="2"/>
        <v>-90.361435542833675</v>
      </c>
      <c r="AK41" s="7">
        <f t="shared" si="2"/>
        <v>1.7291008518210454E-2</v>
      </c>
      <c r="AL41" s="7">
        <f t="shared" si="2"/>
        <v>0.89347698128412667</v>
      </c>
      <c r="AM41" s="7">
        <f t="shared" si="2"/>
        <v>4.6557792534728318E-2</v>
      </c>
      <c r="AN41" s="8">
        <f t="shared" si="3"/>
        <v>-749.83350154855793</v>
      </c>
      <c r="AO41" s="8">
        <f t="shared" si="4"/>
        <v>149.86505372882596</v>
      </c>
      <c r="AP41" s="6">
        <f t="shared" si="5"/>
        <v>-90.275000000000006</v>
      </c>
    </row>
    <row r="42" spans="1:42">
      <c r="A42">
        <f>Strains!A33</f>
        <v>32</v>
      </c>
      <c r="B42">
        <f>Strains!B33</f>
        <v>32</v>
      </c>
      <c r="C42">
        <f>Strains!C33</f>
        <v>980011</v>
      </c>
      <c r="D42">
        <f>Strains!D33</f>
        <v>41541.019335185185</v>
      </c>
      <c r="E42">
        <f>Strains!E33</f>
        <v>71.87</v>
      </c>
      <c r="F42">
        <f>Strains!F33</f>
        <v>35.935000000000002</v>
      </c>
      <c r="G42">
        <f>Strains!G33</f>
        <v>-45.1</v>
      </c>
      <c r="H42">
        <f>Strains!H33</f>
        <v>-90.2</v>
      </c>
      <c r="I42">
        <f>Strains!I33</f>
        <v>5.5</v>
      </c>
      <c r="J42">
        <f>Strains!J33</f>
        <v>131.80000000000001</v>
      </c>
      <c r="K42">
        <f>Strains!K33</f>
        <v>-12.486000000000001</v>
      </c>
      <c r="L42">
        <f>Strains!L33</f>
        <v>80</v>
      </c>
      <c r="M42">
        <f>Strains!M33</f>
        <v>0</v>
      </c>
      <c r="N42" t="str">
        <f>Strains!N33</f>
        <v>OFF</v>
      </c>
      <c r="O42">
        <f>Strains!O33</f>
        <v>32</v>
      </c>
      <c r="P42">
        <f>Strains!P33</f>
        <v>175000</v>
      </c>
      <c r="Q42">
        <f>Strains!Q33</f>
        <v>656</v>
      </c>
      <c r="R42">
        <f>Strains!R33</f>
        <v>257</v>
      </c>
      <c r="S42">
        <f>Strains!S33</f>
        <v>79</v>
      </c>
      <c r="T42">
        <f>Strains!T33</f>
        <v>6.0347042320818023</v>
      </c>
      <c r="U42">
        <f>Strains!U33</f>
        <v>0.34973901542569258</v>
      </c>
      <c r="V42">
        <f>Strains!V33</f>
        <v>-90.33875175718731</v>
      </c>
      <c r="W42">
        <f>Strains!W33</f>
        <v>1.7859739362977699E-2</v>
      </c>
      <c r="X42">
        <f>Strains!X33</f>
        <v>0.71516711559648194</v>
      </c>
      <c r="Y42">
        <f>Strains!Y33</f>
        <v>4.5366739509288607E-2</v>
      </c>
      <c r="Z42">
        <f>Strains!Z33</f>
        <v>4.6645939490135238</v>
      </c>
      <c r="AA42">
        <f>Strains!AA33</f>
        <v>0.20134302178549054</v>
      </c>
      <c r="AB42">
        <f>Strains!AB33</f>
        <v>0.11060250262448695</v>
      </c>
      <c r="AC42">
        <f>Strains!AC33</f>
        <v>9.0606460301086669E-2</v>
      </c>
      <c r="AD42">
        <f>Strains!AD33</f>
        <v>0.916393635214933</v>
      </c>
      <c r="AG42" s="1" t="s">
        <v>281</v>
      </c>
      <c r="AH42" s="1">
        <v>0.15</v>
      </c>
      <c r="AI42" s="1">
        <f t="shared" si="1"/>
        <v>15.000000000000014</v>
      </c>
      <c r="AJ42" s="7">
        <f t="shared" si="2"/>
        <v>-90.33875175718731</v>
      </c>
      <c r="AK42" s="7">
        <f t="shared" si="2"/>
        <v>1.7859739362977699E-2</v>
      </c>
      <c r="AL42" s="7">
        <f t="shared" si="2"/>
        <v>0.71516711559648194</v>
      </c>
      <c r="AM42" s="7">
        <f t="shared" si="2"/>
        <v>4.5366739509288607E-2</v>
      </c>
      <c r="AN42" s="8">
        <f t="shared" si="3"/>
        <v>-553.21418496290244</v>
      </c>
      <c r="AO42" s="8">
        <f t="shared" si="4"/>
        <v>154.88729509027803</v>
      </c>
      <c r="AP42" s="6">
        <f t="shared" si="5"/>
        <v>-90.275000000000006</v>
      </c>
    </row>
    <row r="43" spans="1:42">
      <c r="A43">
        <f>Strains!A34</f>
        <v>33</v>
      </c>
      <c r="B43">
        <f>Strains!B34</f>
        <v>33</v>
      </c>
      <c r="C43">
        <f>Strains!C34</f>
        <v>980011</v>
      </c>
      <c r="D43">
        <f>Strains!D34</f>
        <v>41541.027024768518</v>
      </c>
      <c r="E43">
        <f>Strains!E34</f>
        <v>71.87</v>
      </c>
      <c r="F43">
        <f>Strains!F34</f>
        <v>35.935000000000002</v>
      </c>
      <c r="G43">
        <f>Strains!G34</f>
        <v>-45.1</v>
      </c>
      <c r="H43">
        <f>Strains!H34</f>
        <v>-90.2</v>
      </c>
      <c r="I43">
        <f>Strains!I34</f>
        <v>5.5</v>
      </c>
      <c r="J43">
        <f>Strains!J34</f>
        <v>132.80000000000001</v>
      </c>
      <c r="K43">
        <f>Strains!K34</f>
        <v>-12.5</v>
      </c>
      <c r="L43">
        <f>Strains!L34</f>
        <v>80</v>
      </c>
      <c r="M43">
        <f>Strains!M34</f>
        <v>0</v>
      </c>
      <c r="N43" t="str">
        <f>Strains!N34</f>
        <v>OFF</v>
      </c>
      <c r="O43">
        <f>Strains!O34</f>
        <v>32</v>
      </c>
      <c r="P43">
        <f>Strains!P34</f>
        <v>175000</v>
      </c>
      <c r="Q43">
        <f>Strains!Q34</f>
        <v>656</v>
      </c>
      <c r="R43">
        <f>Strains!R34</f>
        <v>241</v>
      </c>
      <c r="S43">
        <f>Strains!S34</f>
        <v>67</v>
      </c>
      <c r="T43">
        <f>Strains!T34</f>
        <v>8.2833235082812191</v>
      </c>
      <c r="U43">
        <f>Strains!U34</f>
        <v>0.53624829197586765</v>
      </c>
      <c r="V43">
        <f>Strains!V34</f>
        <v>-90.366260497465007</v>
      </c>
      <c r="W43">
        <f>Strains!W34</f>
        <v>3.0680520591832149E-2</v>
      </c>
      <c r="X43">
        <f>Strains!X34</f>
        <v>1.035042469017118</v>
      </c>
      <c r="Y43">
        <f>Strains!Y34</f>
        <v>8.8592440368083364E-2</v>
      </c>
      <c r="Z43">
        <f>Strains!Z34</f>
        <v>5.0835546250037345</v>
      </c>
      <c r="AA43">
        <f>Strains!AA34</f>
        <v>0.50963917992068564</v>
      </c>
      <c r="AB43">
        <f>Strains!AB34</f>
        <v>0.7478985238484519</v>
      </c>
      <c r="AC43">
        <f>Strains!AC34</f>
        <v>0.19639329064717484</v>
      </c>
      <c r="AD43">
        <f>Strains!AD34</f>
        <v>1.1777714059422457</v>
      </c>
      <c r="AG43" s="1" t="s">
        <v>281</v>
      </c>
      <c r="AH43" s="1">
        <v>0.15</v>
      </c>
      <c r="AI43" s="1">
        <f t="shared" si="1"/>
        <v>16.000000000000014</v>
      </c>
      <c r="AJ43" s="7">
        <f t="shared" si="2"/>
        <v>-90.366260497465007</v>
      </c>
      <c r="AK43" s="7">
        <f t="shared" si="2"/>
        <v>3.0680520591832149E-2</v>
      </c>
      <c r="AL43" s="7">
        <f t="shared" si="2"/>
        <v>1.035042469017118</v>
      </c>
      <c r="AM43" s="7">
        <f t="shared" si="2"/>
        <v>8.8592440368083364E-2</v>
      </c>
      <c r="AN43" s="8">
        <f t="shared" si="3"/>
        <v>-791.6403867086475</v>
      </c>
      <c r="AO43" s="8">
        <f t="shared" si="4"/>
        <v>265.92795836355435</v>
      </c>
      <c r="AP43" s="6">
        <f t="shared" si="5"/>
        <v>-90.275000000000006</v>
      </c>
    </row>
    <row r="44" spans="1:42">
      <c r="A44">
        <f>Strains!A35</f>
        <v>34</v>
      </c>
      <c r="B44">
        <f>Strains!B35</f>
        <v>34</v>
      </c>
      <c r="C44">
        <f>Strains!C35</f>
        <v>980011</v>
      </c>
      <c r="D44">
        <f>Strains!D35</f>
        <v>41541.034706481485</v>
      </c>
      <c r="E44">
        <f>Strains!E35</f>
        <v>71.87</v>
      </c>
      <c r="F44">
        <f>Strains!F35</f>
        <v>35.935000000000002</v>
      </c>
      <c r="G44">
        <f>Strains!G35</f>
        <v>-45.1</v>
      </c>
      <c r="H44">
        <f>Strains!H35</f>
        <v>-90.2</v>
      </c>
      <c r="I44">
        <f>Strains!I35</f>
        <v>5.5</v>
      </c>
      <c r="J44">
        <f>Strains!J35</f>
        <v>107.14</v>
      </c>
      <c r="K44">
        <f>Strains!K35</f>
        <v>-12.101000000000001</v>
      </c>
      <c r="L44">
        <f>Strains!L35</f>
        <v>80</v>
      </c>
      <c r="M44">
        <f>Strains!M35</f>
        <v>0</v>
      </c>
      <c r="N44" t="str">
        <f>Strains!N35</f>
        <v>OFF</v>
      </c>
      <c r="O44">
        <f>Strains!O35</f>
        <v>32</v>
      </c>
      <c r="P44">
        <f>Strains!P35</f>
        <v>175000</v>
      </c>
      <c r="Q44">
        <f>Strains!Q35</f>
        <v>657</v>
      </c>
      <c r="R44">
        <f>Strains!R35</f>
        <v>295</v>
      </c>
      <c r="S44">
        <f>Strains!S35</f>
        <v>74</v>
      </c>
      <c r="T44">
        <f>Strains!T35</f>
        <v>6.8217272648918525</v>
      </c>
      <c r="U44">
        <f>Strains!U35</f>
        <v>0.34268483771155323</v>
      </c>
      <c r="V44">
        <f>Strains!V35</f>
        <v>-90.436256185828412</v>
      </c>
      <c r="W44">
        <f>Strains!W35</f>
        <v>1.5416210987940736E-2</v>
      </c>
      <c r="X44">
        <f>Strains!X35</f>
        <v>0.71090328323723706</v>
      </c>
      <c r="Y44">
        <f>Strains!Y35</f>
        <v>3.9404257697357316E-2</v>
      </c>
      <c r="Z44">
        <f>Strains!Z35</f>
        <v>4.5007566508906347</v>
      </c>
      <c r="AA44">
        <f>Strains!AA35</f>
        <v>0.20445880225881582</v>
      </c>
      <c r="AB44">
        <f>Strains!AB35</f>
        <v>0.1646777737237361</v>
      </c>
      <c r="AC44">
        <f>Strains!AC35</f>
        <v>9.0120420249259411E-2</v>
      </c>
      <c r="AD44">
        <f>Strains!AD35</f>
        <v>0.87928935890254567</v>
      </c>
      <c r="AG44" t="s">
        <v>281</v>
      </c>
      <c r="AH44" s="1">
        <v>0.15</v>
      </c>
      <c r="AI44" s="1">
        <f t="shared" si="1"/>
        <v>-9.6599999999999966</v>
      </c>
      <c r="AJ44" s="7">
        <f t="shared" ref="AJ44:AM51" si="13">V44</f>
        <v>-90.436256185828412</v>
      </c>
      <c r="AK44" s="7">
        <f t="shared" si="13"/>
        <v>1.5416210987940736E-2</v>
      </c>
      <c r="AL44" s="7">
        <f t="shared" si="13"/>
        <v>0.71090328323723706</v>
      </c>
      <c r="AM44" s="7">
        <f t="shared" si="13"/>
        <v>3.9404257697357316E-2</v>
      </c>
      <c r="AN44" s="8">
        <f t="shared" si="3"/>
        <v>-1397.5411908084823</v>
      </c>
      <c r="AO44" s="8">
        <f t="shared" si="4"/>
        <v>133.35161421923476</v>
      </c>
      <c r="AP44" s="6">
        <f t="shared" si="5"/>
        <v>-90.275000000000006</v>
      </c>
    </row>
    <row r="45" spans="1:42">
      <c r="A45">
        <f>Strains!A36</f>
        <v>35</v>
      </c>
      <c r="B45">
        <f>Strains!B36</f>
        <v>35</v>
      </c>
      <c r="C45">
        <f>Strains!C36</f>
        <v>980011</v>
      </c>
      <c r="D45">
        <f>Strains!D36</f>
        <v>41541.042457986114</v>
      </c>
      <c r="E45">
        <f>Strains!E36</f>
        <v>71.87</v>
      </c>
      <c r="F45">
        <f>Strains!F36</f>
        <v>35.935000000000002</v>
      </c>
      <c r="G45">
        <f>Strains!G36</f>
        <v>-45.1</v>
      </c>
      <c r="H45">
        <f>Strains!H36</f>
        <v>-90.2</v>
      </c>
      <c r="I45">
        <f>Strains!I36</f>
        <v>5.5</v>
      </c>
      <c r="J45">
        <f>Strains!J36</f>
        <v>107.47</v>
      </c>
      <c r="K45">
        <f>Strains!K36</f>
        <v>-12.074</v>
      </c>
      <c r="L45">
        <f>Strains!L36</f>
        <v>80</v>
      </c>
      <c r="M45">
        <f>Strains!M36</f>
        <v>0</v>
      </c>
      <c r="N45" t="str">
        <f>Strains!N36</f>
        <v>OFF</v>
      </c>
      <c r="O45">
        <f>Strains!O36</f>
        <v>32</v>
      </c>
      <c r="P45">
        <f>Strains!P36</f>
        <v>175000</v>
      </c>
      <c r="Q45">
        <f>Strains!Q36</f>
        <v>659</v>
      </c>
      <c r="R45">
        <f>Strains!R36</f>
        <v>277</v>
      </c>
      <c r="S45">
        <f>Strains!S36</f>
        <v>73</v>
      </c>
      <c r="T45">
        <f>Strains!T36</f>
        <v>6.6896100037533834</v>
      </c>
      <c r="U45">
        <f>Strains!U36</f>
        <v>0.38822741519163539</v>
      </c>
      <c r="V45">
        <f>Strains!V36</f>
        <v>-90.424975676084173</v>
      </c>
      <c r="W45">
        <f>Strains!W36</f>
        <v>1.8389618562753649E-2</v>
      </c>
      <c r="X45">
        <f>Strains!X36</f>
        <v>0.72610675484577003</v>
      </c>
      <c r="Y45">
        <f>Strains!Y36</f>
        <v>4.6976839882523234E-2</v>
      </c>
      <c r="Z45">
        <f>Strains!Z36</f>
        <v>5.0038236988412867</v>
      </c>
      <c r="AA45">
        <f>Strains!AA36</f>
        <v>0.24417089625382815</v>
      </c>
      <c r="AB45">
        <f>Strains!AB36</f>
        <v>6.0678430529975041E-2</v>
      </c>
      <c r="AC45">
        <f>Strains!AC36</f>
        <v>0.10546620192940602</v>
      </c>
      <c r="AD45">
        <f>Strains!AD36</f>
        <v>0.98950697662455156</v>
      </c>
      <c r="AG45" t="s">
        <v>281</v>
      </c>
      <c r="AH45" s="1">
        <v>0.15</v>
      </c>
      <c r="AI45" s="1">
        <f t="shared" si="1"/>
        <v>-9.3299999999999983</v>
      </c>
      <c r="AJ45" s="7">
        <f t="shared" si="13"/>
        <v>-90.424975676084173</v>
      </c>
      <c r="AK45" s="7">
        <f t="shared" si="13"/>
        <v>1.8389618562753649E-2</v>
      </c>
      <c r="AL45" s="7">
        <f t="shared" si="13"/>
        <v>0.72610675484577003</v>
      </c>
      <c r="AM45" s="7">
        <f t="shared" si="13"/>
        <v>4.6976839882523234E-2</v>
      </c>
      <c r="AN45" s="8">
        <f t="shared" si="3"/>
        <v>-1299.9690346684467</v>
      </c>
      <c r="AO45" s="8">
        <f t="shared" si="4"/>
        <v>159.12490688396724</v>
      </c>
      <c r="AP45" s="6">
        <f t="shared" si="5"/>
        <v>-90.275000000000006</v>
      </c>
    </row>
    <row r="46" spans="1:42">
      <c r="A46">
        <f>Strains!A37</f>
        <v>36</v>
      </c>
      <c r="B46">
        <f>Strains!B37</f>
        <v>36</v>
      </c>
      <c r="C46">
        <f>Strains!C37</f>
        <v>980011</v>
      </c>
      <c r="D46">
        <f>Strains!D37</f>
        <v>41541.050179282407</v>
      </c>
      <c r="E46">
        <f>Strains!E37</f>
        <v>71.87</v>
      </c>
      <c r="F46">
        <f>Strains!F37</f>
        <v>35.935000000000002</v>
      </c>
      <c r="G46">
        <f>Strains!G37</f>
        <v>-45.1</v>
      </c>
      <c r="H46">
        <f>Strains!H37</f>
        <v>-90.2</v>
      </c>
      <c r="I46">
        <f>Strains!I37</f>
        <v>5.5</v>
      </c>
      <c r="J46">
        <f>Strains!J37</f>
        <v>108.13</v>
      </c>
      <c r="K46">
        <f>Strains!K37</f>
        <v>-12.115</v>
      </c>
      <c r="L46">
        <f>Strains!L37</f>
        <v>80</v>
      </c>
      <c r="M46">
        <f>Strains!M37</f>
        <v>0</v>
      </c>
      <c r="N46" t="str">
        <f>Strains!N37</f>
        <v>OFF</v>
      </c>
      <c r="O46">
        <f>Strains!O37</f>
        <v>32</v>
      </c>
      <c r="P46">
        <f>Strains!P37</f>
        <v>235000</v>
      </c>
      <c r="Q46">
        <f>Strains!Q37</f>
        <v>879</v>
      </c>
      <c r="R46">
        <f>Strains!R37</f>
        <v>306</v>
      </c>
      <c r="S46">
        <f>Strains!S37</f>
        <v>105</v>
      </c>
      <c r="T46">
        <f>Strains!T37</f>
        <v>6.1410866582168371</v>
      </c>
      <c r="U46">
        <f>Strains!U37</f>
        <v>0.33318918728141989</v>
      </c>
      <c r="V46">
        <f>Strains!V37</f>
        <v>-90.404384157541827</v>
      </c>
      <c r="W46">
        <f>Strains!W37</f>
        <v>2.1935299029220201E-2</v>
      </c>
      <c r="X46">
        <f>Strains!X37</f>
        <v>0.89748090990349172</v>
      </c>
      <c r="Y46">
        <f>Strains!Y37</f>
        <v>6.0647954212191137E-2</v>
      </c>
      <c r="Z46">
        <f>Strains!Z37</f>
        <v>5.3453609466344352</v>
      </c>
      <c r="AA46">
        <f>Strains!AA37</f>
        <v>0.27984947674444949</v>
      </c>
      <c r="AB46">
        <f>Strains!AB37</f>
        <v>0.20510863173505592</v>
      </c>
      <c r="AC46">
        <f>Strains!AC37</f>
        <v>0.11286928103107459</v>
      </c>
      <c r="AD46">
        <f>Strains!AD37</f>
        <v>0.94704096608967847</v>
      </c>
      <c r="AG46" t="s">
        <v>283</v>
      </c>
      <c r="AH46" s="1">
        <v>0.15</v>
      </c>
      <c r="AI46" s="1">
        <f t="shared" si="1"/>
        <v>-8.6700000000000017</v>
      </c>
      <c r="AJ46" s="7">
        <f t="shared" si="13"/>
        <v>-90.404384157541827</v>
      </c>
      <c r="AK46" s="7">
        <f t="shared" si="13"/>
        <v>2.1935299029220201E-2</v>
      </c>
      <c r="AL46" s="7">
        <f t="shared" si="13"/>
        <v>0.89748090990349172</v>
      </c>
      <c r="AM46" s="7">
        <f t="shared" si="13"/>
        <v>6.0647954212191137E-2</v>
      </c>
      <c r="AN46" s="8">
        <f t="shared" si="3"/>
        <v>-2267.5641864643435</v>
      </c>
      <c r="AO46" s="8">
        <f t="shared" si="4"/>
        <v>189.6986494450689</v>
      </c>
      <c r="AP46" s="6">
        <f t="shared" si="5"/>
        <v>-90.142999999999986</v>
      </c>
    </row>
    <row r="47" spans="1:42">
      <c r="A47">
        <f>Strains!A38</f>
        <v>37</v>
      </c>
      <c r="B47">
        <f>Strains!B38</f>
        <v>37</v>
      </c>
      <c r="C47">
        <f>Strains!C38</f>
        <v>980011</v>
      </c>
      <c r="D47">
        <f>Strains!D38</f>
        <v>41541.060448263888</v>
      </c>
      <c r="E47">
        <f>Strains!E38</f>
        <v>71.87</v>
      </c>
      <c r="F47">
        <f>Strains!F38</f>
        <v>35.935000000000002</v>
      </c>
      <c r="G47">
        <f>Strains!G38</f>
        <v>-45.1</v>
      </c>
      <c r="H47">
        <f>Strains!H38</f>
        <v>-90.2</v>
      </c>
      <c r="I47">
        <f>Strains!I38</f>
        <v>5.5</v>
      </c>
      <c r="J47">
        <f>Strains!J38</f>
        <v>108.46</v>
      </c>
      <c r="K47">
        <f>Strains!K38</f>
        <v>-12.183</v>
      </c>
      <c r="L47">
        <f>Strains!L38</f>
        <v>80</v>
      </c>
      <c r="M47">
        <f>Strains!M38</f>
        <v>0</v>
      </c>
      <c r="N47" t="str">
        <f>Strains!N38</f>
        <v>OFF</v>
      </c>
      <c r="O47">
        <f>Strains!O38</f>
        <v>32</v>
      </c>
      <c r="P47">
        <f>Strains!P38</f>
        <v>235000</v>
      </c>
      <c r="Q47">
        <f>Strains!Q38</f>
        <v>883</v>
      </c>
      <c r="R47">
        <f>Strains!R38</f>
        <v>262</v>
      </c>
      <c r="S47">
        <f>Strains!S38</f>
        <v>102</v>
      </c>
      <c r="T47">
        <f>Strains!T38</f>
        <v>5.5521748534518158</v>
      </c>
      <c r="U47">
        <f>Strains!U38</f>
        <v>0.33393618659876617</v>
      </c>
      <c r="V47">
        <f>Strains!V38</f>
        <v>-90.242885131230807</v>
      </c>
      <c r="W47">
        <f>Strains!W38</f>
        <v>3.0183166222640192E-2</v>
      </c>
      <c r="X47">
        <f>Strains!X38</f>
        <v>1.0653181628749526</v>
      </c>
      <c r="Y47">
        <f>Strains!Y38</f>
        <v>8.481640481542066E-2</v>
      </c>
      <c r="Z47">
        <f>Strains!Z38</f>
        <v>6.0094911929936936</v>
      </c>
      <c r="AA47">
        <f>Strains!AA38</f>
        <v>0.3187973663980046</v>
      </c>
      <c r="AB47">
        <f>Strains!AB38</f>
        <v>0.32938709125271504</v>
      </c>
      <c r="AC47">
        <f>Strains!AC38</f>
        <v>0.12503917730396291</v>
      </c>
      <c r="AD47">
        <f>Strains!AD38</f>
        <v>0.90930466282925382</v>
      </c>
      <c r="AG47" t="s">
        <v>279</v>
      </c>
      <c r="AH47" s="1">
        <v>0.15</v>
      </c>
      <c r="AI47" s="1">
        <f t="shared" si="1"/>
        <v>-8.3400000000000034</v>
      </c>
      <c r="AJ47" s="7">
        <f t="shared" si="13"/>
        <v>-90.242885131230807</v>
      </c>
      <c r="AK47" s="7">
        <f t="shared" si="13"/>
        <v>3.0183166222640192E-2</v>
      </c>
      <c r="AL47" s="7">
        <f t="shared" si="13"/>
        <v>1.0653181628749526</v>
      </c>
      <c r="AM47" s="7">
        <f t="shared" si="13"/>
        <v>8.481640481542066E-2</v>
      </c>
      <c r="AN47" s="8">
        <f t="shared" si="3"/>
        <v>-1442.5444548482601</v>
      </c>
      <c r="AO47" s="8">
        <f t="shared" si="4"/>
        <v>262.00860308089864</v>
      </c>
      <c r="AP47" s="6">
        <f t="shared" si="5"/>
        <v>-90.076999999999998</v>
      </c>
    </row>
    <row r="48" spans="1:42">
      <c r="A48">
        <f>Strains!A44</f>
        <v>43</v>
      </c>
      <c r="B48">
        <f>Strains!B44</f>
        <v>43</v>
      </c>
      <c r="C48">
        <f>Strains!C44</f>
        <v>980011</v>
      </c>
      <c r="D48">
        <f>Strains!D44</f>
        <v>41541.112022453701</v>
      </c>
      <c r="E48">
        <f>Strains!E44</f>
        <v>71.87</v>
      </c>
      <c r="F48">
        <f>Strains!F44</f>
        <v>35.935000000000002</v>
      </c>
      <c r="G48">
        <f>Strains!G44</f>
        <v>-45.1</v>
      </c>
      <c r="H48">
        <f>Strains!H44</f>
        <v>-90.2</v>
      </c>
      <c r="I48">
        <f>Strains!I44</f>
        <v>5.5</v>
      </c>
      <c r="J48">
        <f>Strains!J44</f>
        <v>125.14</v>
      </c>
      <c r="K48">
        <f>Strains!K44</f>
        <v>-12.353</v>
      </c>
      <c r="L48">
        <f>Strains!L44</f>
        <v>80</v>
      </c>
      <c r="M48">
        <f>Strains!M44</f>
        <v>0</v>
      </c>
      <c r="N48" t="str">
        <f>Strains!N44</f>
        <v>OFF</v>
      </c>
      <c r="O48">
        <f>Strains!O44</f>
        <v>32</v>
      </c>
      <c r="P48">
        <f>Strains!P44</f>
        <v>235000</v>
      </c>
      <c r="Q48">
        <f>Strains!Q44</f>
        <v>882</v>
      </c>
      <c r="R48">
        <f>Strains!R44</f>
        <v>270</v>
      </c>
      <c r="S48">
        <f>Strains!S44</f>
        <v>97</v>
      </c>
      <c r="T48">
        <f>Strains!T44</f>
        <v>7.8780427761416707</v>
      </c>
      <c r="U48">
        <f>Strains!U44</f>
        <v>0.48863364458559055</v>
      </c>
      <c r="V48">
        <f>Strains!V44</f>
        <v>-90.246914816164093</v>
      </c>
      <c r="W48">
        <f>Strains!W44</f>
        <v>3.8385331342748588E-2</v>
      </c>
      <c r="X48">
        <f>Strains!X44</f>
        <v>1.3428376336982437</v>
      </c>
      <c r="Y48">
        <f>Strains!Y44</f>
        <v>0.12137004804108861</v>
      </c>
      <c r="Z48">
        <f>Strains!Z44</f>
        <v>6.9644146819745449</v>
      </c>
      <c r="AA48">
        <f>Strains!AA44</f>
        <v>0.65195551027170129</v>
      </c>
      <c r="AB48">
        <f>Strains!AB44</f>
        <v>0.66023454488464051</v>
      </c>
      <c r="AC48">
        <f>Strains!AC44</f>
        <v>0.2137454746812596</v>
      </c>
      <c r="AD48">
        <f>Strains!AD44</f>
        <v>0.9723478142451506</v>
      </c>
      <c r="AG48" t="s">
        <v>279</v>
      </c>
      <c r="AH48" s="1">
        <v>0.15</v>
      </c>
      <c r="AI48" s="1">
        <f t="shared" si="1"/>
        <v>8.3400000000000034</v>
      </c>
      <c r="AJ48" s="7">
        <f t="shared" si="13"/>
        <v>-90.246914816164093</v>
      </c>
      <c r="AK48" s="7">
        <f t="shared" si="13"/>
        <v>3.8385331342748588E-2</v>
      </c>
      <c r="AL48" s="7">
        <f t="shared" si="13"/>
        <v>1.3428376336982437</v>
      </c>
      <c r="AM48" s="7">
        <f t="shared" si="13"/>
        <v>0.12137004804108861</v>
      </c>
      <c r="AN48" s="8">
        <f t="shared" si="3"/>
        <v>-1477.5089774888838</v>
      </c>
      <c r="AO48" s="8">
        <f t="shared" si="4"/>
        <v>333.20911200940259</v>
      </c>
      <c r="AP48" s="6">
        <f t="shared" si="5"/>
        <v>-90.076999999999998</v>
      </c>
    </row>
    <row r="49" spans="1:42">
      <c r="A49">
        <f>Strains!A45</f>
        <v>44</v>
      </c>
      <c r="B49">
        <f>Strains!B45</f>
        <v>44</v>
      </c>
      <c r="C49">
        <f>Strains!C45</f>
        <v>980011</v>
      </c>
      <c r="D49">
        <f>Strains!D45</f>
        <v>41541.1223650463</v>
      </c>
      <c r="E49">
        <f>Strains!E45</f>
        <v>71.87</v>
      </c>
      <c r="F49">
        <f>Strains!F45</f>
        <v>35.935000000000002</v>
      </c>
      <c r="G49">
        <f>Strains!G45</f>
        <v>-45.1</v>
      </c>
      <c r="H49">
        <f>Strains!H45</f>
        <v>-90.2</v>
      </c>
      <c r="I49">
        <f>Strains!I45</f>
        <v>5.5</v>
      </c>
      <c r="J49">
        <f>Strains!J45</f>
        <v>125.47</v>
      </c>
      <c r="K49">
        <f>Strains!K45</f>
        <v>-12.305999999999999</v>
      </c>
      <c r="L49">
        <f>Strains!L45</f>
        <v>80</v>
      </c>
      <c r="M49">
        <f>Strains!M45</f>
        <v>0</v>
      </c>
      <c r="N49" t="str">
        <f>Strains!N45</f>
        <v>OFF</v>
      </c>
      <c r="O49">
        <f>Strains!O45</f>
        <v>32</v>
      </c>
      <c r="P49">
        <f>Strains!P45</f>
        <v>235000</v>
      </c>
      <c r="Q49">
        <f>Strains!Q45</f>
        <v>884</v>
      </c>
      <c r="R49">
        <f>Strains!R45</f>
        <v>270</v>
      </c>
      <c r="S49">
        <f>Strains!S45</f>
        <v>96</v>
      </c>
      <c r="T49">
        <f>Strains!T45</f>
        <v>5.4895212794653849</v>
      </c>
      <c r="U49">
        <f>Strains!U45</f>
        <v>0.43690310155905443</v>
      </c>
      <c r="V49">
        <f>Strains!V45</f>
        <v>-90.220625988010667</v>
      </c>
      <c r="W49">
        <f>Strains!W45</f>
        <v>3.7884784875743621E-2</v>
      </c>
      <c r="X49">
        <f>Strains!X45</f>
        <v>1.0198047999448543</v>
      </c>
      <c r="Y49">
        <f>Strains!Y45</f>
        <v>0.10479845134781085</v>
      </c>
      <c r="Z49">
        <f>Strains!Z45</f>
        <v>6.2461988172152489</v>
      </c>
      <c r="AA49">
        <f>Strains!AA45</f>
        <v>0.38040840397744863</v>
      </c>
      <c r="AB49">
        <f>Strains!AB45</f>
        <v>0.26495796829499713</v>
      </c>
      <c r="AC49">
        <f>Strains!AC45</f>
        <v>0.15527829917827571</v>
      </c>
      <c r="AD49">
        <f>Strains!AD45</f>
        <v>1.2011352706925851</v>
      </c>
      <c r="AG49" t="s">
        <v>279</v>
      </c>
      <c r="AH49" s="1">
        <v>0.15</v>
      </c>
      <c r="AI49" s="1">
        <f t="shared" si="1"/>
        <v>8.6700000000000017</v>
      </c>
      <c r="AJ49" s="7">
        <f t="shared" si="13"/>
        <v>-90.220625988010667</v>
      </c>
      <c r="AK49" s="7">
        <f t="shared" si="13"/>
        <v>3.7884784875743621E-2</v>
      </c>
      <c r="AL49" s="7">
        <f t="shared" si="13"/>
        <v>1.0198047999448543</v>
      </c>
      <c r="AM49" s="7">
        <f t="shared" si="13"/>
        <v>0.10479845134781085</v>
      </c>
      <c r="AN49" s="8">
        <f t="shared" si="3"/>
        <v>-1249.3413033221045</v>
      </c>
      <c r="AO49" s="8">
        <f t="shared" si="4"/>
        <v>329.08802999254135</v>
      </c>
      <c r="AP49" s="6">
        <f t="shared" si="5"/>
        <v>-90.076999999999998</v>
      </c>
    </row>
    <row r="50" spans="1:42">
      <c r="A50">
        <f>Strains!A46</f>
        <v>45</v>
      </c>
      <c r="B50">
        <f>Strains!B46</f>
        <v>45</v>
      </c>
      <c r="C50">
        <f>Strains!C46</f>
        <v>980011</v>
      </c>
      <c r="D50">
        <f>Strains!D46</f>
        <v>41541.132729745368</v>
      </c>
      <c r="E50">
        <f>Strains!E46</f>
        <v>71.87</v>
      </c>
      <c r="F50">
        <f>Strains!F46</f>
        <v>35.935000000000002</v>
      </c>
      <c r="G50">
        <f>Strains!G46</f>
        <v>-45.1</v>
      </c>
      <c r="H50">
        <f>Strains!H46</f>
        <v>-90.2</v>
      </c>
      <c r="I50">
        <f>Strains!I46</f>
        <v>5.5</v>
      </c>
      <c r="J50">
        <f>Strains!J46</f>
        <v>126.13</v>
      </c>
      <c r="K50">
        <f>Strains!K46</f>
        <v>-12.26</v>
      </c>
      <c r="L50">
        <f>Strains!L46</f>
        <v>80</v>
      </c>
      <c r="M50">
        <f>Strains!M46</f>
        <v>0</v>
      </c>
      <c r="N50" t="str">
        <f>Strains!N46</f>
        <v>OFF</v>
      </c>
      <c r="O50">
        <f>Strains!O46</f>
        <v>32</v>
      </c>
      <c r="P50">
        <f>Strains!P46</f>
        <v>175000</v>
      </c>
      <c r="Q50">
        <f>Strains!Q46</f>
        <v>656</v>
      </c>
      <c r="R50">
        <f>Strains!R46</f>
        <v>237</v>
      </c>
      <c r="S50">
        <f>Strains!S46</f>
        <v>58</v>
      </c>
      <c r="T50">
        <f>Strains!T46</f>
        <v>5.7097640367909541</v>
      </c>
      <c r="U50">
        <f>Strains!U46</f>
        <v>0.41451130818394355</v>
      </c>
      <c r="V50">
        <f>Strains!V46</f>
        <v>-90.53052210511197</v>
      </c>
      <c r="W50">
        <f>Strains!W46</f>
        <v>2.4771194325576298E-2</v>
      </c>
      <c r="X50">
        <f>Strains!X46</f>
        <v>0.7572073913799342</v>
      </c>
      <c r="Y50">
        <f>Strains!Y46</f>
        <v>6.6180989733448686E-2</v>
      </c>
      <c r="Z50">
        <f>Strains!Z46</f>
        <v>4.9448381413274554</v>
      </c>
      <c r="AA50">
        <f>Strains!AA46</f>
        <v>0.31544147218092927</v>
      </c>
      <c r="AB50">
        <f>Strains!AB46</f>
        <v>9.5583625673992728E-2</v>
      </c>
      <c r="AC50">
        <f>Strains!AC46</f>
        <v>0.13244460460565374</v>
      </c>
      <c r="AD50">
        <f>Strains!AD46</f>
        <v>1.0851266083559994</v>
      </c>
      <c r="AG50" t="s">
        <v>282</v>
      </c>
      <c r="AH50" s="1">
        <v>0.15</v>
      </c>
      <c r="AI50" s="1">
        <f t="shared" si="1"/>
        <v>9.3299999999999983</v>
      </c>
      <c r="AJ50" s="7">
        <f t="shared" si="13"/>
        <v>-90.53052210511197</v>
      </c>
      <c r="AK50" s="7">
        <f t="shared" si="13"/>
        <v>2.4771194325576298E-2</v>
      </c>
      <c r="AL50" s="7">
        <f t="shared" si="13"/>
        <v>0.7572073913799342</v>
      </c>
      <c r="AM50" s="7">
        <f t="shared" si="13"/>
        <v>6.6180989733448686E-2</v>
      </c>
      <c r="AN50" s="8">
        <f t="shared" si="3"/>
        <v>-2783.8818558991729</v>
      </c>
      <c r="AO50" s="8">
        <f t="shared" si="4"/>
        <v>213.64988809124952</v>
      </c>
      <c r="AP50" s="6">
        <f t="shared" si="5"/>
        <v>-90.209000000000003</v>
      </c>
    </row>
    <row r="51" spans="1:42">
      <c r="A51">
        <f>Strains!A47</f>
        <v>46</v>
      </c>
      <c r="B51">
        <f>Strains!B47</f>
        <v>46</v>
      </c>
      <c r="C51">
        <f>Strains!C47</f>
        <v>980011</v>
      </c>
      <c r="D51">
        <f>Strains!D47</f>
        <v>41541.140419791664</v>
      </c>
      <c r="E51">
        <f>Strains!E47</f>
        <v>71.87</v>
      </c>
      <c r="F51">
        <f>Strains!F47</f>
        <v>35.935000000000002</v>
      </c>
      <c r="G51">
        <f>Strains!G47</f>
        <v>-45.1</v>
      </c>
      <c r="H51">
        <f>Strains!H47</f>
        <v>-90.2</v>
      </c>
      <c r="I51">
        <f>Strains!I47</f>
        <v>5.5</v>
      </c>
      <c r="J51">
        <f>Strains!J47</f>
        <v>126.46</v>
      </c>
      <c r="K51">
        <f>Strains!K47</f>
        <v>-12.262</v>
      </c>
      <c r="L51">
        <f>Strains!L47</f>
        <v>80</v>
      </c>
      <c r="M51">
        <f>Strains!M47</f>
        <v>0</v>
      </c>
      <c r="N51" t="str">
        <f>Strains!N47</f>
        <v>OFF</v>
      </c>
      <c r="O51">
        <f>Strains!O47</f>
        <v>32</v>
      </c>
      <c r="P51">
        <f>Strains!P47</f>
        <v>175000</v>
      </c>
      <c r="Q51">
        <f>Strains!Q47</f>
        <v>658</v>
      </c>
      <c r="R51">
        <f>Strains!R47</f>
        <v>245</v>
      </c>
      <c r="S51">
        <f>Strains!S47</f>
        <v>83</v>
      </c>
      <c r="T51">
        <f>Strains!T47</f>
        <v>7.0229308400308623</v>
      </c>
      <c r="U51">
        <f>Strains!U47</f>
        <v>0.35996330594614362</v>
      </c>
      <c r="V51">
        <f>Strains!V47</f>
        <v>-90.415385693075137</v>
      </c>
      <c r="W51">
        <f>Strains!W47</f>
        <v>2.153258689141016E-2</v>
      </c>
      <c r="X51">
        <f>Strains!X47</f>
        <v>0.91952710885245537</v>
      </c>
      <c r="Y51">
        <f>Strains!Y47</f>
        <v>5.9852116340798713E-2</v>
      </c>
      <c r="Z51">
        <f>Strains!Z47</f>
        <v>5.6492296292064639</v>
      </c>
      <c r="AA51">
        <f>Strains!AA47</f>
        <v>0.32088247660470853</v>
      </c>
      <c r="AB51">
        <f>Strains!AB47</f>
        <v>0.20967005199072103</v>
      </c>
      <c r="AC51">
        <f>Strains!AC47</f>
        <v>0.1272908388048194</v>
      </c>
      <c r="AD51">
        <f>Strains!AD47</f>
        <v>0.84225620942025636</v>
      </c>
      <c r="AG51" t="s">
        <v>281</v>
      </c>
      <c r="AH51" s="1">
        <v>0.15</v>
      </c>
      <c r="AI51" s="1">
        <f t="shared" si="1"/>
        <v>9.6599999999999966</v>
      </c>
      <c r="AJ51" s="7">
        <f t="shared" si="13"/>
        <v>-90.415385693075137</v>
      </c>
      <c r="AK51" s="7">
        <f t="shared" si="13"/>
        <v>2.153258689141016E-2</v>
      </c>
      <c r="AL51" s="7">
        <f t="shared" si="13"/>
        <v>0.91952710885245537</v>
      </c>
      <c r="AM51" s="7">
        <f t="shared" si="13"/>
        <v>5.9852116340798713E-2</v>
      </c>
      <c r="AN51" s="8">
        <f t="shared" si="3"/>
        <v>-1216.9966885012818</v>
      </c>
      <c r="AO51" s="8">
        <f t="shared" si="4"/>
        <v>186.37525716513892</v>
      </c>
      <c r="AP51" s="6">
        <f t="shared" si="5"/>
        <v>-90.275000000000006</v>
      </c>
    </row>
    <row r="53" spans="1:42">
      <c r="A53" s="11">
        <f>Strains!A39</f>
        <v>38</v>
      </c>
      <c r="B53" s="11">
        <f>Strains!B39</f>
        <v>38</v>
      </c>
      <c r="C53" s="11">
        <f>Strains!C39</f>
        <v>980011</v>
      </c>
      <c r="D53" s="11">
        <f>Strains!D39</f>
        <v>41541.070781249997</v>
      </c>
      <c r="E53" s="11">
        <f>Strains!E39</f>
        <v>71.87</v>
      </c>
      <c r="F53" s="11">
        <f>Strains!F39</f>
        <v>35.935000000000002</v>
      </c>
      <c r="G53" s="11">
        <f>Strains!G39</f>
        <v>-45.1</v>
      </c>
      <c r="H53" s="11">
        <f>Strains!H39</f>
        <v>-90.2</v>
      </c>
      <c r="I53" s="11">
        <f>Strains!I39</f>
        <v>5.5</v>
      </c>
      <c r="J53" s="11">
        <f>Strains!J39</f>
        <v>107.14</v>
      </c>
      <c r="K53" s="11">
        <f>Strains!K39</f>
        <v>-11.951000000000001</v>
      </c>
      <c r="L53" s="11">
        <f>Strains!L39</f>
        <v>80</v>
      </c>
      <c r="M53" s="11">
        <f>Strains!M39</f>
        <v>0</v>
      </c>
      <c r="N53" s="11" t="str">
        <f>Strains!N39</f>
        <v>OFF</v>
      </c>
      <c r="O53" s="11">
        <f>Strains!O39</f>
        <v>32</v>
      </c>
      <c r="P53" s="11">
        <f>Strains!P39</f>
        <v>175000</v>
      </c>
      <c r="Q53" s="11">
        <f>Strains!Q39</f>
        <v>655</v>
      </c>
      <c r="R53" s="11">
        <f>Strains!R39</f>
        <v>291</v>
      </c>
      <c r="S53" s="11">
        <f>Strains!S39</f>
        <v>65</v>
      </c>
      <c r="T53" s="11">
        <f>Strains!T39</f>
        <v>8.7537533077190481</v>
      </c>
      <c r="U53" s="11">
        <f>Strains!U39</f>
        <v>0.54039608754852708</v>
      </c>
      <c r="V53" s="11">
        <f>Strains!V39</f>
        <v>-90.437896051226502</v>
      </c>
      <c r="W53" s="11">
        <f>Strains!W39</f>
        <v>2.4096527766554236E-2</v>
      </c>
      <c r="X53" s="11">
        <f>Strains!X39</f>
        <v>0.8881346725140834</v>
      </c>
      <c r="Y53" s="11">
        <f>Strains!Y39</f>
        <v>6.6234212470898987E-2</v>
      </c>
      <c r="Z53" s="11">
        <f>Strains!Z39</f>
        <v>4.9479502224450043</v>
      </c>
      <c r="AA53" s="11">
        <f>Strains!AA39</f>
        <v>0.42237740479611141</v>
      </c>
      <c r="AB53" s="11">
        <f>Strains!AB39</f>
        <v>0.30517545750487873</v>
      </c>
      <c r="AC53" s="11">
        <f>Strains!AC39</f>
        <v>0.17077794116897893</v>
      </c>
      <c r="AD53" s="11">
        <f>Strains!AD39</f>
        <v>1.2370917253081639</v>
      </c>
      <c r="AE53" s="11"/>
      <c r="AF53" s="11"/>
      <c r="AG53" s="11" t="s">
        <v>281</v>
      </c>
      <c r="AH53" s="11">
        <v>0.3</v>
      </c>
      <c r="AI53" s="11">
        <f>J53-116.8</f>
        <v>-9.6599999999999966</v>
      </c>
      <c r="AJ53" s="12">
        <f t="shared" ref="AJ53" si="14">V53</f>
        <v>-90.437896051226502</v>
      </c>
      <c r="AK53" s="12">
        <f t="shared" ref="AK53" si="15">W53</f>
        <v>2.4096527766554236E-2</v>
      </c>
      <c r="AL53" s="12">
        <f t="shared" ref="AL53" si="16">X53</f>
        <v>0.8881346725140834</v>
      </c>
      <c r="AM53" s="12">
        <f t="shared" ref="AM53" si="17">Y53</f>
        <v>6.6234212470898987E-2</v>
      </c>
      <c r="AN53" s="13">
        <f t="shared" ref="AN53" si="18">(SIN(RADIANS(AP53/2))/SIN(RADIANS(AJ53/2))-1)*1000000</f>
        <v>-1411.7230154035988</v>
      </c>
      <c r="AO53" s="13">
        <f t="shared" ref="AO53" si="19">(SIN(RADIANS(AP53/2))/SIN(RADIANS((AJ53+AK53)/2))-1)*1000000-AN53</f>
        <v>208.4518384810608</v>
      </c>
      <c r="AP53" s="14">
        <f t="shared" ref="AP53" si="20">VLOOKUP(AG53,$AH$1:$AI$4,2,FALSE)</f>
        <v>-90.275000000000006</v>
      </c>
    </row>
    <row r="54" spans="1:42">
      <c r="A54" s="11">
        <f>Strains!A40</f>
        <v>39</v>
      </c>
      <c r="B54" s="11">
        <f>Strains!B40</f>
        <v>39</v>
      </c>
      <c r="C54" s="11">
        <f>Strains!C40</f>
        <v>980011</v>
      </c>
      <c r="D54" s="11">
        <f>Strains!D40</f>
        <v>41541.078554050924</v>
      </c>
      <c r="E54" s="11">
        <f>Strains!E40</f>
        <v>71.87</v>
      </c>
      <c r="F54" s="11">
        <f>Strains!F40</f>
        <v>35.935000000000002</v>
      </c>
      <c r="G54" s="11">
        <f>Strains!G40</f>
        <v>-45.1</v>
      </c>
      <c r="H54" s="11">
        <f>Strains!H40</f>
        <v>-90.2</v>
      </c>
      <c r="I54" s="11">
        <f>Strains!I40</f>
        <v>5.5</v>
      </c>
      <c r="J54" s="11">
        <f>Strains!J40</f>
        <v>107.47</v>
      </c>
      <c r="K54" s="11">
        <f>Strains!K40</f>
        <v>-11.923999999999999</v>
      </c>
      <c r="L54" s="11">
        <f>Strains!L40</f>
        <v>80</v>
      </c>
      <c r="M54" s="11">
        <f>Strains!M40</f>
        <v>0</v>
      </c>
      <c r="N54" s="11" t="str">
        <f>Strains!N40</f>
        <v>OFF</v>
      </c>
      <c r="O54" s="11">
        <f>Strains!O40</f>
        <v>32</v>
      </c>
      <c r="P54" s="11">
        <f>Strains!P40</f>
        <v>175000</v>
      </c>
      <c r="Q54" s="11">
        <f>Strains!Q40</f>
        <v>657</v>
      </c>
      <c r="R54" s="11">
        <f>Strains!R40</f>
        <v>274</v>
      </c>
      <c r="S54" s="11">
        <f>Strains!S40</f>
        <v>79</v>
      </c>
      <c r="T54" s="11">
        <f>Strains!T40</f>
        <v>7.696266400845067</v>
      </c>
      <c r="U54" s="11">
        <f>Strains!U40</f>
        <v>0.32702387847227399</v>
      </c>
      <c r="V54" s="11">
        <f>Strains!V40</f>
        <v>-90.405541643830716</v>
      </c>
      <c r="W54" s="11">
        <f>Strains!W40</f>
        <v>1.5711876872018832E-2</v>
      </c>
      <c r="X54" s="11">
        <f>Strains!X40</f>
        <v>0.84042568022197728</v>
      </c>
      <c r="Y54" s="11">
        <f>Strains!Y40</f>
        <v>4.2145865361266903E-2</v>
      </c>
      <c r="Z54" s="11">
        <f>Strains!Z40</f>
        <v>5.3925018121443822</v>
      </c>
      <c r="AA54" s="11">
        <f>Strains!AA40</f>
        <v>0.2401473172731996</v>
      </c>
      <c r="AB54" s="11">
        <f>Strains!AB40</f>
        <v>9.2840647402016141E-2</v>
      </c>
      <c r="AC54" s="11">
        <f>Strains!AC40</f>
        <v>9.9370534016649859E-2</v>
      </c>
      <c r="AD54" s="11">
        <f>Strains!AD40</f>
        <v>0.77264927658264315</v>
      </c>
      <c r="AE54" s="11"/>
      <c r="AF54" s="11"/>
      <c r="AG54" s="11" t="s">
        <v>281</v>
      </c>
      <c r="AH54" s="11">
        <v>0.3</v>
      </c>
      <c r="AI54" s="11">
        <f t="shared" ref="AI54:AI62" si="21">J54-116.8</f>
        <v>-9.3299999999999983</v>
      </c>
      <c r="AJ54" s="12">
        <f t="shared" ref="AJ54:AJ62" si="22">V54</f>
        <v>-90.405541643830716</v>
      </c>
      <c r="AK54" s="12">
        <f t="shared" ref="AK54:AK62" si="23">W54</f>
        <v>1.5711876872018832E-2</v>
      </c>
      <c r="AL54" s="12">
        <f t="shared" ref="AL54:AL62" si="24">X54</f>
        <v>0.84042568022197728</v>
      </c>
      <c r="AM54" s="12">
        <f t="shared" ref="AM54:AM62" si="25">Y54</f>
        <v>4.2145865361266903E-2</v>
      </c>
      <c r="AN54" s="13">
        <f t="shared" ref="AN54:AN62" si="26">(SIN(RADIANS(AP54/2))/SIN(RADIANS(AJ54/2))-1)*1000000</f>
        <v>-1131.8045486364836</v>
      </c>
      <c r="AO54" s="13">
        <f t="shared" ref="AO54:AO62" si="27">(SIN(RADIANS(AP54/2))/SIN(RADIANS((AJ54+AK54)/2))-1)*1000000-AN54</f>
        <v>136.0187451039385</v>
      </c>
      <c r="AP54" s="14">
        <f t="shared" ref="AP54:AP62" si="28">VLOOKUP(AG54,$AH$1:$AI$4,2,FALSE)</f>
        <v>-90.275000000000006</v>
      </c>
    </row>
    <row r="55" spans="1:42">
      <c r="A55" s="11">
        <f>Strains!A41</f>
        <v>40</v>
      </c>
      <c r="B55" s="11">
        <f>Strains!B41</f>
        <v>40</v>
      </c>
      <c r="C55" s="11">
        <f>Strains!C41</f>
        <v>980011</v>
      </c>
      <c r="D55" s="11">
        <f>Strains!D41</f>
        <v>41541.086256828705</v>
      </c>
      <c r="E55" s="11">
        <f>Strains!E41</f>
        <v>71.87</v>
      </c>
      <c r="F55" s="11">
        <f>Strains!F41</f>
        <v>35.935000000000002</v>
      </c>
      <c r="G55" s="11">
        <f>Strains!G41</f>
        <v>-45.1</v>
      </c>
      <c r="H55" s="11">
        <f>Strains!H41</f>
        <v>-90.2</v>
      </c>
      <c r="I55" s="11">
        <f>Strains!I41</f>
        <v>5.5</v>
      </c>
      <c r="J55" s="11">
        <f>Strains!J41</f>
        <v>107.8</v>
      </c>
      <c r="K55" s="11">
        <f>Strains!K41</f>
        <v>-11.897</v>
      </c>
      <c r="L55" s="11">
        <f>Strains!L41</f>
        <v>80</v>
      </c>
      <c r="M55" s="11">
        <f>Strains!M41</f>
        <v>0</v>
      </c>
      <c r="N55" s="11" t="str">
        <f>Strains!N41</f>
        <v>OFF</v>
      </c>
      <c r="O55" s="11">
        <f>Strains!O41</f>
        <v>32</v>
      </c>
      <c r="P55" s="11">
        <f>Strains!P41</f>
        <v>175000</v>
      </c>
      <c r="Q55" s="11">
        <f>Strains!Q41</f>
        <v>658</v>
      </c>
      <c r="R55" s="11">
        <f>Strains!R41</f>
        <v>242</v>
      </c>
      <c r="S55" s="11">
        <f>Strains!S41</f>
        <v>78</v>
      </c>
      <c r="T55" s="11">
        <f>Strains!T41</f>
        <v>8.2938959293513594</v>
      </c>
      <c r="U55" s="11">
        <f>Strains!U41</f>
        <v>0.39679002181268408</v>
      </c>
      <c r="V55" s="11">
        <f>Strains!V41</f>
        <v>-90.460151190181051</v>
      </c>
      <c r="W55" s="11">
        <f>Strains!W41</f>
        <v>2.272144040109576E-2</v>
      </c>
      <c r="X55" s="11">
        <f>Strains!X41</f>
        <v>1.0458826574517741</v>
      </c>
      <c r="Y55" s="11">
        <f>Strains!Y41</f>
        <v>6.8477295265887278E-2</v>
      </c>
      <c r="Z55" s="11">
        <f>Strains!Z41</f>
        <v>6.3238346098304126</v>
      </c>
      <c r="AA55" s="11">
        <f>Strains!AA41</f>
        <v>0.45931910658640501</v>
      </c>
      <c r="AB55" s="11">
        <f>Strains!AB41</f>
        <v>0.32479905042404983</v>
      </c>
      <c r="AC55" s="11">
        <f>Strains!AC41</f>
        <v>0.1690477047015525</v>
      </c>
      <c r="AD55" s="11">
        <f>Strains!AD41</f>
        <v>0.79755707850926483</v>
      </c>
      <c r="AE55" s="11"/>
      <c r="AF55" s="11"/>
      <c r="AG55" s="11" t="s">
        <v>281</v>
      </c>
      <c r="AH55" s="11">
        <v>0.3</v>
      </c>
      <c r="AI55" s="11">
        <f t="shared" si="21"/>
        <v>-9</v>
      </c>
      <c r="AJ55" s="12">
        <f t="shared" si="22"/>
        <v>-90.460151190181051</v>
      </c>
      <c r="AK55" s="12">
        <f t="shared" si="23"/>
        <v>2.272144040109576E-2</v>
      </c>
      <c r="AL55" s="12">
        <f t="shared" si="24"/>
        <v>1.0458826574517741</v>
      </c>
      <c r="AM55" s="12">
        <f t="shared" si="25"/>
        <v>6.8477295265887278E-2</v>
      </c>
      <c r="AN55" s="13">
        <f t="shared" si="26"/>
        <v>-1604.129068317528</v>
      </c>
      <c r="AO55" s="13">
        <f t="shared" si="27"/>
        <v>196.43864241691836</v>
      </c>
      <c r="AP55" s="14">
        <f t="shared" si="28"/>
        <v>-90.275000000000006</v>
      </c>
    </row>
    <row r="56" spans="1:42">
      <c r="A56" s="11">
        <f>Strains!A42</f>
        <v>41</v>
      </c>
      <c r="B56" s="11">
        <f>Strains!B42</f>
        <v>41</v>
      </c>
      <c r="C56" s="11">
        <f>Strains!C42</f>
        <v>980011</v>
      </c>
      <c r="D56" s="11">
        <f>Strains!D42</f>
        <v>41541.093955902776</v>
      </c>
      <c r="E56" s="11">
        <f>Strains!E42</f>
        <v>71.87</v>
      </c>
      <c r="F56" s="11">
        <f>Strains!F42</f>
        <v>35.935000000000002</v>
      </c>
      <c r="G56" s="11">
        <f>Strains!G42</f>
        <v>-45.1</v>
      </c>
      <c r="H56" s="11">
        <f>Strains!H42</f>
        <v>-90.2</v>
      </c>
      <c r="I56" s="11">
        <f>Strains!I42</f>
        <v>5.5</v>
      </c>
      <c r="J56" s="11">
        <f>Strains!J42</f>
        <v>108.13</v>
      </c>
      <c r="K56" s="11">
        <f>Strains!K42</f>
        <v>-11.965</v>
      </c>
      <c r="L56" s="11">
        <f>Strains!L42</f>
        <v>80</v>
      </c>
      <c r="M56" s="11">
        <f>Strains!M42</f>
        <v>0</v>
      </c>
      <c r="N56" s="11" t="str">
        <f>Strains!N42</f>
        <v>OFF</v>
      </c>
      <c r="O56" s="11">
        <f>Strains!O42</f>
        <v>32</v>
      </c>
      <c r="P56" s="11">
        <f>Strains!P42</f>
        <v>175000</v>
      </c>
      <c r="Q56" s="11">
        <f>Strains!Q42</f>
        <v>658</v>
      </c>
      <c r="R56" s="11">
        <f>Strains!R42</f>
        <v>254</v>
      </c>
      <c r="S56" s="11">
        <f>Strains!S42</f>
        <v>79</v>
      </c>
      <c r="T56" s="11">
        <f>Strains!T42</f>
        <v>6.5612051864879986</v>
      </c>
      <c r="U56" s="11">
        <f>Strains!U42</f>
        <v>0.50822203568922009</v>
      </c>
      <c r="V56" s="11">
        <f>Strains!V42</f>
        <v>-90.428708693215555</v>
      </c>
      <c r="W56" s="11">
        <f>Strains!W42</f>
        <v>2.8137518324718218E-2</v>
      </c>
      <c r="X56" s="11">
        <f>Strains!X42</f>
        <v>0.82628027114505831</v>
      </c>
      <c r="Y56" s="11">
        <f>Strains!Y42</f>
        <v>7.6015035700967709E-2</v>
      </c>
      <c r="Z56" s="11">
        <f>Strains!Z42</f>
        <v>5.8050801567157775</v>
      </c>
      <c r="AA56" s="11">
        <f>Strains!AA42</f>
        <v>0.38648802159506568</v>
      </c>
      <c r="AB56" s="11">
        <f>Strains!AB42</f>
        <v>0.16798116672992458</v>
      </c>
      <c r="AC56" s="11">
        <f>Strains!AC42</f>
        <v>0.15824381989002467</v>
      </c>
      <c r="AD56" s="11">
        <f>Strains!AD42</f>
        <v>1.2338974532449882</v>
      </c>
      <c r="AE56" s="11"/>
      <c r="AF56" s="11"/>
      <c r="AG56" s="11" t="s">
        <v>281</v>
      </c>
      <c r="AH56" s="11">
        <v>0.3</v>
      </c>
      <c r="AI56" s="11">
        <f t="shared" si="21"/>
        <v>-8.6700000000000017</v>
      </c>
      <c r="AJ56" s="12">
        <f t="shared" si="22"/>
        <v>-90.428708693215555</v>
      </c>
      <c r="AK56" s="12">
        <f t="shared" si="23"/>
        <v>2.8137518324718218E-2</v>
      </c>
      <c r="AL56" s="12">
        <f t="shared" si="24"/>
        <v>0.82628027114505831</v>
      </c>
      <c r="AM56" s="12">
        <f t="shared" si="25"/>
        <v>7.6015035700967709E-2</v>
      </c>
      <c r="AN56" s="13">
        <f t="shared" si="26"/>
        <v>-1332.2614075965689</v>
      </c>
      <c r="AO56" s="13">
        <f t="shared" si="27"/>
        <v>243.48049733513562</v>
      </c>
      <c r="AP56" s="14">
        <f t="shared" si="28"/>
        <v>-90.275000000000006</v>
      </c>
    </row>
    <row r="57" spans="1:42">
      <c r="A57" s="11">
        <f>Strains!A43</f>
        <v>42</v>
      </c>
      <c r="B57" s="11">
        <f>Strains!B43</f>
        <v>42</v>
      </c>
      <c r="C57" s="11">
        <f>Strains!C43</f>
        <v>980011</v>
      </c>
      <c r="D57" s="11">
        <f>Strains!D43</f>
        <v>41541.101656365739</v>
      </c>
      <c r="E57" s="11">
        <f>Strains!E43</f>
        <v>71.87</v>
      </c>
      <c r="F57" s="11">
        <f>Strains!F43</f>
        <v>35.935000000000002</v>
      </c>
      <c r="G57" s="11">
        <f>Strains!G43</f>
        <v>-45.1</v>
      </c>
      <c r="H57" s="11">
        <f>Strains!H43</f>
        <v>-90.2</v>
      </c>
      <c r="I57" s="11">
        <f>Strains!I43</f>
        <v>5.5</v>
      </c>
      <c r="J57" s="11">
        <f>Strains!J43</f>
        <v>108.46</v>
      </c>
      <c r="K57" s="11">
        <f>Strains!K43</f>
        <v>-12.032999999999999</v>
      </c>
      <c r="L57" s="11">
        <f>Strains!L43</f>
        <v>80</v>
      </c>
      <c r="M57" s="11">
        <f>Strains!M43</f>
        <v>0</v>
      </c>
      <c r="N57" s="11" t="str">
        <f>Strains!N43</f>
        <v>OFF</v>
      </c>
      <c r="O57" s="11">
        <f>Strains!O43</f>
        <v>32</v>
      </c>
      <c r="P57" s="11">
        <f>Strains!P43</f>
        <v>235000</v>
      </c>
      <c r="Q57" s="11">
        <f>Strains!Q43</f>
        <v>887</v>
      </c>
      <c r="R57" s="11">
        <f>Strains!R43</f>
        <v>298</v>
      </c>
      <c r="S57" s="11">
        <f>Strains!S43</f>
        <v>105</v>
      </c>
      <c r="T57" s="11">
        <f>Strains!T43</f>
        <v>5.9071679628126743</v>
      </c>
      <c r="U57" s="11">
        <f>Strains!U43</f>
        <v>0.37346680432050305</v>
      </c>
      <c r="V57" s="11">
        <f>Strains!V43</f>
        <v>-90.244096423221521</v>
      </c>
      <c r="W57" s="11">
        <f>Strains!W43</f>
        <v>2.6587651044486328E-2</v>
      </c>
      <c r="X57" s="11">
        <f>Strains!X43</f>
        <v>0.93642230053563391</v>
      </c>
      <c r="Y57" s="11">
        <f>Strains!Y43</f>
        <v>7.1900762149058578E-2</v>
      </c>
      <c r="Z57" s="11">
        <f>Strains!Z43</f>
        <v>5.8008773334967652</v>
      </c>
      <c r="AA57" s="11">
        <f>Strains!AA43</f>
        <v>0.28471832903268623</v>
      </c>
      <c r="AB57" s="11">
        <f>Strains!AB43</f>
        <v>0.25815163155146004</v>
      </c>
      <c r="AC57" s="11">
        <f>Strains!AC43</f>
        <v>0.12041655944135025</v>
      </c>
      <c r="AD57" s="11">
        <f>Strains!AD43</f>
        <v>1.0434317431657836</v>
      </c>
      <c r="AE57" s="11"/>
      <c r="AF57" s="11"/>
      <c r="AG57" s="11" t="s">
        <v>281</v>
      </c>
      <c r="AH57" s="11">
        <v>0.3</v>
      </c>
      <c r="AI57" s="11">
        <f t="shared" si="21"/>
        <v>-8.3400000000000034</v>
      </c>
      <c r="AJ57" s="12">
        <f t="shared" si="22"/>
        <v>-90.244096423221521</v>
      </c>
      <c r="AK57" s="12">
        <f t="shared" si="23"/>
        <v>2.6587651044486328E-2</v>
      </c>
      <c r="AL57" s="12">
        <f t="shared" si="24"/>
        <v>0.93642230053563391</v>
      </c>
      <c r="AM57" s="12">
        <f t="shared" si="25"/>
        <v>7.1900762149058578E-2</v>
      </c>
      <c r="AN57" s="13">
        <f t="shared" si="26"/>
        <v>268.50172150494348</v>
      </c>
      <c r="AO57" s="13">
        <f t="shared" si="27"/>
        <v>231.17702054542553</v>
      </c>
      <c r="AP57" s="14">
        <f t="shared" si="28"/>
        <v>-90.275000000000006</v>
      </c>
    </row>
    <row r="58" spans="1:42">
      <c r="A58" s="11">
        <f>Strains!A48</f>
        <v>47</v>
      </c>
      <c r="B58" s="11">
        <f>Strains!B48</f>
        <v>47</v>
      </c>
      <c r="C58" s="11">
        <f>Strains!C48</f>
        <v>980011</v>
      </c>
      <c r="D58" s="11">
        <f>Strains!D48</f>
        <v>41541.148124189815</v>
      </c>
      <c r="E58" s="11">
        <f>Strains!E48</f>
        <v>71.87</v>
      </c>
      <c r="F58" s="11">
        <f>Strains!F48</f>
        <v>35.935000000000002</v>
      </c>
      <c r="G58" s="11">
        <f>Strains!G48</f>
        <v>-45.1</v>
      </c>
      <c r="H58" s="11">
        <f>Strains!H48</f>
        <v>-90.2</v>
      </c>
      <c r="I58" s="11">
        <f>Strains!I48</f>
        <v>5.5</v>
      </c>
      <c r="J58" s="11">
        <f>Strains!J48</f>
        <v>125.14</v>
      </c>
      <c r="K58" s="11">
        <f>Strains!K48</f>
        <v>-12.202999999999999</v>
      </c>
      <c r="L58" s="11">
        <f>Strains!L48</f>
        <v>80</v>
      </c>
      <c r="M58" s="11">
        <f>Strains!M48</f>
        <v>0</v>
      </c>
      <c r="N58" s="11" t="str">
        <f>Strains!N48</f>
        <v>OFF</v>
      </c>
      <c r="O58" s="11">
        <f>Strains!O48</f>
        <v>32</v>
      </c>
      <c r="P58" s="11">
        <f>Strains!P48</f>
        <v>235000</v>
      </c>
      <c r="Q58" s="11">
        <f>Strains!Q48</f>
        <v>884</v>
      </c>
      <c r="R58" s="11">
        <f>Strains!R48</f>
        <v>296</v>
      </c>
      <c r="S58" s="11">
        <f>Strains!S48</f>
        <v>89</v>
      </c>
      <c r="T58" s="11">
        <f>Strains!T48</f>
        <v>7.0562849367074891</v>
      </c>
      <c r="U58" s="11">
        <f>Strains!U48</f>
        <v>0.46161171462153788</v>
      </c>
      <c r="V58" s="11">
        <f>Strains!V48</f>
        <v>-90.188856283496079</v>
      </c>
      <c r="W58" s="11">
        <f>Strains!W48</f>
        <v>3.6495987848778298E-2</v>
      </c>
      <c r="X58" s="11">
        <f>Strains!X48</f>
        <v>1.1842737965865533</v>
      </c>
      <c r="Y58" s="11">
        <f>Strains!Y48</f>
        <v>0.10661521990154027</v>
      </c>
      <c r="Z58" s="11">
        <f>Strains!Z48</f>
        <v>7.1909171676901984</v>
      </c>
      <c r="AA58" s="11">
        <f>Strains!AA48</f>
        <v>0.48798424434143595</v>
      </c>
      <c r="AB58" s="11">
        <f>Strains!AB48</f>
        <v>0.20051231527215527</v>
      </c>
      <c r="AC58" s="11">
        <f>Strains!AC48</f>
        <v>0.18032527789843295</v>
      </c>
      <c r="AD58" s="11">
        <f>Strains!AD48</f>
        <v>1.1036379085737851</v>
      </c>
      <c r="AE58" s="11"/>
      <c r="AF58" s="11"/>
      <c r="AG58" s="11" t="s">
        <v>281</v>
      </c>
      <c r="AH58" s="11">
        <v>0.3</v>
      </c>
      <c r="AI58" s="11">
        <f t="shared" si="21"/>
        <v>8.3400000000000034</v>
      </c>
      <c r="AJ58" s="12">
        <f t="shared" si="22"/>
        <v>-90.188856283496079</v>
      </c>
      <c r="AK58" s="12">
        <f t="shared" si="23"/>
        <v>3.6495987848778298E-2</v>
      </c>
      <c r="AL58" s="12">
        <f t="shared" si="24"/>
        <v>1.1842737965865533</v>
      </c>
      <c r="AM58" s="12">
        <f t="shared" si="25"/>
        <v>0.10661521990154027</v>
      </c>
      <c r="AN58" s="13">
        <f t="shared" si="26"/>
        <v>748.98930763023236</v>
      </c>
      <c r="AO58" s="13">
        <f t="shared" si="27"/>
        <v>317.82893110210421</v>
      </c>
      <c r="AP58" s="14">
        <f t="shared" si="28"/>
        <v>-90.275000000000006</v>
      </c>
    </row>
    <row r="59" spans="1:42">
      <c r="A59" s="11">
        <f>Strains!A49</f>
        <v>48</v>
      </c>
      <c r="B59" s="11">
        <f>Strains!B49</f>
        <v>48</v>
      </c>
      <c r="C59" s="11">
        <f>Strains!C49</f>
        <v>980011</v>
      </c>
      <c r="D59" s="11">
        <f>Strains!D49</f>
        <v>41541.158445023146</v>
      </c>
      <c r="E59" s="11">
        <f>Strains!E49</f>
        <v>71.87</v>
      </c>
      <c r="F59" s="11">
        <f>Strains!F49</f>
        <v>35.935000000000002</v>
      </c>
      <c r="G59" s="11">
        <f>Strains!G49</f>
        <v>-45.1</v>
      </c>
      <c r="H59" s="11">
        <f>Strains!H49</f>
        <v>-90.2</v>
      </c>
      <c r="I59" s="11">
        <f>Strains!I49</f>
        <v>5.5</v>
      </c>
      <c r="J59" s="11">
        <f>Strains!J49</f>
        <v>125.47</v>
      </c>
      <c r="K59" s="11">
        <f>Strains!K49</f>
        <v>-12.156000000000001</v>
      </c>
      <c r="L59" s="11">
        <f>Strains!L49</f>
        <v>80</v>
      </c>
      <c r="M59" s="11">
        <f>Strains!M49</f>
        <v>0</v>
      </c>
      <c r="N59" s="11" t="str">
        <f>Strains!N49</f>
        <v>OFF</v>
      </c>
      <c r="O59" s="11">
        <f>Strains!O49</f>
        <v>32</v>
      </c>
      <c r="P59" s="11">
        <f>Strains!P49</f>
        <v>235000</v>
      </c>
      <c r="Q59" s="11">
        <f>Strains!Q49</f>
        <v>883</v>
      </c>
      <c r="R59" s="11">
        <f>Strains!R49</f>
        <v>278</v>
      </c>
      <c r="S59" s="11">
        <f>Strains!S49</f>
        <v>99</v>
      </c>
      <c r="T59" s="11">
        <f>Strains!T49</f>
        <v>5.8746557949212654</v>
      </c>
      <c r="U59" s="11">
        <f>Strains!U49</f>
        <v>0.29752878279998263</v>
      </c>
      <c r="V59" s="11">
        <f>Strains!V49</f>
        <v>-90.243116213673602</v>
      </c>
      <c r="W59" s="11">
        <f>Strains!W49</f>
        <v>2.3933440173352808E-2</v>
      </c>
      <c r="X59" s="11">
        <f>Strains!X49</f>
        <v>1.0144433196152498</v>
      </c>
      <c r="Y59" s="11">
        <f>Strains!Y49</f>
        <v>6.5898451988564019E-2</v>
      </c>
      <c r="Z59" s="11">
        <f>Strains!Z49</f>
        <v>6.2886755389401756</v>
      </c>
      <c r="AA59" s="11">
        <f>Strains!AA49</f>
        <v>0.26183452725660278</v>
      </c>
      <c r="AB59" s="11">
        <f>Strains!AB49</f>
        <v>0.21614916194899644</v>
      </c>
      <c r="AC59" s="11">
        <f>Strains!AC49</f>
        <v>0.10546440950897989</v>
      </c>
      <c r="AD59" s="11">
        <f>Strains!AD49</f>
        <v>0.8090197405636409</v>
      </c>
      <c r="AE59" s="11"/>
      <c r="AF59" s="11"/>
      <c r="AG59" s="11" t="s">
        <v>281</v>
      </c>
      <c r="AH59" s="11">
        <v>0.3</v>
      </c>
      <c r="AI59" s="11">
        <f t="shared" si="21"/>
        <v>8.6700000000000017</v>
      </c>
      <c r="AJ59" s="12">
        <f t="shared" si="22"/>
        <v>-90.243116213673602</v>
      </c>
      <c r="AK59" s="12">
        <f t="shared" si="23"/>
        <v>2.3933440173352808E-2</v>
      </c>
      <c r="AL59" s="12">
        <f t="shared" si="24"/>
        <v>1.0144433196152498</v>
      </c>
      <c r="AM59" s="12">
        <f t="shared" si="25"/>
        <v>6.5898451988564019E-2</v>
      </c>
      <c r="AN59" s="13">
        <f t="shared" si="26"/>
        <v>277.02169480470218</v>
      </c>
      <c r="AO59" s="13">
        <f t="shared" si="27"/>
        <v>208.09702877144787</v>
      </c>
      <c r="AP59" s="14">
        <f t="shared" si="28"/>
        <v>-90.275000000000006</v>
      </c>
    </row>
    <row r="60" spans="1:42">
      <c r="A60" s="11">
        <f>Strains!A50</f>
        <v>49</v>
      </c>
      <c r="B60" s="11">
        <f>Strains!B50</f>
        <v>49</v>
      </c>
      <c r="C60" s="11">
        <f>Strains!C50</f>
        <v>980011</v>
      </c>
      <c r="D60" s="11">
        <f>Strains!D50</f>
        <v>41541.168756944448</v>
      </c>
      <c r="E60" s="11">
        <f>Strains!E50</f>
        <v>71.87</v>
      </c>
      <c r="F60" s="11">
        <f>Strains!F50</f>
        <v>35.935000000000002</v>
      </c>
      <c r="G60" s="11">
        <f>Strains!G50</f>
        <v>-45.1</v>
      </c>
      <c r="H60" s="11">
        <f>Strains!H50</f>
        <v>-90.2</v>
      </c>
      <c r="I60" s="11">
        <f>Strains!I50</f>
        <v>5.5</v>
      </c>
      <c r="J60" s="11">
        <f>Strains!J50</f>
        <v>125.8</v>
      </c>
      <c r="K60" s="11">
        <f>Strains!K50</f>
        <v>-12.109</v>
      </c>
      <c r="L60" s="11">
        <f>Strains!L50</f>
        <v>80</v>
      </c>
      <c r="M60" s="11">
        <f>Strains!M50</f>
        <v>0</v>
      </c>
      <c r="N60" s="11" t="str">
        <f>Strains!N50</f>
        <v>OFF</v>
      </c>
      <c r="O60" s="11">
        <f>Strains!O50</f>
        <v>32</v>
      </c>
      <c r="P60" s="11">
        <f>Strains!P50</f>
        <v>235000</v>
      </c>
      <c r="Q60" s="11">
        <f>Strains!Q50</f>
        <v>883</v>
      </c>
      <c r="R60" s="11">
        <f>Strains!R50</f>
        <v>341</v>
      </c>
      <c r="S60" s="11">
        <f>Strains!S50</f>
        <v>106</v>
      </c>
      <c r="T60" s="11">
        <f>Strains!T50</f>
        <v>6.4969300400762853</v>
      </c>
      <c r="U60" s="11">
        <f>Strains!U50</f>
        <v>0.47581936031325972</v>
      </c>
      <c r="V60" s="11">
        <f>Strains!V50</f>
        <v>-90.390176211575252</v>
      </c>
      <c r="W60" s="11">
        <f>Strains!W50</f>
        <v>3.5202663286768861E-2</v>
      </c>
      <c r="X60" s="11">
        <f>Strains!X50</f>
        <v>1.0414404553854377</v>
      </c>
      <c r="Y60" s="11">
        <f>Strains!Y50</f>
        <v>0.10381619486658238</v>
      </c>
      <c r="Z60" s="11">
        <f>Strains!Z50</f>
        <v>6.8214433895457001</v>
      </c>
      <c r="AA60" s="11">
        <f>Strains!AA50</f>
        <v>0.51871560391661431</v>
      </c>
      <c r="AB60" s="11">
        <f>Strains!AB50</f>
        <v>0.1903907531675427</v>
      </c>
      <c r="AC60" s="11">
        <f>Strains!AC50</f>
        <v>0.19420998319257765</v>
      </c>
      <c r="AD60" s="11">
        <f>Strains!AD50</f>
        <v>1.1837288464415767</v>
      </c>
      <c r="AE60" s="11"/>
      <c r="AF60" s="11"/>
      <c r="AG60" s="11" t="s">
        <v>281</v>
      </c>
      <c r="AH60" s="11">
        <v>0.3</v>
      </c>
      <c r="AI60" s="11">
        <f t="shared" si="21"/>
        <v>9</v>
      </c>
      <c r="AJ60" s="12">
        <f t="shared" si="22"/>
        <v>-90.390176211575252</v>
      </c>
      <c r="AK60" s="12">
        <f t="shared" si="23"/>
        <v>3.5202663286768861E-2</v>
      </c>
      <c r="AL60" s="12">
        <f t="shared" si="24"/>
        <v>1.0414404553854377</v>
      </c>
      <c r="AM60" s="12">
        <f t="shared" si="25"/>
        <v>0.10381619486658238</v>
      </c>
      <c r="AN60" s="13">
        <f t="shared" si="26"/>
        <v>-998.78559912736091</v>
      </c>
      <c r="AO60" s="13">
        <f t="shared" si="27"/>
        <v>304.95173259448291</v>
      </c>
      <c r="AP60" s="14">
        <f t="shared" si="28"/>
        <v>-90.275000000000006</v>
      </c>
    </row>
    <row r="61" spans="1:42">
      <c r="A61" s="11">
        <f>Strains!A51</f>
        <v>50</v>
      </c>
      <c r="B61" s="11">
        <f>Strains!B51</f>
        <v>50</v>
      </c>
      <c r="C61" s="11">
        <f>Strains!C51</f>
        <v>980011</v>
      </c>
      <c r="D61" s="11">
        <f>Strains!D51</f>
        <v>41541.179065625001</v>
      </c>
      <c r="E61" s="11">
        <f>Strains!E51</f>
        <v>71.87</v>
      </c>
      <c r="F61" s="11">
        <f>Strains!F51</f>
        <v>35.935000000000002</v>
      </c>
      <c r="G61" s="11">
        <f>Strains!G51</f>
        <v>-45.1</v>
      </c>
      <c r="H61" s="11">
        <f>Strains!H51</f>
        <v>-90.2</v>
      </c>
      <c r="I61" s="11">
        <f>Strains!I51</f>
        <v>5.5</v>
      </c>
      <c r="J61" s="11">
        <f>Strains!J51</f>
        <v>126.13</v>
      </c>
      <c r="K61" s="11">
        <f>Strains!K51</f>
        <v>-12.11</v>
      </c>
      <c r="L61" s="11">
        <f>Strains!L51</f>
        <v>80</v>
      </c>
      <c r="M61" s="11">
        <f>Strains!M51</f>
        <v>0</v>
      </c>
      <c r="N61" s="11" t="str">
        <f>Strains!N51</f>
        <v>OFF</v>
      </c>
      <c r="O61" s="11">
        <f>Strains!O51</f>
        <v>32</v>
      </c>
      <c r="P61" s="11">
        <f>Strains!P51</f>
        <v>175000</v>
      </c>
      <c r="Q61" s="11">
        <f>Strains!Q51</f>
        <v>658</v>
      </c>
      <c r="R61" s="11">
        <f>Strains!R51</f>
        <v>273</v>
      </c>
      <c r="S61" s="11">
        <f>Strains!S51</f>
        <v>80</v>
      </c>
      <c r="T61" s="11">
        <f>Strains!T51</f>
        <v>7.4786127307192354</v>
      </c>
      <c r="U61" s="11">
        <f>Strains!U51</f>
        <v>0.54966406000741197</v>
      </c>
      <c r="V61" s="11">
        <f>Strains!V51</f>
        <v>-90.460376673444372</v>
      </c>
      <c r="W61" s="11">
        <f>Strains!W51</f>
        <v>2.9242721304256848E-2</v>
      </c>
      <c r="X61" s="11">
        <f>Strains!X51</f>
        <v>0.88803195843554383</v>
      </c>
      <c r="Y61" s="11">
        <f>Strains!Y51</f>
        <v>8.1968454865365623E-2</v>
      </c>
      <c r="Z61" s="11">
        <f>Strains!Z51</f>
        <v>5.5541022284568289</v>
      </c>
      <c r="AA61" s="11">
        <f>Strains!AA51</f>
        <v>0.46884804489161874</v>
      </c>
      <c r="AB61" s="11">
        <f>Strains!AB51</f>
        <v>0.14327526372475169</v>
      </c>
      <c r="AC61" s="11">
        <f>Strains!AC51</f>
        <v>0.18611153897645058</v>
      </c>
      <c r="AD61" s="11">
        <f>Strains!AD51</f>
        <v>1.2777756381816539</v>
      </c>
      <c r="AE61" s="11"/>
      <c r="AF61" s="11"/>
      <c r="AG61" s="11" t="s">
        <v>281</v>
      </c>
      <c r="AH61" s="11">
        <v>0.3</v>
      </c>
      <c r="AI61" s="11">
        <f t="shared" si="21"/>
        <v>9.3299999999999983</v>
      </c>
      <c r="AJ61" s="12">
        <f t="shared" si="22"/>
        <v>-90.460376673444372</v>
      </c>
      <c r="AK61" s="12">
        <f t="shared" si="23"/>
        <v>2.9242721304256848E-2</v>
      </c>
      <c r="AL61" s="12">
        <f t="shared" si="24"/>
        <v>0.88803195843554383</v>
      </c>
      <c r="AM61" s="12">
        <f t="shared" si="25"/>
        <v>8.1968454865365623E-2</v>
      </c>
      <c r="AN61" s="13">
        <f t="shared" si="26"/>
        <v>-1606.0779041587869</v>
      </c>
      <c r="AO61" s="13">
        <f t="shared" si="27"/>
        <v>252.83854082835956</v>
      </c>
      <c r="AP61" s="14">
        <f t="shared" si="28"/>
        <v>-90.275000000000006</v>
      </c>
    </row>
    <row r="62" spans="1:42">
      <c r="A62" s="11">
        <f>Strains!A52</f>
        <v>51</v>
      </c>
      <c r="B62" s="11">
        <f>Strains!B52</f>
        <v>51</v>
      </c>
      <c r="C62" s="11">
        <f>Strains!C52</f>
        <v>980011</v>
      </c>
      <c r="D62" s="11">
        <f>Strains!D52</f>
        <v>41541.186869907404</v>
      </c>
      <c r="E62" s="11">
        <f>Strains!E52</f>
        <v>71.87</v>
      </c>
      <c r="F62" s="11">
        <f>Strains!F52</f>
        <v>35.935000000000002</v>
      </c>
      <c r="G62" s="11">
        <f>Strains!G52</f>
        <v>-45.1</v>
      </c>
      <c r="H62" s="11">
        <f>Strains!H52</f>
        <v>-90.2</v>
      </c>
      <c r="I62" s="11">
        <f>Strains!I52</f>
        <v>5.5</v>
      </c>
      <c r="J62" s="11">
        <f>Strains!J52</f>
        <v>126.46</v>
      </c>
      <c r="K62" s="11">
        <f>Strains!K52</f>
        <v>-12.112</v>
      </c>
      <c r="L62" s="11">
        <f>Strains!L52</f>
        <v>80</v>
      </c>
      <c r="M62" s="11">
        <f>Strains!M52</f>
        <v>0</v>
      </c>
      <c r="N62" s="11" t="str">
        <f>Strains!N52</f>
        <v>OFF</v>
      </c>
      <c r="O62" s="11">
        <f>Strains!O52</f>
        <v>32</v>
      </c>
      <c r="P62" s="11">
        <f>Strains!P52</f>
        <v>175000</v>
      </c>
      <c r="Q62" s="11">
        <f>Strains!Q52</f>
        <v>662</v>
      </c>
      <c r="R62" s="11">
        <f>Strains!R52</f>
        <v>252</v>
      </c>
      <c r="S62" s="11">
        <f>Strains!S52</f>
        <v>86</v>
      </c>
      <c r="T62" s="11">
        <f>Strains!T52</f>
        <v>7.7337217607665973</v>
      </c>
      <c r="U62" s="11">
        <f>Strains!U52</f>
        <v>0.52409368338084972</v>
      </c>
      <c r="V62" s="11">
        <f>Strains!V52</f>
        <v>-90.47773656883308</v>
      </c>
      <c r="W62" s="11">
        <f>Strains!W52</f>
        <v>2.7708380487923536E-2</v>
      </c>
      <c r="X62" s="11">
        <f>Strains!X52</f>
        <v>0.91313412516019166</v>
      </c>
      <c r="Y62" s="11">
        <f>Strains!Y52</f>
        <v>7.760376005420519E-2</v>
      </c>
      <c r="Z62" s="11">
        <f>Strains!Z52</f>
        <v>5.8205854822244651</v>
      </c>
      <c r="AA62" s="11">
        <f>Strains!AA52</f>
        <v>0.4815241987079118</v>
      </c>
      <c r="AB62" s="11">
        <f>Strains!AB52</f>
        <v>0.13859825064394699</v>
      </c>
      <c r="AC62" s="11">
        <f>Strains!AC52</f>
        <v>0.18947565365344948</v>
      </c>
      <c r="AD62" s="11">
        <f>Strains!AD52</f>
        <v>1.1780300837190052</v>
      </c>
      <c r="AE62" s="11"/>
      <c r="AF62" s="11"/>
      <c r="AG62" s="11" t="s">
        <v>281</v>
      </c>
      <c r="AH62" s="11">
        <v>0.3</v>
      </c>
      <c r="AI62" s="11">
        <f t="shared" si="21"/>
        <v>9.6599999999999966</v>
      </c>
      <c r="AJ62" s="12">
        <f t="shared" si="22"/>
        <v>-90.47773656883308</v>
      </c>
      <c r="AK62" s="12">
        <f t="shared" si="23"/>
        <v>2.7708380487923536E-2</v>
      </c>
      <c r="AL62" s="12">
        <f t="shared" si="24"/>
        <v>0.91313412516019166</v>
      </c>
      <c r="AM62" s="12">
        <f t="shared" si="25"/>
        <v>7.760376005420519E-2</v>
      </c>
      <c r="AN62" s="13">
        <f t="shared" si="26"/>
        <v>-1756.0838075392217</v>
      </c>
      <c r="AO62" s="13">
        <f t="shared" si="27"/>
        <v>239.45894737575918</v>
      </c>
      <c r="AP62" s="14">
        <f t="shared" si="28"/>
        <v>-90.275000000000006</v>
      </c>
    </row>
    <row r="64" spans="1:42">
      <c r="A64" s="15">
        <f>Strains!A18</f>
        <v>17</v>
      </c>
      <c r="B64" s="15">
        <f>Strains!B18</f>
        <v>17</v>
      </c>
      <c r="C64" s="15">
        <f>Strains!C18</f>
        <v>980011</v>
      </c>
      <c r="D64" s="15">
        <f>Strains!D18</f>
        <v>41540.88054351852</v>
      </c>
      <c r="E64" s="15">
        <f>Strains!E18</f>
        <v>71.87</v>
      </c>
      <c r="F64" s="15">
        <f>Strains!F18</f>
        <v>35.935000000000002</v>
      </c>
      <c r="G64" s="15">
        <f>Strains!G18</f>
        <v>-45.1</v>
      </c>
      <c r="H64" s="15">
        <f>Strains!H18</f>
        <v>-90.2</v>
      </c>
      <c r="I64" s="15">
        <f>Strains!I18</f>
        <v>5.5</v>
      </c>
      <c r="J64" s="15">
        <f>Strains!J18</f>
        <v>116.8</v>
      </c>
      <c r="K64" s="15">
        <f>Strains!K18</f>
        <v>-13.098000000000001</v>
      </c>
      <c r="L64" s="15">
        <f>Strains!L18</f>
        <v>80</v>
      </c>
      <c r="M64" s="15">
        <f>Strains!M18</f>
        <v>0</v>
      </c>
      <c r="N64" s="15" t="str">
        <f>Strains!N18</f>
        <v>OFF</v>
      </c>
      <c r="O64" s="15">
        <f>Strains!O18</f>
        <v>32</v>
      </c>
      <c r="P64" s="15">
        <f>Strains!P18</f>
        <v>235000</v>
      </c>
      <c r="Q64" s="15">
        <f>Strains!Q18</f>
        <v>878</v>
      </c>
      <c r="R64" s="15">
        <f>Strains!R18</f>
        <v>234</v>
      </c>
      <c r="S64" s="15">
        <f>Strains!S18</f>
        <v>102</v>
      </c>
      <c r="T64" s="15">
        <f>Strains!T18</f>
        <v>4.7394085146126264</v>
      </c>
      <c r="U64" s="15">
        <f>Strains!U18</f>
        <v>0.42364567608765291</v>
      </c>
      <c r="V64" s="15">
        <f>Strains!V18</f>
        <v>-89.923777421151826</v>
      </c>
      <c r="W64" s="15">
        <f>Strains!W18</f>
        <v>5.0941704883881361E-2</v>
      </c>
      <c r="X64" s="15">
        <f>Strains!X18</f>
        <v>1.2015226513658501</v>
      </c>
      <c r="Y64" s="15">
        <f>Strains!Y18</f>
        <v>0.14772604055679656</v>
      </c>
      <c r="Z64" s="15">
        <f>Strains!Z18</f>
        <v>6.6640927100608325</v>
      </c>
      <c r="AA64" s="15">
        <f>Strains!AA18</f>
        <v>0.33365091875947755</v>
      </c>
      <c r="AB64" s="15">
        <f>Strains!AB18</f>
        <v>0.64355748729300544</v>
      </c>
      <c r="AC64" s="15">
        <f>Strains!AC18</f>
        <v>0.17262541857216229</v>
      </c>
      <c r="AD64" s="15">
        <f>Strains!AD18</f>
        <v>1.0509617051217468</v>
      </c>
      <c r="AE64" s="15"/>
      <c r="AF64" s="15"/>
      <c r="AG64" s="15" t="s">
        <v>279</v>
      </c>
      <c r="AH64" s="15">
        <v>0.15</v>
      </c>
      <c r="AI64" s="15">
        <f>J64-116.8</f>
        <v>0</v>
      </c>
      <c r="AJ64" s="16">
        <f t="shared" ref="AJ64" si="29">V64</f>
        <v>-89.923777421151826</v>
      </c>
      <c r="AK64" s="16">
        <f t="shared" ref="AK64" si="30">W64</f>
        <v>5.0941704883881361E-2</v>
      </c>
      <c r="AL64" s="16">
        <f t="shared" ref="AL64" si="31">X64</f>
        <v>1.2015226513658501</v>
      </c>
      <c r="AM64" s="16">
        <f t="shared" ref="AM64" si="32">Y64</f>
        <v>0.14772604055679656</v>
      </c>
      <c r="AN64" s="17">
        <f t="shared" ref="AN64" si="33">(SIN(RADIANS(AP64/2))/SIN(RADIANS(AJ64/2))-1)*1000000</f>
        <v>1338.0049026228135</v>
      </c>
      <c r="AO64" s="17">
        <f t="shared" ref="AO64" si="34">(SIN(RADIANS(AP64/2))/SIN(RADIANS((AJ64+AK64)/2))-1)*1000000-AN64</f>
        <v>446.03515812946534</v>
      </c>
      <c r="AP64" s="18">
        <f t="shared" ref="AP64" si="35">VLOOKUP(AG64,$AH$1:$AI$4,2,FALSE)</f>
        <v>-90.076999999999998</v>
      </c>
    </row>
    <row r="65" spans="1:42">
      <c r="A65" s="15">
        <f>Strains!A69</f>
        <v>68</v>
      </c>
      <c r="B65" s="15">
        <f>Strains!B69</f>
        <v>53</v>
      </c>
      <c r="C65" s="15">
        <f>Strains!C69</f>
        <v>980011</v>
      </c>
      <c r="D65" s="15">
        <f>Strains!D69</f>
        <v>41541.422551620373</v>
      </c>
      <c r="E65" s="15">
        <f>Strains!E69</f>
        <v>71.87</v>
      </c>
      <c r="F65" s="15">
        <f>Strains!F69</f>
        <v>35.935000000000002</v>
      </c>
      <c r="G65" s="15">
        <f>Strains!G69</f>
        <v>-45.1</v>
      </c>
      <c r="H65" s="15">
        <f>Strains!H69</f>
        <v>-89.8</v>
      </c>
      <c r="I65" s="15">
        <f>Strains!I69</f>
        <v>7</v>
      </c>
      <c r="J65" s="15">
        <f>Strains!J69</f>
        <v>116.8</v>
      </c>
      <c r="K65" s="15">
        <f>Strains!K69</f>
        <v>-12.752000000000001</v>
      </c>
      <c r="L65" s="15">
        <f>Strains!L69</f>
        <v>80</v>
      </c>
      <c r="M65" s="15">
        <f>Strains!M69</f>
        <v>0</v>
      </c>
      <c r="N65" s="15" t="str">
        <f>Strains!N69</f>
        <v>OFF</v>
      </c>
      <c r="O65" s="15">
        <f>Strains!O69</f>
        <v>32</v>
      </c>
      <c r="P65" s="15">
        <f>Strains!P69</f>
        <v>276000</v>
      </c>
      <c r="Q65" s="15">
        <f>Strains!Q69</f>
        <v>1049</v>
      </c>
      <c r="R65" s="15">
        <f>Strains!R69</f>
        <v>300</v>
      </c>
      <c r="S65" s="15">
        <f>Strains!S69</f>
        <v>120</v>
      </c>
      <c r="T65" s="15">
        <f>Strains!T69</f>
        <v>5.3262929455049939</v>
      </c>
      <c r="U65" s="15">
        <f>Strains!U69</f>
        <v>0.31479547088915505</v>
      </c>
      <c r="V65" s="15">
        <f>Strains!V69</f>
        <v>-89.952860146793626</v>
      </c>
      <c r="W65" s="15">
        <f>Strains!W69</f>
        <v>3.0930606741140277E-2</v>
      </c>
      <c r="X65" s="15">
        <f>Strains!X69</f>
        <v>1.1282298402766078</v>
      </c>
      <c r="Y65" s="15">
        <f>Strains!Y69</f>
        <v>9.3335504108561354E-2</v>
      </c>
      <c r="Z65" s="15">
        <f>Strains!Z69</f>
        <v>6.6660061140300906</v>
      </c>
      <c r="AA65" s="15">
        <f>Strains!AA69</f>
        <v>0.37555884273006962</v>
      </c>
      <c r="AB65" s="15">
        <f>Strains!AB69</f>
        <v>0.38984937660339092</v>
      </c>
      <c r="AC65" s="15">
        <f>Strains!AC69</f>
        <v>0.13631760676567503</v>
      </c>
      <c r="AD65" s="15">
        <f>Strains!AD69</f>
        <v>0.84009062557024761</v>
      </c>
      <c r="AE65" s="15"/>
      <c r="AF65" s="15"/>
      <c r="AG65" s="15" t="s">
        <v>279</v>
      </c>
      <c r="AH65" s="15">
        <v>0.45</v>
      </c>
      <c r="AI65" s="15">
        <f>J65-116.8</f>
        <v>0</v>
      </c>
      <c r="AJ65" s="16">
        <f t="shared" ref="AJ65" si="36">V65</f>
        <v>-89.952860146793626</v>
      </c>
      <c r="AK65" s="16">
        <f t="shared" ref="AK65" si="37">W65</f>
        <v>3.0930606741140277E-2</v>
      </c>
      <c r="AL65" s="16">
        <f t="shared" ref="AL65" si="38">X65</f>
        <v>1.1282298402766078</v>
      </c>
      <c r="AM65" s="16">
        <f t="shared" ref="AM65" si="39">Y65</f>
        <v>9.3335504108561354E-2</v>
      </c>
      <c r="AN65" s="17">
        <f t="shared" ref="AN65" si="40">(SIN(RADIANS(AP65/2))/SIN(RADIANS(AJ65/2))-1)*1000000</f>
        <v>1083.6292450495666</v>
      </c>
      <c r="AO65" s="17">
        <f t="shared" ref="AO65" si="41">(SIN(RADIANS(AP65/2))/SIN(RADIANS((AJ65+AK65)/2))-1)*1000000-AN65</f>
        <v>270.54492567613056</v>
      </c>
      <c r="AP65" s="18">
        <f t="shared" ref="AP65" si="42">VLOOKUP(AG65,$AH$1:$AI$4,2,FALSE)</f>
        <v>-90.076999999999998</v>
      </c>
    </row>
    <row r="66" spans="1:42">
      <c r="A66" s="15">
        <f>Strains!A54</f>
        <v>53</v>
      </c>
      <c r="B66" s="15">
        <f>Strains!B54</f>
        <v>54</v>
      </c>
      <c r="C66" s="15">
        <f>Strains!C54</f>
        <v>980011</v>
      </c>
      <c r="D66" s="15">
        <f>Strains!D54</f>
        <v>41541.194808101849</v>
      </c>
      <c r="E66" s="15">
        <f>Strains!E54</f>
        <v>71.87</v>
      </c>
      <c r="F66" s="15">
        <f>Strains!F54</f>
        <v>35.935000000000002</v>
      </c>
      <c r="G66" s="15">
        <f>Strains!G54</f>
        <v>-45.1</v>
      </c>
      <c r="H66" s="15">
        <f>Strains!H54</f>
        <v>-89.8</v>
      </c>
      <c r="I66" s="15">
        <f>Strains!I54</f>
        <v>7</v>
      </c>
      <c r="J66" s="15">
        <f>Strains!J54</f>
        <v>116.8</v>
      </c>
      <c r="K66" s="15">
        <f>Strains!K54</f>
        <v>-12.452</v>
      </c>
      <c r="L66" s="15">
        <f>Strains!L54</f>
        <v>80</v>
      </c>
      <c r="M66" s="15">
        <f>Strains!M54</f>
        <v>0</v>
      </c>
      <c r="N66" s="15" t="str">
        <f>Strains!N54</f>
        <v>OFF</v>
      </c>
      <c r="O66" s="15">
        <f>Strains!O54</f>
        <v>32</v>
      </c>
      <c r="P66" s="15">
        <f>Strains!P54</f>
        <v>230000</v>
      </c>
      <c r="Q66" s="15">
        <f>Strains!Q54</f>
        <v>866</v>
      </c>
      <c r="R66" s="15">
        <f>Strains!R54</f>
        <v>267</v>
      </c>
      <c r="S66" s="15">
        <f>Strains!S54</f>
        <v>106</v>
      </c>
      <c r="T66" s="15">
        <f>Strains!T54</f>
        <v>4.5833747913528962</v>
      </c>
      <c r="U66" s="15">
        <f>Strains!U54</f>
        <v>0.31702382271917978</v>
      </c>
      <c r="V66" s="15">
        <f>Strains!V54</f>
        <v>-89.836071975707583</v>
      </c>
      <c r="W66" s="15">
        <f>Strains!W54</f>
        <v>3.051799808395337E-2</v>
      </c>
      <c r="X66" s="15">
        <f>Strains!X54</f>
        <v>0.94651941369537884</v>
      </c>
      <c r="Y66" s="15">
        <f>Strains!Y54</f>
        <v>8.2176315044704504E-2</v>
      </c>
      <c r="Z66" s="15">
        <f>Strains!Z54</f>
        <v>6.0408546684520568</v>
      </c>
      <c r="AA66" s="15">
        <f>Strains!AA54</f>
        <v>0.25982724482490993</v>
      </c>
      <c r="AB66" s="15">
        <f>Strains!AB54</f>
        <v>0.21733083835847122</v>
      </c>
      <c r="AC66" s="15">
        <f>Strains!AC54</f>
        <v>0.10929707485155242</v>
      </c>
      <c r="AD66" s="15">
        <f>Strains!AD54</f>
        <v>0.9148741420093518</v>
      </c>
      <c r="AE66" s="15"/>
      <c r="AF66" s="15"/>
      <c r="AG66" s="15" t="s">
        <v>279</v>
      </c>
      <c r="AH66" s="15">
        <v>0.75</v>
      </c>
      <c r="AI66" s="15">
        <f t="shared" ref="AI66:AI70" si="43">J66-116.8</f>
        <v>0</v>
      </c>
      <c r="AJ66" s="16">
        <f t="shared" ref="AJ66:AJ70" si="44">V66</f>
        <v>-89.836071975707583</v>
      </c>
      <c r="AK66" s="16">
        <f t="shared" ref="AK66:AK70" si="45">W66</f>
        <v>3.051799808395337E-2</v>
      </c>
      <c r="AL66" s="16">
        <f t="shared" ref="AL66:AL70" si="46">X66</f>
        <v>0.94651941369537884</v>
      </c>
      <c r="AM66" s="16">
        <f t="shared" ref="AM66:AM70" si="47">Y66</f>
        <v>8.2176315044704504E-2</v>
      </c>
      <c r="AN66" s="17">
        <f t="shared" ref="AN66:AN70" si="48">(SIN(RADIANS(AP66/2))/SIN(RADIANS(AJ66/2))-1)*1000000</f>
        <v>2106.3058818824311</v>
      </c>
      <c r="AO66" s="17">
        <f t="shared" ref="AO66:AO70" si="49">(SIN(RADIANS(AP66/2))/SIN(RADIANS((AJ66+AK66)/2))-1)*1000000-AN66</f>
        <v>267.75244347576609</v>
      </c>
      <c r="AP66" s="18">
        <f t="shared" ref="AP66:AP70" si="50">VLOOKUP(AG66,$AH$1:$AI$4,2,FALSE)</f>
        <v>-90.076999999999998</v>
      </c>
    </row>
    <row r="67" spans="1:42">
      <c r="A67" s="15">
        <f>Strains!A55</f>
        <v>54</v>
      </c>
      <c r="B67" s="15">
        <f>Strains!B55</f>
        <v>55</v>
      </c>
      <c r="C67" s="15">
        <f>Strains!C55</f>
        <v>980011</v>
      </c>
      <c r="D67" s="15">
        <f>Strains!D55</f>
        <v>41541.204978819442</v>
      </c>
      <c r="E67" s="15">
        <f>Strains!E55</f>
        <v>71.87</v>
      </c>
      <c r="F67" s="15">
        <f>Strains!F55</f>
        <v>35.935000000000002</v>
      </c>
      <c r="G67" s="15">
        <f>Strains!G55</f>
        <v>-45.1</v>
      </c>
      <c r="H67" s="15">
        <f>Strains!H55</f>
        <v>-89.8</v>
      </c>
      <c r="I67" s="15">
        <f>Strains!I55</f>
        <v>7</v>
      </c>
      <c r="J67" s="15">
        <f>Strains!J55</f>
        <v>116.8</v>
      </c>
      <c r="K67" s="15">
        <f>Strains!K55</f>
        <v>-12.151999999999999</v>
      </c>
      <c r="L67" s="15">
        <f>Strains!L55</f>
        <v>80</v>
      </c>
      <c r="M67" s="15">
        <f>Strains!M55</f>
        <v>0</v>
      </c>
      <c r="N67" s="15" t="str">
        <f>Strains!N55</f>
        <v>OFF</v>
      </c>
      <c r="O67" s="15">
        <f>Strains!O55</f>
        <v>32</v>
      </c>
      <c r="P67" s="15">
        <f>Strains!P55</f>
        <v>230000</v>
      </c>
      <c r="Q67" s="15">
        <f>Strains!Q55</f>
        <v>868</v>
      </c>
      <c r="R67" s="15">
        <f>Strains!R55</f>
        <v>256</v>
      </c>
      <c r="S67" s="15">
        <f>Strains!S55</f>
        <v>96</v>
      </c>
      <c r="T67" s="15">
        <f>Strains!T55</f>
        <v>4.9823068203148164</v>
      </c>
      <c r="U67" s="15">
        <f>Strains!U55</f>
        <v>0.44696261035399459</v>
      </c>
      <c r="V67" s="15">
        <f>Strains!V55</f>
        <v>-89.954532381097394</v>
      </c>
      <c r="W67" s="15">
        <f>Strains!W55</f>
        <v>4.423195064116308E-2</v>
      </c>
      <c r="X67" s="15">
        <f>Strains!X55</f>
        <v>1.0576956388969652</v>
      </c>
      <c r="Y67" s="15">
        <f>Strains!Y55</f>
        <v>0.12942614766165103</v>
      </c>
      <c r="Z67" s="15">
        <f>Strains!Z55</f>
        <v>6.6427824240205009</v>
      </c>
      <c r="AA67" s="15">
        <f>Strains!AA55</f>
        <v>0.49092656391647627</v>
      </c>
      <c r="AB67" s="15">
        <f>Strains!AB55</f>
        <v>0.30533472847177306</v>
      </c>
      <c r="AC67" s="15">
        <f>Strains!AC55</f>
        <v>0.18508560916415062</v>
      </c>
      <c r="AD67" s="15">
        <f>Strains!AD55</f>
        <v>1.1514354778549412</v>
      </c>
      <c r="AE67" s="15"/>
      <c r="AF67" s="15"/>
      <c r="AG67" s="15" t="s">
        <v>279</v>
      </c>
      <c r="AH67" s="15">
        <v>1.05</v>
      </c>
      <c r="AI67" s="15">
        <f t="shared" si="43"/>
        <v>0</v>
      </c>
      <c r="AJ67" s="16">
        <f t="shared" si="44"/>
        <v>-89.954532381097394</v>
      </c>
      <c r="AK67" s="16">
        <f t="shared" si="45"/>
        <v>4.423195064116308E-2</v>
      </c>
      <c r="AL67" s="16">
        <f t="shared" si="46"/>
        <v>1.0576956388969652</v>
      </c>
      <c r="AM67" s="16">
        <f t="shared" si="47"/>
        <v>0.12942614766165103</v>
      </c>
      <c r="AN67" s="17">
        <f t="shared" si="48"/>
        <v>1069.0087302605011</v>
      </c>
      <c r="AO67" s="17">
        <f t="shared" si="49"/>
        <v>386.94005250317082</v>
      </c>
      <c r="AP67" s="18">
        <f t="shared" si="50"/>
        <v>-90.076999999999998</v>
      </c>
    </row>
    <row r="68" spans="1:42">
      <c r="A68" s="15">
        <f>Strains!A56</f>
        <v>55</v>
      </c>
      <c r="B68" s="15">
        <f>Strains!B56</f>
        <v>56</v>
      </c>
      <c r="C68" s="15">
        <f>Strains!C56</f>
        <v>980011</v>
      </c>
      <c r="D68" s="15">
        <f>Strains!D56</f>
        <v>41541.215112384256</v>
      </c>
      <c r="E68" s="15">
        <f>Strains!E56</f>
        <v>71.87</v>
      </c>
      <c r="F68" s="15">
        <f>Strains!F56</f>
        <v>35.935000000000002</v>
      </c>
      <c r="G68" s="15">
        <f>Strains!G56</f>
        <v>-45.1</v>
      </c>
      <c r="H68" s="15">
        <f>Strains!H56</f>
        <v>-89.8</v>
      </c>
      <c r="I68" s="15">
        <f>Strains!I56</f>
        <v>7</v>
      </c>
      <c r="J68" s="15">
        <f>Strains!J56</f>
        <v>116.8</v>
      </c>
      <c r="K68" s="15">
        <f>Strains!K56</f>
        <v>-11.852</v>
      </c>
      <c r="L68" s="15">
        <f>Strains!L56</f>
        <v>80</v>
      </c>
      <c r="M68" s="15">
        <f>Strains!M56</f>
        <v>0</v>
      </c>
      <c r="N68" s="15" t="str">
        <f>Strains!N56</f>
        <v>OFF</v>
      </c>
      <c r="O68" s="15">
        <f>Strains!O56</f>
        <v>32</v>
      </c>
      <c r="P68" s="15">
        <f>Strains!P56</f>
        <v>230000</v>
      </c>
      <c r="Q68" s="15">
        <f>Strains!Q56</f>
        <v>865</v>
      </c>
      <c r="R68" s="15">
        <f>Strains!R56</f>
        <v>266</v>
      </c>
      <c r="S68" s="15">
        <f>Strains!S56</f>
        <v>93</v>
      </c>
      <c r="T68" s="15">
        <f>Strains!T56</f>
        <v>5.676032172413831</v>
      </c>
      <c r="U68" s="15">
        <f>Strains!U56</f>
        <v>0.40091320356589838</v>
      </c>
      <c r="V68" s="15">
        <f>Strains!V56</f>
        <v>-89.935173796397038</v>
      </c>
      <c r="W68" s="15">
        <f>Strains!W56</f>
        <v>3.7281925698480801E-2</v>
      </c>
      <c r="X68" s="15">
        <f>Strains!X56</f>
        <v>1.1330255100090778</v>
      </c>
      <c r="Y68" s="15">
        <f>Strains!Y56</f>
        <v>0.11219711239920738</v>
      </c>
      <c r="Z68" s="15">
        <f>Strains!Z56</f>
        <v>7.2840566580163042</v>
      </c>
      <c r="AA68" s="15">
        <f>Strains!AA56</f>
        <v>0.47865717001376901</v>
      </c>
      <c r="AB68" s="15">
        <f>Strains!AB56</f>
        <v>9.3208388309471674E-2</v>
      </c>
      <c r="AC68" s="15">
        <f>Strains!AC56</f>
        <v>0.17231789689240451</v>
      </c>
      <c r="AD68" s="15">
        <f>Strains!AD56</f>
        <v>0.95864299112665974</v>
      </c>
      <c r="AE68" s="15"/>
      <c r="AF68" s="15"/>
      <c r="AG68" s="15" t="s">
        <v>279</v>
      </c>
      <c r="AH68" s="15">
        <v>1.35</v>
      </c>
      <c r="AI68" s="15">
        <f t="shared" si="43"/>
        <v>0</v>
      </c>
      <c r="AJ68" s="16">
        <f t="shared" si="44"/>
        <v>-89.935173796397038</v>
      </c>
      <c r="AK68" s="16">
        <f t="shared" si="45"/>
        <v>3.7281925698480801E-2</v>
      </c>
      <c r="AL68" s="16">
        <f t="shared" si="46"/>
        <v>1.1330255100090778</v>
      </c>
      <c r="AM68" s="16">
        <f t="shared" si="47"/>
        <v>0.11219711239920738</v>
      </c>
      <c r="AN68" s="17">
        <f t="shared" si="48"/>
        <v>1238.3020104063114</v>
      </c>
      <c r="AO68" s="17">
        <f t="shared" si="49"/>
        <v>326.27710072197215</v>
      </c>
      <c r="AP68" s="18">
        <f t="shared" si="50"/>
        <v>-90.076999999999998</v>
      </c>
    </row>
    <row r="69" spans="1:42">
      <c r="A69" s="15">
        <f>Strains!A57</f>
        <v>56</v>
      </c>
      <c r="B69" s="15">
        <f>Strains!B57</f>
        <v>57</v>
      </c>
      <c r="C69" s="15">
        <f>Strains!C57</f>
        <v>980011</v>
      </c>
      <c r="D69" s="15">
        <f>Strains!D57</f>
        <v>41541.225208449076</v>
      </c>
      <c r="E69" s="15">
        <f>Strains!E57</f>
        <v>71.87</v>
      </c>
      <c r="F69" s="15">
        <f>Strains!F57</f>
        <v>35.935000000000002</v>
      </c>
      <c r="G69" s="15">
        <f>Strains!G57</f>
        <v>-45.1</v>
      </c>
      <c r="H69" s="15">
        <f>Strains!H57</f>
        <v>-89.8</v>
      </c>
      <c r="I69" s="15">
        <f>Strains!I57</f>
        <v>7</v>
      </c>
      <c r="J69" s="15">
        <f>Strains!J57</f>
        <v>116.8</v>
      </c>
      <c r="K69" s="15">
        <f>Strains!K57</f>
        <v>-11.552</v>
      </c>
      <c r="L69" s="15">
        <f>Strains!L57</f>
        <v>80</v>
      </c>
      <c r="M69" s="15">
        <f>Strains!M57</f>
        <v>0</v>
      </c>
      <c r="N69" s="15" t="str">
        <f>Strains!N57</f>
        <v>OFF</v>
      </c>
      <c r="O69" s="15">
        <f>Strains!O57</f>
        <v>32</v>
      </c>
      <c r="P69" s="15">
        <f>Strains!P57</f>
        <v>230000</v>
      </c>
      <c r="Q69" s="15">
        <f>Strains!Q57</f>
        <v>865</v>
      </c>
      <c r="R69" s="15">
        <f>Strains!R57</f>
        <v>254</v>
      </c>
      <c r="S69" s="15">
        <f>Strains!S57</f>
        <v>109</v>
      </c>
      <c r="T69" s="15">
        <f>Strains!T57</f>
        <v>5.1701533303047977</v>
      </c>
      <c r="U69" s="15">
        <f>Strains!U57</f>
        <v>0.5453295310377213</v>
      </c>
      <c r="V69" s="15">
        <f>Strains!V57</f>
        <v>-89.98612884444519</v>
      </c>
      <c r="W69" s="15">
        <f>Strains!W57</f>
        <v>5.4544653069519708E-2</v>
      </c>
      <c r="X69" s="15">
        <f>Strains!X57</f>
        <v>1.1078179993184658</v>
      </c>
      <c r="Y69" s="15">
        <f>Strains!Y57</f>
        <v>0.16213959701114439</v>
      </c>
      <c r="Z69" s="15">
        <f>Strains!Z57</f>
        <v>7.1506593045738569</v>
      </c>
      <c r="AA69" s="15">
        <f>Strains!AA57</f>
        <v>0.66906845411115057</v>
      </c>
      <c r="AB69" s="15">
        <f>Strains!AB57</f>
        <v>8.4354609212738865E-2</v>
      </c>
      <c r="AC69" s="15">
        <f>Strains!AC57</f>
        <v>0.24216881751664351</v>
      </c>
      <c r="AD69" s="15">
        <f>Strains!AD57</f>
        <v>1.3172322716261666</v>
      </c>
      <c r="AE69" s="15"/>
      <c r="AF69" s="15"/>
      <c r="AG69" s="15" t="s">
        <v>279</v>
      </c>
      <c r="AH69" s="15">
        <v>1.65</v>
      </c>
      <c r="AI69" s="15">
        <f t="shared" si="43"/>
        <v>0</v>
      </c>
      <c r="AJ69" s="16">
        <f t="shared" si="44"/>
        <v>-89.98612884444519</v>
      </c>
      <c r="AK69" s="16">
        <f t="shared" si="45"/>
        <v>5.4544653069519708E-2</v>
      </c>
      <c r="AL69" s="16">
        <f t="shared" si="46"/>
        <v>1.1078179993184658</v>
      </c>
      <c r="AM69" s="16">
        <f t="shared" si="47"/>
        <v>0.16213959701114439</v>
      </c>
      <c r="AN69" s="17">
        <f t="shared" si="48"/>
        <v>792.8779283383758</v>
      </c>
      <c r="AO69" s="17">
        <f t="shared" si="49"/>
        <v>476.82506767166001</v>
      </c>
      <c r="AP69" s="18">
        <f t="shared" si="50"/>
        <v>-90.076999999999998</v>
      </c>
    </row>
    <row r="70" spans="1:42">
      <c r="A70" s="15">
        <f>Strains!A58</f>
        <v>57</v>
      </c>
      <c r="B70" s="15">
        <f>Strains!B58</f>
        <v>58</v>
      </c>
      <c r="C70" s="15">
        <f>Strains!C58</f>
        <v>980011</v>
      </c>
      <c r="D70" s="15">
        <f>Strains!D58</f>
        <v>41541.235348842594</v>
      </c>
      <c r="E70" s="15">
        <f>Strains!E58</f>
        <v>71.87</v>
      </c>
      <c r="F70" s="15">
        <f>Strains!F58</f>
        <v>35.935000000000002</v>
      </c>
      <c r="G70" s="15">
        <f>Strains!G58</f>
        <v>-45.1</v>
      </c>
      <c r="H70" s="15">
        <f>Strains!H58</f>
        <v>-89.8</v>
      </c>
      <c r="I70" s="15">
        <f>Strains!I58</f>
        <v>7</v>
      </c>
      <c r="J70" s="15">
        <f>Strains!J58</f>
        <v>116.8</v>
      </c>
      <c r="K70" s="15">
        <f>Strains!K58</f>
        <v>-11.252000000000001</v>
      </c>
      <c r="L70" s="15">
        <f>Strains!L58</f>
        <v>80</v>
      </c>
      <c r="M70" s="15">
        <f>Strains!M58</f>
        <v>0</v>
      </c>
      <c r="N70" s="15" t="str">
        <f>Strains!N58</f>
        <v>OFF</v>
      </c>
      <c r="O70" s="15">
        <f>Strains!O58</f>
        <v>32</v>
      </c>
      <c r="P70" s="15">
        <f>Strains!P58</f>
        <v>230000</v>
      </c>
      <c r="Q70" s="15">
        <f>Strains!Q58</f>
        <v>866</v>
      </c>
      <c r="R70" s="15">
        <f>Strains!R58</f>
        <v>257</v>
      </c>
      <c r="S70" s="15">
        <f>Strains!S58</f>
        <v>107</v>
      </c>
      <c r="T70" s="15">
        <f>Strains!T58</f>
        <v>5.3545153244381103</v>
      </c>
      <c r="U70" s="15">
        <f>Strains!U58</f>
        <v>0.53946217790873874</v>
      </c>
      <c r="V70" s="15">
        <f>Strains!V58</f>
        <v>-90.082173195827366</v>
      </c>
      <c r="W70" s="15">
        <f>Strains!W58</f>
        <v>4.9547095378393025E-2</v>
      </c>
      <c r="X70" s="15">
        <f>Strains!X58</f>
        <v>1.1045327566153791</v>
      </c>
      <c r="Y70" s="15">
        <f>Strains!Y58</f>
        <v>0.1573549099758505</v>
      </c>
      <c r="Z70" s="15">
        <f>Strains!Z58</f>
        <v>6.573560323576034</v>
      </c>
      <c r="AA70" s="15">
        <f>Strains!AA58</f>
        <v>0.73532658548018803</v>
      </c>
      <c r="AB70" s="15">
        <f>Strains!AB58</f>
        <v>0.3300098737905155</v>
      </c>
      <c r="AC70" s="15">
        <f>Strains!AC58</f>
        <v>0.26285715711538665</v>
      </c>
      <c r="AD70" s="15">
        <f>Strains!AD58</f>
        <v>1.2026096641825517</v>
      </c>
      <c r="AE70" s="15"/>
      <c r="AF70" s="15"/>
      <c r="AG70" s="15" t="s">
        <v>279</v>
      </c>
      <c r="AH70" s="15">
        <v>1.95</v>
      </c>
      <c r="AI70" s="15">
        <f t="shared" si="43"/>
        <v>0</v>
      </c>
      <c r="AJ70" s="16">
        <f t="shared" si="44"/>
        <v>-90.082173195827366</v>
      </c>
      <c r="AK70" s="16">
        <f t="shared" si="45"/>
        <v>4.9547095378393025E-2</v>
      </c>
      <c r="AL70" s="16">
        <f t="shared" si="46"/>
        <v>1.1045327566153791</v>
      </c>
      <c r="AM70" s="16">
        <f t="shared" si="47"/>
        <v>0.1573549099758505</v>
      </c>
      <c r="AN70" s="17">
        <f t="shared" si="48"/>
        <v>-45.080969275024252</v>
      </c>
      <c r="AO70" s="17">
        <f t="shared" si="49"/>
        <v>432.02086679594572</v>
      </c>
      <c r="AP70" s="18">
        <f t="shared" si="50"/>
        <v>-90.076999999999998</v>
      </c>
    </row>
    <row r="71" spans="1:42">
      <c r="A71" s="15">
        <f>Strains!A64</f>
        <v>63</v>
      </c>
      <c r="B71" s="15">
        <f>Strains!B64</f>
        <v>64</v>
      </c>
      <c r="C71" s="15">
        <f>Strains!C64</f>
        <v>980011</v>
      </c>
      <c r="D71" s="15">
        <f>Strains!D64</f>
        <v>41541.279105555557</v>
      </c>
      <c r="E71" s="15">
        <f>Strains!E64</f>
        <v>71.87</v>
      </c>
      <c r="F71" s="15">
        <f>Strains!F64</f>
        <v>35.935000000000002</v>
      </c>
      <c r="G71" s="15">
        <f>Strains!G64</f>
        <v>-45.1</v>
      </c>
      <c r="H71" s="15">
        <f>Strains!H64</f>
        <v>-90.2</v>
      </c>
      <c r="I71" s="15">
        <f>Strains!I64</f>
        <v>12</v>
      </c>
      <c r="J71" s="15">
        <f>Strains!J64</f>
        <v>116.8</v>
      </c>
      <c r="K71" s="15">
        <f>Strains!K64</f>
        <v>-10.702</v>
      </c>
      <c r="L71" s="15">
        <f>Strains!L64</f>
        <v>80</v>
      </c>
      <c r="M71" s="15">
        <f>Strains!M64</f>
        <v>0</v>
      </c>
      <c r="N71" s="15" t="str">
        <f>Strains!N64</f>
        <v>OFF</v>
      </c>
      <c r="O71" s="15">
        <f>Strains!O64</f>
        <v>32</v>
      </c>
      <c r="P71" s="15">
        <f>Strains!P64</f>
        <v>230000</v>
      </c>
      <c r="Q71" s="15">
        <f>Strains!Q64</f>
        <v>871</v>
      </c>
      <c r="R71" s="15">
        <f>Strains!R64</f>
        <v>248</v>
      </c>
      <c r="S71" s="15">
        <f>Strains!S64</f>
        <v>102</v>
      </c>
      <c r="T71" s="15">
        <f>Strains!T64</f>
        <v>5.2142236212781734</v>
      </c>
      <c r="U71" s="15">
        <f>Strains!U64</f>
        <v>0.38717274757975467</v>
      </c>
      <c r="V71" s="15">
        <f>Strains!V64</f>
        <v>-90.006904640261126</v>
      </c>
      <c r="W71" s="15">
        <f>Strains!W64</f>
        <v>4.0512958191912175E-2</v>
      </c>
      <c r="X71" s="15">
        <f>Strains!X64</f>
        <v>1.1290175624539891</v>
      </c>
      <c r="Y71" s="15">
        <f>Strains!Y64</f>
        <v>0.11238780413469394</v>
      </c>
      <c r="Z71" s="15">
        <f>Strains!Z64</f>
        <v>7.0275955364101526</v>
      </c>
      <c r="AA71" s="15">
        <f>Strains!AA64</f>
        <v>0.32367217716638064</v>
      </c>
      <c r="AB71" s="15">
        <f>Strains!AB64</f>
        <v>0.25331806276279129</v>
      </c>
      <c r="AC71" s="15">
        <f>Strains!AC64</f>
        <v>0.14729732876469417</v>
      </c>
      <c r="AD71" s="15">
        <f>Strains!AD64</f>
        <v>1.0029112702896392</v>
      </c>
      <c r="AE71" s="15"/>
      <c r="AF71" s="15"/>
      <c r="AG71" s="15" t="s">
        <v>279</v>
      </c>
      <c r="AH71" s="15">
        <v>2.5</v>
      </c>
      <c r="AI71" s="15">
        <f t="shared" ref="AI71" si="51">J71-116.8</f>
        <v>0</v>
      </c>
      <c r="AJ71" s="16">
        <f t="shared" ref="AJ71" si="52">V71</f>
        <v>-90.006904640261126</v>
      </c>
      <c r="AK71" s="16">
        <f t="shared" ref="AK71" si="53">W71</f>
        <v>4.0512958191912175E-2</v>
      </c>
      <c r="AL71" s="16">
        <f t="shared" ref="AL71" si="54">X71</f>
        <v>1.1290175624539891</v>
      </c>
      <c r="AM71" s="16">
        <f t="shared" ref="AM71" si="55">Y71</f>
        <v>0.11238780413469394</v>
      </c>
      <c r="AN71" s="17">
        <f t="shared" ref="AN71" si="56">(SIN(RADIANS(AP71/2))/SIN(RADIANS(AJ71/2))-1)*1000000</f>
        <v>611.43657348816657</v>
      </c>
      <c r="AO71" s="17">
        <f t="shared" ref="AO71" si="57">(SIN(RADIANS(AP71/2))/SIN(RADIANS((AJ71+AK71)/2))-1)*1000000-AN71</f>
        <v>353.90344911667705</v>
      </c>
      <c r="AP71" s="18">
        <f t="shared" ref="AP71" si="58">VLOOKUP(AG71,$AH$1:$AI$4,2,FALSE)</f>
        <v>-90.076999999999998</v>
      </c>
    </row>
    <row r="73" spans="1:42">
      <c r="A73" s="19">
        <f>Strains!A60</f>
        <v>59</v>
      </c>
      <c r="B73" s="19">
        <f>Strains!B60</f>
        <v>60</v>
      </c>
      <c r="C73" s="19">
        <f>Strains!C60</f>
        <v>980011</v>
      </c>
      <c r="D73" s="19">
        <f>Strains!D60</f>
        <v>41541.245651620367</v>
      </c>
      <c r="E73" s="19">
        <f>Strains!E60</f>
        <v>71.87</v>
      </c>
      <c r="F73" s="19">
        <f>Strains!F60</f>
        <v>35.935000000000002</v>
      </c>
      <c r="G73" s="19">
        <f>Strains!G60</f>
        <v>-45.1</v>
      </c>
      <c r="H73" s="19">
        <f>Strains!H60</f>
        <v>-90.2</v>
      </c>
      <c r="I73" s="19">
        <f>Strains!I60</f>
        <v>12</v>
      </c>
      <c r="J73" s="19">
        <f>Strains!J60</f>
        <v>100.8</v>
      </c>
      <c r="K73" s="19">
        <f>Strains!K60</f>
        <v>-9.91</v>
      </c>
      <c r="L73" s="19">
        <f>Strains!L60</f>
        <v>80</v>
      </c>
      <c r="M73" s="19">
        <f>Strains!M60</f>
        <v>0</v>
      </c>
      <c r="N73" s="19" t="str">
        <f>Strains!N60</f>
        <v>OFF</v>
      </c>
      <c r="O73" s="19">
        <f>Strains!O60</f>
        <v>32</v>
      </c>
      <c r="P73" s="19">
        <f>Strains!P60</f>
        <v>175000</v>
      </c>
      <c r="Q73" s="19">
        <f>Strains!Q60</f>
        <v>659</v>
      </c>
      <c r="R73" s="19">
        <f>Strains!R60</f>
        <v>277</v>
      </c>
      <c r="S73" s="19">
        <f>Strains!S60</f>
        <v>88</v>
      </c>
      <c r="T73" s="19">
        <f>Strains!T60</f>
        <v>7.9807243559507013</v>
      </c>
      <c r="U73" s="19">
        <f>Strains!U60</f>
        <v>0.39711778595231001</v>
      </c>
      <c r="V73" s="19">
        <f>Strains!V60</f>
        <v>-90.242877415485012</v>
      </c>
      <c r="W73" s="19">
        <f>Strains!W60</f>
        <v>1.8277301246226649E-2</v>
      </c>
      <c r="X73" s="19">
        <f>Strains!X60</f>
        <v>0.8422778321825739</v>
      </c>
      <c r="Y73" s="19">
        <f>Strains!Y60</f>
        <v>4.7177358212721274E-2</v>
      </c>
      <c r="Z73" s="19">
        <f>Strains!Z60</f>
        <v>4.9468339841266831</v>
      </c>
      <c r="AA73" s="19">
        <f>Strains!AA60</f>
        <v>0.24301872053345147</v>
      </c>
      <c r="AB73" s="19">
        <f>Strains!AB60</f>
        <v>0.31430931148779961</v>
      </c>
      <c r="AC73" s="19">
        <f>Strains!AC60</f>
        <v>0.10783819230618835</v>
      </c>
      <c r="AD73" s="19">
        <f>Strains!AD60</f>
        <v>0.94252297038298605</v>
      </c>
      <c r="AE73" s="19"/>
      <c r="AF73" s="19"/>
      <c r="AG73" s="19" t="s">
        <v>281</v>
      </c>
      <c r="AH73" s="19">
        <v>2.5</v>
      </c>
      <c r="AI73" s="19">
        <f t="shared" ref="AI73" si="59">J73-116.8</f>
        <v>-16</v>
      </c>
      <c r="AJ73" s="20">
        <f t="shared" ref="AJ73" si="60">V73</f>
        <v>-90.242877415485012</v>
      </c>
      <c r="AK73" s="20">
        <f t="shared" ref="AK73" si="61">W73</f>
        <v>1.8277301246226649E-2</v>
      </c>
      <c r="AL73" s="20">
        <f t="shared" ref="AL73" si="62">X73</f>
        <v>0.8422778321825739</v>
      </c>
      <c r="AM73" s="20">
        <f t="shared" ref="AM73" si="63">Y73</f>
        <v>4.7177358212721274E-2</v>
      </c>
      <c r="AN73" s="21">
        <f t="shared" ref="AN73" si="64">(SIN(RADIANS(AP73/2))/SIN(RADIANS(AJ73/2))-1)*1000000</f>
        <v>279.09735976261453</v>
      </c>
      <c r="AO73" s="21">
        <f t="shared" ref="AO73" si="65">(SIN(RADIANS(AP73/2))/SIN(RADIANS((AJ73+AK73)/2))-1)*1000000-AN73</f>
        <v>158.9071422656296</v>
      </c>
      <c r="AP73" s="22">
        <f t="shared" ref="AP73" si="66">VLOOKUP(AG73,$AH$1:$AI$4,2,FALSE)</f>
        <v>-90.275000000000006</v>
      </c>
    </row>
    <row r="74" spans="1:42">
      <c r="A74" s="19">
        <f>Strains!A61</f>
        <v>60</v>
      </c>
      <c r="B74" s="19">
        <f>Strains!B61</f>
        <v>61</v>
      </c>
      <c r="C74" s="19">
        <f>Strains!C61</f>
        <v>980011</v>
      </c>
      <c r="D74" s="19">
        <f>Strains!D61</f>
        <v>41541.253424768518</v>
      </c>
      <c r="E74" s="19">
        <f>Strains!E61</f>
        <v>71.87</v>
      </c>
      <c r="F74" s="19">
        <f>Strains!F61</f>
        <v>35.935000000000002</v>
      </c>
      <c r="G74" s="19">
        <f>Strains!G61</f>
        <v>-45.1</v>
      </c>
      <c r="H74" s="19">
        <f>Strains!H61</f>
        <v>-90.2</v>
      </c>
      <c r="I74" s="19">
        <f>Strains!I61</f>
        <v>12</v>
      </c>
      <c r="J74" s="19">
        <f>Strains!J61</f>
        <v>104.8</v>
      </c>
      <c r="K74" s="19">
        <f>Strains!K61</f>
        <v>-9.7850000000000001</v>
      </c>
      <c r="L74" s="19">
        <f>Strains!L61</f>
        <v>80</v>
      </c>
      <c r="M74" s="19">
        <f>Strains!M61</f>
        <v>0</v>
      </c>
      <c r="N74" s="19" t="str">
        <f>Strains!N61</f>
        <v>OFF</v>
      </c>
      <c r="O74" s="19">
        <f>Strains!O61</f>
        <v>32</v>
      </c>
      <c r="P74" s="19">
        <f>Strains!P61</f>
        <v>175000</v>
      </c>
      <c r="Q74" s="19">
        <f>Strains!Q61</f>
        <v>662</v>
      </c>
      <c r="R74" s="19">
        <f>Strains!R61</f>
        <v>289</v>
      </c>
      <c r="S74" s="19">
        <f>Strains!S61</f>
        <v>75</v>
      </c>
      <c r="T74" s="19">
        <f>Strains!T61</f>
        <v>7.4504200342804596</v>
      </c>
      <c r="U74" s="19">
        <f>Strains!U61</f>
        <v>0.39979386057224842</v>
      </c>
      <c r="V74" s="19">
        <f>Strains!V61</f>
        <v>-90.269280781256924</v>
      </c>
      <c r="W74" s="19">
        <f>Strains!W61</f>
        <v>1.7345708814354252E-2</v>
      </c>
      <c r="X74" s="19">
        <f>Strains!X61</f>
        <v>0.75461926552544645</v>
      </c>
      <c r="Y74" s="19">
        <f>Strains!Y61</f>
        <v>4.3908356816795238E-2</v>
      </c>
      <c r="Z74" s="19">
        <f>Strains!Z61</f>
        <v>4.6574282399100158</v>
      </c>
      <c r="AA74" s="19">
        <f>Strains!AA61</f>
        <v>0.2199985365146471</v>
      </c>
      <c r="AB74" s="19">
        <f>Strains!AB61</f>
        <v>0.2884130542440756</v>
      </c>
      <c r="AC74" s="19">
        <f>Strains!AC61</f>
        <v>0.10061011275572279</v>
      </c>
      <c r="AD74" s="19">
        <f>Strains!AD61</f>
        <v>0.98242228873687132</v>
      </c>
      <c r="AE74" s="19"/>
      <c r="AF74" s="19"/>
      <c r="AG74" s="19" t="s">
        <v>281</v>
      </c>
      <c r="AH74" s="19">
        <v>2.5</v>
      </c>
      <c r="AI74" s="19">
        <f t="shared" ref="AI74:AI82" si="67">J74-116.8</f>
        <v>-12</v>
      </c>
      <c r="AJ74" s="20">
        <f t="shared" ref="AJ74:AJ82" si="68">V74</f>
        <v>-90.269280781256924</v>
      </c>
      <c r="AK74" s="20">
        <f t="shared" ref="AK74:AK82" si="69">W74</f>
        <v>1.7345708814354252E-2</v>
      </c>
      <c r="AL74" s="20">
        <f t="shared" ref="AL74:AL82" si="70">X74</f>
        <v>0.75461926552544645</v>
      </c>
      <c r="AM74" s="20">
        <f t="shared" ref="AM74:AM82" si="71">Y74</f>
        <v>4.3908356816795238E-2</v>
      </c>
      <c r="AN74" s="21">
        <f t="shared" ref="AN74:AN82" si="72">(SIN(RADIANS(AP74/2))/SIN(RADIANS(AJ74/2))-1)*1000000</f>
        <v>49.674335899085875</v>
      </c>
      <c r="AO74" s="21">
        <f t="shared" ref="AO74:AO82" si="73">(SIN(RADIANS(AP74/2))/SIN(RADIANS((AJ74+AK74)/2))-1)*1000000-AN74</f>
        <v>150.70176473974686</v>
      </c>
      <c r="AP74" s="22">
        <f t="shared" ref="AP74:AP82" si="74">VLOOKUP(AG74,$AH$1:$AI$4,2,FALSE)</f>
        <v>-90.275000000000006</v>
      </c>
    </row>
    <row r="75" spans="1:42">
      <c r="A75" s="19">
        <f>Strains!A62</f>
        <v>61</v>
      </c>
      <c r="B75" s="19">
        <f>Strains!B62</f>
        <v>62</v>
      </c>
      <c r="C75" s="19">
        <f>Strains!C62</f>
        <v>980011</v>
      </c>
      <c r="D75" s="19">
        <f>Strains!D62</f>
        <v>41541.26119016204</v>
      </c>
      <c r="E75" s="19">
        <f>Strains!E62</f>
        <v>71.87</v>
      </c>
      <c r="F75" s="19">
        <f>Strains!F62</f>
        <v>35.935000000000002</v>
      </c>
      <c r="G75" s="19">
        <f>Strains!G62</f>
        <v>-45.1</v>
      </c>
      <c r="H75" s="19">
        <f>Strains!H62</f>
        <v>-90.2</v>
      </c>
      <c r="I75" s="19">
        <f>Strains!I62</f>
        <v>12</v>
      </c>
      <c r="J75" s="19">
        <f>Strains!J62</f>
        <v>108.8</v>
      </c>
      <c r="K75" s="19">
        <f>Strains!K62</f>
        <v>-9.843</v>
      </c>
      <c r="L75" s="19">
        <f>Strains!L62</f>
        <v>80</v>
      </c>
      <c r="M75" s="19">
        <f>Strains!M62</f>
        <v>0</v>
      </c>
      <c r="N75" s="19" t="str">
        <f>Strains!N62</f>
        <v>OFF</v>
      </c>
      <c r="O75" s="19">
        <f>Strains!O62</f>
        <v>32</v>
      </c>
      <c r="P75" s="19">
        <f>Strains!P62</f>
        <v>175000</v>
      </c>
      <c r="Q75" s="19">
        <f>Strains!Q62</f>
        <v>660</v>
      </c>
      <c r="R75" s="19">
        <f>Strains!R62</f>
        <v>255</v>
      </c>
      <c r="S75" s="19">
        <f>Strains!S62</f>
        <v>87</v>
      </c>
      <c r="T75" s="19">
        <f>Strains!T62</f>
        <v>7.0018741635624826</v>
      </c>
      <c r="U75" s="19">
        <f>Strains!U62</f>
        <v>0.41539660949647123</v>
      </c>
      <c r="V75" s="19">
        <f>Strains!V62</f>
        <v>-90.287288910133086</v>
      </c>
      <c r="W75" s="19">
        <f>Strains!W62</f>
        <v>2.4725427650966837E-2</v>
      </c>
      <c r="X75" s="19">
        <f>Strains!X62</f>
        <v>0.91972630893317964</v>
      </c>
      <c r="Y75" s="19">
        <f>Strains!Y62</f>
        <v>6.6412164786734437E-2</v>
      </c>
      <c r="Z75" s="19">
        <f>Strains!Z62</f>
        <v>6.5266877964868222</v>
      </c>
      <c r="AA75" s="19">
        <f>Strains!AA62</f>
        <v>0.32606727989301137</v>
      </c>
      <c r="AB75" s="19">
        <f>Strains!AB62</f>
        <v>6.0396576671841964E-2</v>
      </c>
      <c r="AC75" s="19">
        <f>Strains!AC62</f>
        <v>0.13414564752628363</v>
      </c>
      <c r="AD75" s="19">
        <f>Strains!AD62</f>
        <v>0.9594441668492607</v>
      </c>
      <c r="AE75" s="19"/>
      <c r="AF75" s="19"/>
      <c r="AG75" s="19" t="s">
        <v>281</v>
      </c>
      <c r="AH75" s="19">
        <v>2.5</v>
      </c>
      <c r="AI75" s="19">
        <f t="shared" si="67"/>
        <v>-8</v>
      </c>
      <c r="AJ75" s="20">
        <f t="shared" si="68"/>
        <v>-90.287288910133086</v>
      </c>
      <c r="AK75" s="20">
        <f t="shared" si="69"/>
        <v>2.4725427650966837E-2</v>
      </c>
      <c r="AL75" s="20">
        <f t="shared" si="70"/>
        <v>0.91972630893317964</v>
      </c>
      <c r="AM75" s="20">
        <f t="shared" si="71"/>
        <v>6.6412164786734437E-2</v>
      </c>
      <c r="AN75" s="21">
        <f t="shared" si="72"/>
        <v>-106.71034440623561</v>
      </c>
      <c r="AO75" s="21">
        <f t="shared" si="73"/>
        <v>214.73733498511558</v>
      </c>
      <c r="AP75" s="22">
        <f>VLOOKUP(AG75,$AH$1:$AI$4,2,FALSE)</f>
        <v>-90.275000000000006</v>
      </c>
    </row>
    <row r="76" spans="1:42">
      <c r="A76" s="19">
        <f>Strains!A63</f>
        <v>62</v>
      </c>
      <c r="B76" s="19">
        <f>Strains!B63</f>
        <v>63</v>
      </c>
      <c r="C76" s="19">
        <f>Strains!C63</f>
        <v>980011</v>
      </c>
      <c r="D76" s="19">
        <f>Strains!D63</f>
        <v>41541.268924999997</v>
      </c>
      <c r="E76" s="19">
        <f>Strains!E63</f>
        <v>71.87</v>
      </c>
      <c r="F76" s="19">
        <f>Strains!F63</f>
        <v>35.935000000000002</v>
      </c>
      <c r="G76" s="19">
        <f>Strains!G63</f>
        <v>-45.1</v>
      </c>
      <c r="H76" s="19">
        <f>Strains!H63</f>
        <v>-90.2</v>
      </c>
      <c r="I76" s="19">
        <f>Strains!I63</f>
        <v>12</v>
      </c>
      <c r="J76" s="19">
        <f>Strains!J63</f>
        <v>112.8</v>
      </c>
      <c r="K76" s="19">
        <f>Strains!K63</f>
        <v>-10.419</v>
      </c>
      <c r="L76" s="19">
        <f>Strains!L63</f>
        <v>80</v>
      </c>
      <c r="M76" s="19">
        <f>Strains!M63</f>
        <v>0</v>
      </c>
      <c r="N76" s="19" t="str">
        <f>Strains!N63</f>
        <v>OFF</v>
      </c>
      <c r="O76" s="19">
        <f>Strains!O63</f>
        <v>32</v>
      </c>
      <c r="P76" s="19">
        <f>Strains!P63</f>
        <v>230000</v>
      </c>
      <c r="Q76" s="19">
        <f>Strains!Q63</f>
        <v>871</v>
      </c>
      <c r="R76" s="19">
        <f>Strains!R63</f>
        <v>262</v>
      </c>
      <c r="S76" s="19">
        <f>Strains!S63</f>
        <v>102</v>
      </c>
      <c r="T76" s="19">
        <f>Strains!T63</f>
        <v>8.6560899024415505</v>
      </c>
      <c r="U76" s="19">
        <f>Strains!U63</f>
        <v>0.61113806240841195</v>
      </c>
      <c r="V76" s="19">
        <f>Strains!V63</f>
        <v>-90.066563557416956</v>
      </c>
      <c r="W76" s="19">
        <f>Strains!W63</f>
        <v>4.6905910131551869E-2</v>
      </c>
      <c r="X76" s="19">
        <f>Strains!X63</f>
        <v>1.4896720765168909</v>
      </c>
      <c r="Y76" s="19">
        <f>Strains!Y63</f>
        <v>0.15678807060420827</v>
      </c>
      <c r="Z76" s="19">
        <f>Strains!Z63</f>
        <v>8.0364050813678034</v>
      </c>
      <c r="AA76" s="19">
        <f>Strains!AA63</f>
        <v>0.74797826164969716</v>
      </c>
      <c r="AB76" s="19">
        <f>Strains!AB63</f>
        <v>0.35568106634274044</v>
      </c>
      <c r="AC76" s="19">
        <f>Strains!AC63</f>
        <v>0.24801636261333826</v>
      </c>
      <c r="AD76" s="19">
        <f>Strains!AD63</f>
        <v>1.0528845926818549</v>
      </c>
      <c r="AE76" s="19"/>
      <c r="AF76" s="19"/>
      <c r="AG76" s="19" t="s">
        <v>279</v>
      </c>
      <c r="AH76" s="19">
        <v>2.5</v>
      </c>
      <c r="AI76" s="19">
        <f t="shared" si="67"/>
        <v>-4</v>
      </c>
      <c r="AJ76" s="20">
        <f t="shared" si="68"/>
        <v>-90.066563557416956</v>
      </c>
      <c r="AK76" s="20">
        <f t="shared" si="69"/>
        <v>4.6905910131551869E-2</v>
      </c>
      <c r="AL76" s="20">
        <f t="shared" si="70"/>
        <v>1.4896720765168909</v>
      </c>
      <c r="AM76" s="20">
        <f t="shared" si="71"/>
        <v>0.15678807060420827</v>
      </c>
      <c r="AN76" s="21">
        <f t="shared" si="72"/>
        <v>90.965249739394238</v>
      </c>
      <c r="AO76" s="21">
        <f t="shared" si="73"/>
        <v>409.14429861382825</v>
      </c>
      <c r="AP76" s="22">
        <f t="shared" si="74"/>
        <v>-90.076999999999998</v>
      </c>
    </row>
    <row r="77" spans="1:42">
      <c r="A77" s="19">
        <f>Strains!A64</f>
        <v>63</v>
      </c>
      <c r="B77" s="19">
        <f>Strains!B64</f>
        <v>64</v>
      </c>
      <c r="C77" s="19">
        <f>Strains!C64</f>
        <v>980011</v>
      </c>
      <c r="D77" s="19">
        <f>Strains!D64</f>
        <v>41541.279105555557</v>
      </c>
      <c r="E77" s="19">
        <f>Strains!E64</f>
        <v>71.87</v>
      </c>
      <c r="F77" s="19">
        <f>Strains!F64</f>
        <v>35.935000000000002</v>
      </c>
      <c r="G77" s="19">
        <f>Strains!G64</f>
        <v>-45.1</v>
      </c>
      <c r="H77" s="19">
        <f>Strains!H64</f>
        <v>-90.2</v>
      </c>
      <c r="I77" s="19">
        <f>Strains!I64</f>
        <v>12</v>
      </c>
      <c r="J77" s="19">
        <f>Strains!J64</f>
        <v>116.8</v>
      </c>
      <c r="K77" s="19">
        <f>Strains!K64</f>
        <v>-10.702</v>
      </c>
      <c r="L77" s="19">
        <f>Strains!L64</f>
        <v>80</v>
      </c>
      <c r="M77" s="19">
        <f>Strains!M64</f>
        <v>0</v>
      </c>
      <c r="N77" s="19" t="str">
        <f>Strains!N64</f>
        <v>OFF</v>
      </c>
      <c r="O77" s="19">
        <f>Strains!O64</f>
        <v>32</v>
      </c>
      <c r="P77" s="19">
        <f>Strains!P64</f>
        <v>230000</v>
      </c>
      <c r="Q77" s="19">
        <f>Strains!Q64</f>
        <v>871</v>
      </c>
      <c r="R77" s="19">
        <f>Strains!R64</f>
        <v>248</v>
      </c>
      <c r="S77" s="19">
        <f>Strains!S64</f>
        <v>102</v>
      </c>
      <c r="T77" s="19">
        <f>Strains!T64</f>
        <v>5.2142236212781734</v>
      </c>
      <c r="U77" s="19">
        <f>Strains!U64</f>
        <v>0.38717274757975467</v>
      </c>
      <c r="V77" s="19">
        <f>Strains!V64</f>
        <v>-90.006904640261126</v>
      </c>
      <c r="W77" s="19">
        <f>Strains!W64</f>
        <v>4.0512958191912175E-2</v>
      </c>
      <c r="X77" s="19">
        <f>Strains!X64</f>
        <v>1.1290175624539891</v>
      </c>
      <c r="Y77" s="19">
        <f>Strains!Y64</f>
        <v>0.11238780413469394</v>
      </c>
      <c r="Z77" s="19">
        <f>Strains!Z64</f>
        <v>7.0275955364101526</v>
      </c>
      <c r="AA77" s="19">
        <f>Strains!AA64</f>
        <v>0.32367217716638064</v>
      </c>
      <c r="AB77" s="19">
        <f>Strains!AB64</f>
        <v>0.25331806276279129</v>
      </c>
      <c r="AC77" s="19">
        <f>Strains!AC64</f>
        <v>0.14729732876469417</v>
      </c>
      <c r="AD77" s="19">
        <f>Strains!AD64</f>
        <v>1.0029112702896392</v>
      </c>
      <c r="AE77" s="19"/>
      <c r="AF77" s="19"/>
      <c r="AG77" s="19" t="s">
        <v>279</v>
      </c>
      <c r="AH77" s="19">
        <v>2.5</v>
      </c>
      <c r="AI77" s="19">
        <f t="shared" si="67"/>
        <v>0</v>
      </c>
      <c r="AJ77" s="20">
        <f t="shared" si="68"/>
        <v>-90.006904640261126</v>
      </c>
      <c r="AK77" s="20">
        <f t="shared" si="69"/>
        <v>4.0512958191912175E-2</v>
      </c>
      <c r="AL77" s="20">
        <f t="shared" si="70"/>
        <v>1.1290175624539891</v>
      </c>
      <c r="AM77" s="20">
        <f t="shared" si="71"/>
        <v>0.11238780413469394</v>
      </c>
      <c r="AN77" s="21">
        <f t="shared" si="72"/>
        <v>611.43657348816657</v>
      </c>
      <c r="AO77" s="21">
        <f t="shared" si="73"/>
        <v>353.90344911667705</v>
      </c>
      <c r="AP77" s="22">
        <f t="shared" si="74"/>
        <v>-90.076999999999998</v>
      </c>
    </row>
    <row r="78" spans="1:42">
      <c r="A78" s="19">
        <f>Strains!A65</f>
        <v>64</v>
      </c>
      <c r="B78" s="19">
        <f>Strains!B65</f>
        <v>65</v>
      </c>
      <c r="C78" s="19">
        <f>Strains!C65</f>
        <v>980011</v>
      </c>
      <c r="D78" s="19">
        <f>Strains!D65</f>
        <v>41541.289307175924</v>
      </c>
      <c r="E78" s="19">
        <f>Strains!E65</f>
        <v>71.87</v>
      </c>
      <c r="F78" s="19">
        <f>Strains!F65</f>
        <v>35.935000000000002</v>
      </c>
      <c r="G78" s="19">
        <f>Strains!G65</f>
        <v>-45.1</v>
      </c>
      <c r="H78" s="19">
        <f>Strains!H65</f>
        <v>-90.2</v>
      </c>
      <c r="I78" s="19">
        <f>Strains!I65</f>
        <v>12</v>
      </c>
      <c r="J78" s="19">
        <f>Strains!J65</f>
        <v>120.8</v>
      </c>
      <c r="K78" s="19">
        <f>Strains!K65</f>
        <v>-10.473000000000001</v>
      </c>
      <c r="L78" s="19">
        <f>Strains!L65</f>
        <v>80</v>
      </c>
      <c r="M78" s="19">
        <f>Strains!M65</f>
        <v>0</v>
      </c>
      <c r="N78" s="19" t="str">
        <f>Strains!N65</f>
        <v>OFF</v>
      </c>
      <c r="O78" s="19">
        <f>Strains!O65</f>
        <v>32</v>
      </c>
      <c r="P78" s="19">
        <f>Strains!P65</f>
        <v>230000</v>
      </c>
      <c r="Q78" s="19">
        <f>Strains!Q65</f>
        <v>870</v>
      </c>
      <c r="R78" s="19">
        <f>Strains!R65</f>
        <v>258</v>
      </c>
      <c r="S78" s="19">
        <f>Strains!S65</f>
        <v>89</v>
      </c>
      <c r="T78" s="19">
        <f>Strains!T65</f>
        <v>8.0058251127694113</v>
      </c>
      <c r="U78" s="19">
        <f>Strains!U65</f>
        <v>0.47232092041804935</v>
      </c>
      <c r="V78" s="19">
        <f>Strains!V65</f>
        <v>-90.178859586790921</v>
      </c>
      <c r="W78" s="19">
        <f>Strains!W65</f>
        <v>3.8228794811695326E-2</v>
      </c>
      <c r="X78" s="19">
        <f>Strains!X65</f>
        <v>1.4453136428906201</v>
      </c>
      <c r="Y78" s="19">
        <f>Strains!Y65</f>
        <v>0.12592394752258301</v>
      </c>
      <c r="Z78" s="19">
        <f>Strains!Z65</f>
        <v>7.9164097135201157</v>
      </c>
      <c r="AA78" s="19">
        <f>Strains!AA65</f>
        <v>0.63859620830552288</v>
      </c>
      <c r="AB78" s="19">
        <f>Strains!AB65</f>
        <v>0.38395018078647186</v>
      </c>
      <c r="AC78" s="19">
        <f>Strains!AC65</f>
        <v>0.20071609060121393</v>
      </c>
      <c r="AD78" s="19">
        <f>Strains!AD65</f>
        <v>0.83982590210012364</v>
      </c>
      <c r="AE78" s="19"/>
      <c r="AF78" s="19"/>
      <c r="AG78" s="19" t="s">
        <v>279</v>
      </c>
      <c r="AH78" s="19">
        <v>2.5</v>
      </c>
      <c r="AI78" s="19">
        <f t="shared" si="67"/>
        <v>4</v>
      </c>
      <c r="AJ78" s="20">
        <f t="shared" si="68"/>
        <v>-90.178859586790921</v>
      </c>
      <c r="AK78" s="20">
        <f t="shared" si="69"/>
        <v>3.8228794811695326E-2</v>
      </c>
      <c r="AL78" s="20">
        <f t="shared" si="70"/>
        <v>1.4453136428906201</v>
      </c>
      <c r="AM78" s="20">
        <f t="shared" si="71"/>
        <v>0.12592394752258301</v>
      </c>
      <c r="AN78" s="21">
        <f t="shared" si="72"/>
        <v>-886.51700659236883</v>
      </c>
      <c r="AO78" s="21">
        <f t="shared" si="73"/>
        <v>332.44070915716679</v>
      </c>
      <c r="AP78" s="22">
        <f t="shared" si="74"/>
        <v>-90.076999999999998</v>
      </c>
    </row>
    <row r="79" spans="1:42">
      <c r="A79" s="19">
        <f>Strains!A73</f>
        <v>72</v>
      </c>
      <c r="B79" s="19">
        <f>Strains!B73</f>
        <v>65</v>
      </c>
      <c r="C79" s="19">
        <f>Strains!C73</f>
        <v>980011</v>
      </c>
      <c r="D79" s="19">
        <f>Strains!D73</f>
        <v>41541.474359375003</v>
      </c>
      <c r="E79" s="19">
        <f>Strains!E73</f>
        <v>71.87</v>
      </c>
      <c r="F79" s="19">
        <f>Strains!F73</f>
        <v>35.935000000000002</v>
      </c>
      <c r="G79" s="19">
        <f>Strains!G73</f>
        <v>-45.1</v>
      </c>
      <c r="H79" s="19">
        <f>Strains!H73</f>
        <v>-90.2</v>
      </c>
      <c r="I79" s="19">
        <f>Strains!I73</f>
        <v>12</v>
      </c>
      <c r="J79" s="19">
        <f>Strains!J73</f>
        <v>120.8</v>
      </c>
      <c r="K79" s="19">
        <f>Strains!K73</f>
        <v>-10.473000000000001</v>
      </c>
      <c r="L79" s="19">
        <f>Strains!L73</f>
        <v>80</v>
      </c>
      <c r="M79" s="19">
        <f>Strains!M73</f>
        <v>0</v>
      </c>
      <c r="N79" s="19" t="str">
        <f>Strains!N73</f>
        <v>OFF</v>
      </c>
      <c r="O79" s="19">
        <f>Strains!O73</f>
        <v>32</v>
      </c>
      <c r="P79" s="19">
        <f>Strains!P73</f>
        <v>230000</v>
      </c>
      <c r="Q79" s="19">
        <f>Strains!Q73</f>
        <v>870</v>
      </c>
      <c r="R79" s="19">
        <f>Strains!R73</f>
        <v>288</v>
      </c>
      <c r="S79" s="19">
        <f>Strains!S73</f>
        <v>95</v>
      </c>
      <c r="T79" s="19">
        <f>Strains!T73</f>
        <v>5.3052253468890873</v>
      </c>
      <c r="U79" s="19">
        <f>Strains!U73</f>
        <v>0.44855401750816015</v>
      </c>
      <c r="V79" s="19">
        <f>Strains!V73</f>
        <v>-90.08906738050419</v>
      </c>
      <c r="W79" s="19">
        <f>Strains!W73</f>
        <v>4.1649815158466955E-2</v>
      </c>
      <c r="X79" s="19">
        <f>Strains!X73</f>
        <v>1.051494985589706</v>
      </c>
      <c r="Y79" s="19">
        <f>Strains!Y73</f>
        <v>0.11457544543681412</v>
      </c>
      <c r="Z79" s="19">
        <f>Strains!Z73</f>
        <v>6.844009977604709</v>
      </c>
      <c r="AA79" s="19">
        <f>Strains!AA73</f>
        <v>0.36716455478579446</v>
      </c>
      <c r="AB79" s="19">
        <f>Strains!AB73</f>
        <v>5.4923579400038183E-2</v>
      </c>
      <c r="AC79" s="19">
        <f>Strains!AC73</f>
        <v>0.15831899009229303</v>
      </c>
      <c r="AD79" s="19">
        <f>Strains!AD73</f>
        <v>1.2083131845239237</v>
      </c>
      <c r="AE79" s="19"/>
      <c r="AF79" s="19"/>
      <c r="AG79" s="19" t="s">
        <v>279</v>
      </c>
      <c r="AH79" s="19">
        <v>2.5</v>
      </c>
      <c r="AI79" s="19">
        <f t="shared" ref="AI79" si="75">J79-116.8</f>
        <v>4</v>
      </c>
      <c r="AJ79" s="20">
        <f t="shared" ref="AJ79" si="76">V79</f>
        <v>-90.08906738050419</v>
      </c>
      <c r="AK79" s="20">
        <f t="shared" ref="AK79" si="77">W79</f>
        <v>4.1649815158466955E-2</v>
      </c>
      <c r="AL79" s="20">
        <f t="shared" ref="AL79" si="78">X79</f>
        <v>1.051494985589706</v>
      </c>
      <c r="AM79" s="20">
        <f t="shared" ref="AM79" si="79">Y79</f>
        <v>0.11457544543681412</v>
      </c>
      <c r="AN79" s="21">
        <f t="shared" ref="AN79" si="80">(SIN(RADIANS(AP79/2))/SIN(RADIANS(AJ79/2))-1)*1000000</f>
        <v>-105.14972980024683</v>
      </c>
      <c r="AO79" s="21">
        <f t="shared" ref="AO79" si="81">(SIN(RADIANS(AP79/2))/SIN(RADIANS((AJ79+AK79)/2))-1)*1000000-AN79</f>
        <v>363.0582883694666</v>
      </c>
      <c r="AP79" s="22">
        <f t="shared" ref="AP79" si="82">VLOOKUP(AG79,$AH$1:$AI$4,2,FALSE)</f>
        <v>-90.076999999999998</v>
      </c>
    </row>
    <row r="80" spans="1:42">
      <c r="A80" s="19">
        <f>Strains!A66</f>
        <v>65</v>
      </c>
      <c r="B80" s="19">
        <f>Strains!B66</f>
        <v>66</v>
      </c>
      <c r="C80" s="19">
        <f>Strains!C66</f>
        <v>980011</v>
      </c>
      <c r="D80" s="19">
        <f>Strains!D66</f>
        <v>41541.299479976849</v>
      </c>
      <c r="E80" s="19">
        <f>Strains!E66</f>
        <v>71.87</v>
      </c>
      <c r="F80" s="19">
        <f>Strains!F66</f>
        <v>35.935000000000002</v>
      </c>
      <c r="G80" s="19">
        <f>Strains!G66</f>
        <v>-45.1</v>
      </c>
      <c r="H80" s="19">
        <f>Strains!H66</f>
        <v>-90.2</v>
      </c>
      <c r="I80" s="19">
        <f>Strains!I66</f>
        <v>12</v>
      </c>
      <c r="J80" s="19">
        <f>Strains!J66</f>
        <v>124.8</v>
      </c>
      <c r="K80" s="19">
        <f>Strains!K66</f>
        <v>-9.9930000000000003</v>
      </c>
      <c r="L80" s="19">
        <f>Strains!L66</f>
        <v>80</v>
      </c>
      <c r="M80" s="19">
        <f>Strains!M66</f>
        <v>0</v>
      </c>
      <c r="N80" s="19" t="str">
        <f>Strains!N66</f>
        <v>OFF</v>
      </c>
      <c r="O80" s="19">
        <f>Strains!O66</f>
        <v>32</v>
      </c>
      <c r="P80" s="19">
        <f>Strains!P66</f>
        <v>175000</v>
      </c>
      <c r="Q80" s="19">
        <f>Strains!Q66</f>
        <v>664</v>
      </c>
      <c r="R80" s="19">
        <f>Strains!R66</f>
        <v>227</v>
      </c>
      <c r="S80" s="19">
        <f>Strains!S66</f>
        <v>80</v>
      </c>
      <c r="T80" s="19">
        <f>Strains!T66</f>
        <v>6.50523489362548</v>
      </c>
      <c r="U80" s="19">
        <f>Strains!U66</f>
        <v>0.38455071636541155</v>
      </c>
      <c r="V80" s="19">
        <f>Strains!V66</f>
        <v>-90.316517627881865</v>
      </c>
      <c r="W80" s="19">
        <f>Strains!W66</f>
        <v>2.2727791799929738E-2</v>
      </c>
      <c r="X80" s="19">
        <f>Strains!X66</f>
        <v>0.85846275102918612</v>
      </c>
      <c r="Y80" s="19">
        <f>Strains!Y66</f>
        <v>5.9878992404651998E-2</v>
      </c>
      <c r="Z80" s="19">
        <f>Strains!Z66</f>
        <v>5.6017578388886999</v>
      </c>
      <c r="AA80" s="19">
        <f>Strains!AA66</f>
        <v>0.28131486079604701</v>
      </c>
      <c r="AB80" s="19">
        <f>Strains!AB66</f>
        <v>4.2338289003410294E-2</v>
      </c>
      <c r="AC80" s="19">
        <f>Strains!AC66</f>
        <v>0.11736672989804771</v>
      </c>
      <c r="AD80" s="19">
        <f>Strains!AD66</f>
        <v>0.94808907257798003</v>
      </c>
      <c r="AE80" s="19"/>
      <c r="AF80" s="19"/>
      <c r="AG80" s="19" t="s">
        <v>281</v>
      </c>
      <c r="AH80" s="19">
        <v>2.5</v>
      </c>
      <c r="AI80" s="19">
        <f t="shared" si="67"/>
        <v>8</v>
      </c>
      <c r="AJ80" s="20">
        <f t="shared" si="68"/>
        <v>-90.316517627881865</v>
      </c>
      <c r="AK80" s="20">
        <f t="shared" si="69"/>
        <v>2.2727791799929738E-2</v>
      </c>
      <c r="AL80" s="20">
        <f t="shared" si="70"/>
        <v>0.85846275102918612</v>
      </c>
      <c r="AM80" s="20">
        <f t="shared" si="71"/>
        <v>5.9878992404651998E-2</v>
      </c>
      <c r="AN80" s="21">
        <f t="shared" si="72"/>
        <v>-360.37928839716125</v>
      </c>
      <c r="AO80" s="21">
        <f t="shared" si="73"/>
        <v>197.23222876633082</v>
      </c>
      <c r="AP80" s="22">
        <f t="shared" si="74"/>
        <v>-90.275000000000006</v>
      </c>
    </row>
    <row r="81" spans="1:42">
      <c r="A81" s="19">
        <f>Strains!A67</f>
        <v>66</v>
      </c>
      <c r="B81" s="19">
        <f>Strains!B67</f>
        <v>67</v>
      </c>
      <c r="C81" s="19">
        <f>Strains!C67</f>
        <v>980011</v>
      </c>
      <c r="D81" s="19">
        <f>Strains!D67</f>
        <v>41541.307262037037</v>
      </c>
      <c r="E81" s="19">
        <f>Strains!E67</f>
        <v>71.87</v>
      </c>
      <c r="F81" s="19">
        <f>Strains!F67</f>
        <v>35.935000000000002</v>
      </c>
      <c r="G81" s="19">
        <f>Strains!G67</f>
        <v>-45.1</v>
      </c>
      <c r="H81" s="19">
        <f>Strains!H67</f>
        <v>-90.2</v>
      </c>
      <c r="I81" s="19">
        <f>Strains!I67</f>
        <v>12</v>
      </c>
      <c r="J81" s="19">
        <f>Strains!J67</f>
        <v>128.80000000000001</v>
      </c>
      <c r="K81" s="19">
        <f>Strains!K67</f>
        <v>-9.9789999999999992</v>
      </c>
      <c r="L81" s="19">
        <f>Strains!L67</f>
        <v>80</v>
      </c>
      <c r="M81" s="19">
        <f>Strains!M67</f>
        <v>0</v>
      </c>
      <c r="N81" s="19" t="str">
        <f>Strains!N67</f>
        <v>OFF</v>
      </c>
      <c r="O81" s="19">
        <f>Strains!O67</f>
        <v>32</v>
      </c>
      <c r="P81" s="19">
        <f>Strains!P67</f>
        <v>175000</v>
      </c>
      <c r="Q81" s="19">
        <f>Strains!Q67</f>
        <v>657</v>
      </c>
      <c r="R81" s="19">
        <f>Strains!R67</f>
        <v>271</v>
      </c>
      <c r="S81" s="19">
        <f>Strains!S67</f>
        <v>84</v>
      </c>
      <c r="T81" s="19">
        <f>Strains!T67</f>
        <v>7.3081784601445694</v>
      </c>
      <c r="U81" s="19">
        <f>Strains!U67</f>
        <v>0.46036296195522047</v>
      </c>
      <c r="V81" s="19">
        <f>Strains!V67</f>
        <v>-90.279750752975644</v>
      </c>
      <c r="W81" s="19">
        <f>Strains!W67</f>
        <v>2.3908960300238175E-2</v>
      </c>
      <c r="X81" s="19">
        <f>Strains!X67</f>
        <v>0.86519833762360043</v>
      </c>
      <c r="Y81" s="19">
        <f>Strains!Y67</f>
        <v>6.2752313406790661E-2</v>
      </c>
      <c r="Z81" s="19">
        <f>Strains!Z67</f>
        <v>5.3066501568521529</v>
      </c>
      <c r="AA81" s="19">
        <f>Strains!AA67</f>
        <v>0.31042116523725377</v>
      </c>
      <c r="AB81" s="19">
        <f>Strains!AB67</f>
        <v>0.10898220901253641</v>
      </c>
      <c r="AC81" s="19">
        <f>Strains!AC67</f>
        <v>0.13282487033665646</v>
      </c>
      <c r="AD81" s="19">
        <f>Strains!AD67</f>
        <v>1.1062057949192481</v>
      </c>
      <c r="AE81" s="19"/>
      <c r="AF81" s="19"/>
      <c r="AG81" s="19" t="s">
        <v>281</v>
      </c>
      <c r="AH81" s="19">
        <v>2.5</v>
      </c>
      <c r="AI81" s="19">
        <f t="shared" si="67"/>
        <v>12.000000000000014</v>
      </c>
      <c r="AJ81" s="20">
        <f t="shared" si="68"/>
        <v>-90.279750752975644</v>
      </c>
      <c r="AK81" s="20">
        <f t="shared" si="69"/>
        <v>2.3908960300238175E-2</v>
      </c>
      <c r="AL81" s="20">
        <f t="shared" si="70"/>
        <v>0.86519833762360043</v>
      </c>
      <c r="AM81" s="20">
        <f t="shared" si="71"/>
        <v>6.2752313406790661E-2</v>
      </c>
      <c r="AN81" s="21">
        <f t="shared" si="72"/>
        <v>-41.257070285460884</v>
      </c>
      <c r="AO81" s="21">
        <f t="shared" si="73"/>
        <v>207.68511728941343</v>
      </c>
      <c r="AP81" s="22">
        <f t="shared" si="74"/>
        <v>-90.275000000000006</v>
      </c>
    </row>
    <row r="82" spans="1:42">
      <c r="A82" s="19">
        <f>Strains!A68</f>
        <v>67</v>
      </c>
      <c r="B82" s="19">
        <f>Strains!B68</f>
        <v>68</v>
      </c>
      <c r="C82" s="19">
        <f>Strains!C68</f>
        <v>980011</v>
      </c>
      <c r="D82" s="19">
        <f>Strains!D68</f>
        <v>41541.314964930556</v>
      </c>
      <c r="E82" s="19">
        <f>Strains!E68</f>
        <v>71.87</v>
      </c>
      <c r="F82" s="19">
        <f>Strains!F68</f>
        <v>35.935000000000002</v>
      </c>
      <c r="G82" s="19">
        <f>Strains!G68</f>
        <v>-45.1</v>
      </c>
      <c r="H82" s="19">
        <f>Strains!H68</f>
        <v>-90.2</v>
      </c>
      <c r="I82" s="19">
        <f>Strains!I68</f>
        <v>12</v>
      </c>
      <c r="J82" s="19">
        <f>Strains!J68</f>
        <v>132.80000000000001</v>
      </c>
      <c r="K82" s="19">
        <f>Strains!K68</f>
        <v>-10.130000000000001</v>
      </c>
      <c r="L82" s="19">
        <f>Strains!L68</f>
        <v>80</v>
      </c>
      <c r="M82" s="19">
        <f>Strains!M68</f>
        <v>0</v>
      </c>
      <c r="N82" s="19" t="str">
        <f>Strains!N68</f>
        <v>OFF</v>
      </c>
      <c r="O82" s="19">
        <f>Strains!O68</f>
        <v>32</v>
      </c>
      <c r="P82" s="19">
        <f>Strains!P68</f>
        <v>175000</v>
      </c>
      <c r="Q82" s="19">
        <f>Strains!Q68</f>
        <v>662</v>
      </c>
      <c r="R82" s="19">
        <f>Strains!R68</f>
        <v>272</v>
      </c>
      <c r="S82" s="19">
        <f>Strains!S68</f>
        <v>72</v>
      </c>
      <c r="T82" s="19">
        <f>Strains!T68</f>
        <v>7.7014146226155225</v>
      </c>
      <c r="U82" s="19">
        <f>Strains!U68</f>
        <v>0.50900912749804883</v>
      </c>
      <c r="V82" s="19">
        <f>Strains!V68</f>
        <v>-90.264766174361355</v>
      </c>
      <c r="W82" s="19">
        <f>Strains!W68</f>
        <v>2.4234328464773219E-2</v>
      </c>
      <c r="X82" s="19">
        <f>Strains!X68</f>
        <v>0.84666272925628727</v>
      </c>
      <c r="Y82" s="19">
        <f>Strains!Y68</f>
        <v>6.3209570087990163E-2</v>
      </c>
      <c r="Z82" s="19">
        <f>Strains!Z68</f>
        <v>5.0105032430518044</v>
      </c>
      <c r="AA82" s="19">
        <f>Strains!AA68</f>
        <v>0.31844390307006781</v>
      </c>
      <c r="AB82" s="19">
        <f>Strains!AB68</f>
        <v>0.25951146833054661</v>
      </c>
      <c r="AC82" s="19">
        <f>Strains!AC68</f>
        <v>0.13983341966742022</v>
      </c>
      <c r="AD82" s="19">
        <f>Strains!AD68</f>
        <v>1.2131847215978417</v>
      </c>
      <c r="AE82" s="19"/>
      <c r="AF82" s="19"/>
      <c r="AG82" s="19" t="s">
        <v>281</v>
      </c>
      <c r="AH82" s="19">
        <v>2.5</v>
      </c>
      <c r="AI82" s="19">
        <f t="shared" si="67"/>
        <v>16.000000000000014</v>
      </c>
      <c r="AJ82" s="20">
        <f t="shared" si="68"/>
        <v>-90.264766174361355</v>
      </c>
      <c r="AK82" s="20">
        <f t="shared" si="69"/>
        <v>2.4234328464773219E-2</v>
      </c>
      <c r="AL82" s="20">
        <f t="shared" si="70"/>
        <v>0.84666272925628727</v>
      </c>
      <c r="AM82" s="20">
        <f t="shared" si="71"/>
        <v>6.3209570087990163E-2</v>
      </c>
      <c r="AN82" s="21">
        <f t="shared" si="72"/>
        <v>88.89124760869116</v>
      </c>
      <c r="AO82" s="21">
        <f t="shared" si="73"/>
        <v>210.59479728235965</v>
      </c>
      <c r="AP82" s="22">
        <f t="shared" si="74"/>
        <v>-90.275000000000006</v>
      </c>
    </row>
    <row r="83" spans="1:42">
      <c r="A83" s="19">
        <f>Strains!A74</f>
        <v>73</v>
      </c>
      <c r="B83" s="19">
        <f>Strains!B74</f>
        <v>69</v>
      </c>
      <c r="C83" s="19">
        <f>Strains!C74</f>
        <v>980011</v>
      </c>
      <c r="D83" s="19">
        <f>Strains!D74</f>
        <v>41541.484558796299</v>
      </c>
      <c r="E83" s="19">
        <f>Strains!E74</f>
        <v>71.87</v>
      </c>
      <c r="F83" s="19">
        <f>Strains!F74</f>
        <v>35.935000000000002</v>
      </c>
      <c r="G83" s="19">
        <f>Strains!G74</f>
        <v>-45.1</v>
      </c>
      <c r="H83" s="19">
        <f>Strains!H74</f>
        <v>-90.1</v>
      </c>
      <c r="I83" s="19">
        <f>Strains!I74</f>
        <v>12</v>
      </c>
      <c r="J83" s="19">
        <f>Strains!J74</f>
        <v>121</v>
      </c>
      <c r="K83" s="19">
        <f>Strains!K74</f>
        <v>-10.473000000000001</v>
      </c>
      <c r="L83" s="19">
        <f>Strains!L74</f>
        <v>80</v>
      </c>
      <c r="M83" s="19">
        <f>Strains!M74</f>
        <v>0</v>
      </c>
      <c r="N83" s="19" t="str">
        <f>Strains!N74</f>
        <v>OFF</v>
      </c>
      <c r="O83" s="19">
        <f>Strains!O74</f>
        <v>32</v>
      </c>
      <c r="P83" s="19">
        <f>Strains!P74</f>
        <v>230000</v>
      </c>
      <c r="Q83" s="19">
        <f>Strains!Q74</f>
        <v>876</v>
      </c>
      <c r="R83" s="19">
        <f>Strains!R74</f>
        <v>260</v>
      </c>
      <c r="S83" s="19">
        <f>Strains!S74</f>
        <v>96</v>
      </c>
      <c r="T83" s="19">
        <f>Strains!T74</f>
        <v>6.2566258072298329</v>
      </c>
      <c r="U83" s="19">
        <f>Strains!U74</f>
        <v>0.46260634366776299</v>
      </c>
      <c r="V83" s="19">
        <f>Strains!V74</f>
        <v>-90.080960248105214</v>
      </c>
      <c r="W83" s="19">
        <f>Strains!W74</f>
        <v>4.4775213217213762E-2</v>
      </c>
      <c r="X83" s="19">
        <f>Strains!X74</f>
        <v>1.2784253816307924</v>
      </c>
      <c r="Y83" s="19">
        <f>Strains!Y74</f>
        <v>0.13758634142412701</v>
      </c>
      <c r="Z83" s="19">
        <f>Strains!Z74</f>
        <v>7.692497871038884</v>
      </c>
      <c r="AA83" s="19">
        <f>Strains!AA74</f>
        <v>0.5500214642677882</v>
      </c>
      <c r="AB83" s="19">
        <f>Strains!AB74</f>
        <v>0.40880817755134463</v>
      </c>
      <c r="AC83" s="19">
        <f>Strains!AC74</f>
        <v>0.194070731270159</v>
      </c>
      <c r="AD83" s="19">
        <f>Strains!AD74</f>
        <v>1.0168195530990809</v>
      </c>
      <c r="AE83" s="19"/>
      <c r="AF83" s="19"/>
      <c r="AG83" s="19" t="s">
        <v>279</v>
      </c>
      <c r="AH83" s="19">
        <v>2.5</v>
      </c>
      <c r="AI83" s="19">
        <f t="shared" ref="AI83" si="83">J83-116.8</f>
        <v>4.2000000000000028</v>
      </c>
      <c r="AJ83" s="20">
        <f t="shared" ref="AJ83" si="84">V83</f>
        <v>-90.080960248105214</v>
      </c>
      <c r="AK83" s="20">
        <f t="shared" ref="AK83" si="85">W83</f>
        <v>4.4775213217213762E-2</v>
      </c>
      <c r="AL83" s="20">
        <f t="shared" ref="AL83" si="86">X83</f>
        <v>1.2784253816307924</v>
      </c>
      <c r="AM83" s="20">
        <f t="shared" ref="AM83" si="87">Y83</f>
        <v>0.13758634142412701</v>
      </c>
      <c r="AN83" s="21">
        <f t="shared" ref="AN83" si="88">(SIN(RADIANS(AP83/2))/SIN(RADIANS(AJ83/2))-1)*1000000</f>
        <v>-34.511482338905886</v>
      </c>
      <c r="AO83" s="21">
        <f t="shared" ref="AO83" si="89">(SIN(RADIANS(AP83/2))/SIN(RADIANS((AJ83+AK83)/2))-1)*1000000-AN83</f>
        <v>390.40093380748874</v>
      </c>
      <c r="AP83" s="22">
        <f t="shared" ref="AP83" si="90">VLOOKUP(AG83,$AH$1:$AI$4,2,FALSE)</f>
        <v>-90.076999999999998</v>
      </c>
    </row>
    <row r="84" spans="1:42">
      <c r="A84" s="19">
        <f>Strains!A75</f>
        <v>74</v>
      </c>
      <c r="B84" s="19">
        <f>Strains!B75</f>
        <v>70</v>
      </c>
      <c r="C84" s="19">
        <f>Strains!C75</f>
        <v>980011</v>
      </c>
      <c r="D84" s="19">
        <f>Strains!D75</f>
        <v>41541.494795833336</v>
      </c>
      <c r="E84" s="19">
        <f>Strains!E75</f>
        <v>71.87</v>
      </c>
      <c r="F84" s="19">
        <f>Strains!F75</f>
        <v>35.935000000000002</v>
      </c>
      <c r="G84" s="19">
        <f>Strains!G75</f>
        <v>-45.1</v>
      </c>
      <c r="H84" s="19">
        <f>Strains!H75</f>
        <v>-90.1</v>
      </c>
      <c r="I84" s="19">
        <f>Strains!I75</f>
        <v>12</v>
      </c>
      <c r="J84" s="19">
        <f>Strains!J75</f>
        <v>120.6</v>
      </c>
      <c r="K84" s="19">
        <f>Strains!K75</f>
        <v>-10.473000000000001</v>
      </c>
      <c r="L84" s="19">
        <f>Strains!L75</f>
        <v>80</v>
      </c>
      <c r="M84" s="19">
        <f>Strains!M75</f>
        <v>0</v>
      </c>
      <c r="N84" s="19" t="str">
        <f>Strains!N75</f>
        <v>OFF</v>
      </c>
      <c r="O84" s="19">
        <f>Strains!O75</f>
        <v>32</v>
      </c>
      <c r="P84" s="19">
        <f>Strains!P75</f>
        <v>230000</v>
      </c>
      <c r="Q84" s="19">
        <f>Strains!Q75</f>
        <v>875</v>
      </c>
      <c r="R84" s="19">
        <f>Strains!R75</f>
        <v>288</v>
      </c>
      <c r="S84" s="19">
        <f>Strains!S75</f>
        <v>99</v>
      </c>
      <c r="T84" s="19">
        <f>Strains!T75</f>
        <v>5.5134891137727458</v>
      </c>
      <c r="U84" s="19">
        <f>Strains!U75</f>
        <v>0.43089386399762641</v>
      </c>
      <c r="V84" s="19">
        <f>Strains!V75</f>
        <v>-90.039004313204728</v>
      </c>
      <c r="W84" s="19">
        <f>Strains!W75</f>
        <v>3.9312460507616727E-2</v>
      </c>
      <c r="X84" s="19">
        <f>Strains!X75</f>
        <v>1.0776758996708484</v>
      </c>
      <c r="Y84" s="19">
        <f>Strains!Y75</f>
        <v>0.10935450143321576</v>
      </c>
      <c r="Z84" s="19">
        <f>Strains!Z75</f>
        <v>7.0080381728046941</v>
      </c>
      <c r="AA84" s="19">
        <f>Strains!AA75</f>
        <v>0.37743072884692697</v>
      </c>
      <c r="AB84" s="19">
        <f>Strains!AB75</f>
        <v>7.9240721164183334E-2</v>
      </c>
      <c r="AC84" s="19">
        <f>Strains!AC75</f>
        <v>0.15537263039057897</v>
      </c>
      <c r="AD84" s="19">
        <f>Strains!AD75</f>
        <v>1.1301045962358338</v>
      </c>
      <c r="AE84" s="19"/>
      <c r="AF84" s="19"/>
      <c r="AG84" s="19" t="s">
        <v>279</v>
      </c>
      <c r="AH84" s="19">
        <v>2.5</v>
      </c>
      <c r="AI84" s="19">
        <f t="shared" ref="AI84" si="91">J84-116.8</f>
        <v>3.7999999999999972</v>
      </c>
      <c r="AJ84" s="20">
        <f t="shared" ref="AJ84" si="92">V84</f>
        <v>-90.039004313204728</v>
      </c>
      <c r="AK84" s="20">
        <f t="shared" ref="AK84" si="93">W84</f>
        <v>3.9312460507616727E-2</v>
      </c>
      <c r="AL84" s="20">
        <f t="shared" ref="AL84" si="94">X84</f>
        <v>1.0776758996708484</v>
      </c>
      <c r="AM84" s="20">
        <f t="shared" ref="AM84" si="95">Y84</f>
        <v>0.10935450143321576</v>
      </c>
      <c r="AN84" s="21">
        <f t="shared" ref="AN84" si="96">(SIN(RADIANS(AP84/2))/SIN(RADIANS(AJ84/2))-1)*1000000</f>
        <v>331.2942969797561</v>
      </c>
      <c r="AO84" s="21">
        <f t="shared" ref="AO84" si="97">(SIN(RADIANS(AP84/2))/SIN(RADIANS((AJ84+AK84)/2))-1)*1000000-AN84</f>
        <v>343.12256459045904</v>
      </c>
      <c r="AP84" s="22">
        <f t="shared" ref="AP84" si="98">VLOOKUP(AG84,$AH$1:$AI$4,2,FALSE)</f>
        <v>-90.076999999999998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P77"/>
  <sheetViews>
    <sheetView topLeftCell="A21" workbookViewId="0"/>
  </sheetViews>
  <sheetFormatPr baseColWidth="10" defaultColWidth="8.83203125" defaultRowHeight="14" x14ac:dyDescent="0"/>
  <cols>
    <col min="4" max="4" width="13.83203125" customWidth="1"/>
    <col min="6" max="6" width="8.83203125" style="9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3:23">
      <c r="L1" t="s">
        <v>317</v>
      </c>
      <c r="M1">
        <v>210</v>
      </c>
      <c r="N1" t="s">
        <v>319</v>
      </c>
      <c r="P1" t="s">
        <v>324</v>
      </c>
      <c r="Q1">
        <f>E/2/(1+nu)</f>
        <v>80.769230769230759</v>
      </c>
    </row>
    <row r="2" spans="3:23">
      <c r="L2" t="s">
        <v>318</v>
      </c>
      <c r="M2">
        <v>0.3</v>
      </c>
      <c r="P2" t="s">
        <v>325</v>
      </c>
      <c r="Q2">
        <f>E*nu/(1+nu)/(1-2*nu)</f>
        <v>121.15384615384615</v>
      </c>
    </row>
    <row r="3" spans="3:23">
      <c r="R3">
        <f>(2*G*G7+Q2*N7)/1000</f>
        <v>10.455799877304379</v>
      </c>
      <c r="S3">
        <f>(2*G*(G7+H7)+Q2*(N7+O7))/1000-R7</f>
        <v>70.446054895614623</v>
      </c>
    </row>
    <row r="4" spans="3:23">
      <c r="C4" s="45" t="s">
        <v>334</v>
      </c>
      <c r="D4" s="45"/>
      <c r="G4" s="45" t="s">
        <v>315</v>
      </c>
      <c r="H4" s="45"/>
      <c r="I4" s="45"/>
      <c r="J4" s="45"/>
      <c r="K4" s="45"/>
      <c r="L4" s="45"/>
      <c r="R4" s="44" t="s">
        <v>316</v>
      </c>
      <c r="S4" s="44"/>
      <c r="T4" s="44"/>
      <c r="U4" s="44"/>
      <c r="V4" s="44"/>
      <c r="W4" s="44"/>
    </row>
    <row r="5" spans="3:23">
      <c r="C5" s="10" t="s">
        <v>333</v>
      </c>
      <c r="D5" s="10" t="s">
        <v>332</v>
      </c>
      <c r="G5" s="43" t="s">
        <v>313</v>
      </c>
      <c r="H5" s="43"/>
      <c r="I5" s="43" t="s">
        <v>312</v>
      </c>
      <c r="J5" s="43"/>
      <c r="K5" s="43" t="s">
        <v>314</v>
      </c>
      <c r="L5" s="43"/>
      <c r="N5" s="26" t="s">
        <v>322</v>
      </c>
      <c r="O5" s="31" t="s">
        <v>323</v>
      </c>
      <c r="P5" s="10"/>
      <c r="Q5" s="10"/>
      <c r="R5" s="43" t="s">
        <v>313</v>
      </c>
      <c r="S5" s="43"/>
      <c r="T5" s="43" t="s">
        <v>312</v>
      </c>
      <c r="U5" s="43"/>
      <c r="V5" s="43" t="s">
        <v>314</v>
      </c>
      <c r="W5" s="43"/>
    </row>
    <row r="6" spans="3:23">
      <c r="C6" s="32" t="s">
        <v>284</v>
      </c>
      <c r="D6" s="26" t="s">
        <v>284</v>
      </c>
      <c r="E6" s="26" t="s">
        <v>285</v>
      </c>
      <c r="F6" s="26" t="s">
        <v>286</v>
      </c>
      <c r="G6" s="26" t="s">
        <v>288</v>
      </c>
      <c r="H6" s="26" t="s">
        <v>289</v>
      </c>
      <c r="I6" s="26" t="s">
        <v>288</v>
      </c>
      <c r="J6" s="26" t="s">
        <v>289</v>
      </c>
      <c r="K6" s="26" t="s">
        <v>288</v>
      </c>
      <c r="L6" s="26" t="s">
        <v>289</v>
      </c>
      <c r="N6" s="9"/>
      <c r="O6" s="9"/>
      <c r="P6" s="26" t="s">
        <v>285</v>
      </c>
      <c r="Q6" s="26" t="s">
        <v>286</v>
      </c>
      <c r="R6" s="26" t="s">
        <v>320</v>
      </c>
      <c r="S6" s="26" t="s">
        <v>321</v>
      </c>
      <c r="T6" s="26" t="s">
        <v>320</v>
      </c>
      <c r="U6" s="26" t="s">
        <v>321</v>
      </c>
      <c r="V6" s="26" t="s">
        <v>320</v>
      </c>
      <c r="W6" s="26" t="s">
        <v>321</v>
      </c>
    </row>
    <row r="7" spans="3:23">
      <c r="C7" s="9" t="s">
        <v>281</v>
      </c>
      <c r="D7" s="1" t="s">
        <v>281</v>
      </c>
      <c r="E7" s="1">
        <v>0.15</v>
      </c>
      <c r="F7" s="9">
        <v>-16</v>
      </c>
      <c r="G7" s="8">
        <v>281.01608718311689</v>
      </c>
      <c r="H7" s="8">
        <v>86.406343277278779</v>
      </c>
      <c r="I7" s="8">
        <v>-807.94939716866133</v>
      </c>
      <c r="J7" s="8">
        <v>196.26527410299138</v>
      </c>
      <c r="K7" s="8">
        <v>238.54703399850408</v>
      </c>
      <c r="L7" s="8">
        <v>183.57942564239951</v>
      </c>
      <c r="N7" s="8">
        <f>SUM(G7,I7,K7)</f>
        <v>-288.38627598704034</v>
      </c>
      <c r="O7" s="8">
        <f>SUM(H7,J7,L7)</f>
        <v>466.25104302266971</v>
      </c>
      <c r="P7" s="27">
        <f>E7</f>
        <v>0.15</v>
      </c>
      <c r="Q7" s="8">
        <f>F7</f>
        <v>-16</v>
      </c>
      <c r="R7" s="8">
        <f t="shared" ref="R7:R47" si="0">E/1000/(1+nu)*(G7+(nu/(1-2*nu))*N7)</f>
        <v>10.455799877304385</v>
      </c>
      <c r="S7" s="8">
        <f t="shared" ref="S7:S47" si="1">E/1000/(1+nu)*(G7+H7+(nu/(1-2*nu))*(N7+O7))-R7</f>
        <v>70.446054895614608</v>
      </c>
      <c r="T7" s="8">
        <f t="shared" ref="T7:T47" si="2">E/1000/(1+nu)*(I7+(nu/(1-2*nu))*N7)</f>
        <v>-165.45400913336744</v>
      </c>
      <c r="U7" s="8">
        <f t="shared" ref="U7:U38" si="3">E/1000/(1+nu)*(I7+J7+(nu/(1-2*nu))*(N7+O7))-T7</f>
        <v>88.192497567460464</v>
      </c>
      <c r="V7" s="8">
        <f t="shared" ref="V7:V47" si="4">E/1000/(1+nu)*(K7+(nu/(1-2*nu))*N7)</f>
        <v>3.5954143628669297</v>
      </c>
      <c r="W7" s="8">
        <f t="shared" ref="W7:W38" si="5">E/1000/(1+nu)*(K7+L7+(nu/(1-2*nu))*(N7+O7))-V7</f>
        <v>86.143245123826418</v>
      </c>
    </row>
    <row r="8" spans="3:23">
      <c r="C8" s="9" t="s">
        <v>281</v>
      </c>
      <c r="D8" s="1" t="s">
        <v>281</v>
      </c>
      <c r="E8" s="1">
        <v>0.15</v>
      </c>
      <c r="F8" s="9">
        <v>-15</v>
      </c>
      <c r="G8" s="8">
        <v>113.29598141451847</v>
      </c>
      <c r="H8" s="8">
        <v>104.05342854213906</v>
      </c>
      <c r="I8" s="8">
        <v>-1020.5510337597534</v>
      </c>
      <c r="J8" s="8">
        <v>182.23842634690345</v>
      </c>
      <c r="K8" s="8">
        <v>110.44780770275153</v>
      </c>
      <c r="L8" s="8">
        <v>284.32435793601667</v>
      </c>
      <c r="N8" s="8">
        <f t="shared" ref="N8:N47" si="6">SUM(G8,I8,K8)</f>
        <v>-796.8072446424834</v>
      </c>
      <c r="O8" s="8">
        <f t="shared" ref="O8:O71" si="7">SUM(H8,J8,L8)</f>
        <v>570.61621282505916</v>
      </c>
      <c r="P8" s="27">
        <f t="shared" ref="P8:P47" si="8">E8</f>
        <v>0.15</v>
      </c>
      <c r="Q8" s="8">
        <f t="shared" ref="Q8:Q47" si="9">F8</f>
        <v>-15</v>
      </c>
      <c r="R8" s="8">
        <f t="shared" si="0"/>
        <v>-78.23460379549401</v>
      </c>
      <c r="S8" s="8">
        <f t="shared" si="1"/>
        <v>85.940979625996903</v>
      </c>
      <c r="T8" s="8">
        <f t="shared" si="2"/>
        <v>-261.39450624672253</v>
      </c>
      <c r="U8" s="8">
        <f t="shared" si="3"/>
        <v>98.570863886766546</v>
      </c>
      <c r="V8" s="8">
        <f t="shared" si="4"/>
        <v>-78.694693395087128</v>
      </c>
      <c r="W8" s="8">
        <f t="shared" si="5"/>
        <v>115.06166822039252</v>
      </c>
    </row>
    <row r="9" spans="3:23">
      <c r="C9" s="9" t="s">
        <v>281</v>
      </c>
      <c r="D9" s="1" t="s">
        <v>281</v>
      </c>
      <c r="E9" s="1">
        <v>0.15</v>
      </c>
      <c r="F9" s="9">
        <v>-14</v>
      </c>
      <c r="G9" s="8">
        <v>-28.635082267913781</v>
      </c>
      <c r="H9" s="8">
        <v>96.400437734067708</v>
      </c>
      <c r="I9" s="8">
        <v>-676.31631832087976</v>
      </c>
      <c r="J9" s="8">
        <v>134.3658005800163</v>
      </c>
      <c r="K9" s="8">
        <v>885.95130329527376</v>
      </c>
      <c r="L9" s="8">
        <v>204.77737779356346</v>
      </c>
      <c r="N9" s="8">
        <f t="shared" si="6"/>
        <v>180.99990270648027</v>
      </c>
      <c r="O9" s="8">
        <f t="shared" si="7"/>
        <v>435.54361610764749</v>
      </c>
      <c r="P9" s="27">
        <f t="shared" si="8"/>
        <v>0.15</v>
      </c>
      <c r="Q9" s="8">
        <f t="shared" si="9"/>
        <v>-14</v>
      </c>
      <c r="R9" s="8">
        <f t="shared" si="0"/>
        <v>17.303167230775951</v>
      </c>
      <c r="S9" s="8">
        <f t="shared" si="1"/>
        <v>68.340162662391293</v>
      </c>
      <c r="T9" s="8">
        <f t="shared" si="2"/>
        <v>-87.322263208549316</v>
      </c>
      <c r="U9" s="8">
        <f t="shared" si="3"/>
        <v>74.473028968275301</v>
      </c>
      <c r="V9" s="8">
        <f t="shared" si="4"/>
        <v>165.04404489867545</v>
      </c>
      <c r="W9" s="8">
        <f t="shared" si="5"/>
        <v>85.847206825848303</v>
      </c>
    </row>
    <row r="10" spans="3:23">
      <c r="C10" s="9" t="s">
        <v>281</v>
      </c>
      <c r="D10" s="1" t="s">
        <v>281</v>
      </c>
      <c r="E10" s="1">
        <v>0.15</v>
      </c>
      <c r="F10" s="9">
        <v>-13</v>
      </c>
      <c r="G10" s="8">
        <v>-100.06950248231394</v>
      </c>
      <c r="H10" s="8">
        <v>80.092401086973013</v>
      </c>
      <c r="I10" s="8">
        <v>-773.20398023494886</v>
      </c>
      <c r="J10" s="8">
        <v>164.60055533840114</v>
      </c>
      <c r="K10" s="8">
        <v>2197.0782514073585</v>
      </c>
      <c r="L10" s="8">
        <v>315.24661115578374</v>
      </c>
      <c r="N10" s="8">
        <f t="shared" si="6"/>
        <v>1323.8047686900957</v>
      </c>
      <c r="O10" s="8">
        <f t="shared" si="7"/>
        <v>559.93956758115792</v>
      </c>
      <c r="P10" s="27">
        <f t="shared" si="8"/>
        <v>0.15</v>
      </c>
      <c r="Q10" s="8">
        <f t="shared" si="9"/>
        <v>-13</v>
      </c>
      <c r="R10" s="8">
        <f t="shared" si="0"/>
        <v>144.21896580569543</v>
      </c>
      <c r="S10" s="8">
        <f t="shared" si="1"/>
        <v>80.776835478689748</v>
      </c>
      <c r="T10" s="8">
        <f t="shared" si="2"/>
        <v>35.481857861039053</v>
      </c>
      <c r="U10" s="8">
        <f t="shared" si="3"/>
        <v>94.428152703920432</v>
      </c>
      <c r="V10" s="8">
        <f t="shared" si="4"/>
        <v>515.2966798955656</v>
      </c>
      <c r="W10" s="8">
        <f t="shared" si="5"/>
        <v>118.76328479749759</v>
      </c>
    </row>
    <row r="11" spans="3:23">
      <c r="C11" s="9" t="s">
        <v>281</v>
      </c>
      <c r="D11" s="1" t="s">
        <v>281</v>
      </c>
      <c r="E11" s="1">
        <v>0.15</v>
      </c>
      <c r="F11" s="9">
        <v>-12</v>
      </c>
      <c r="G11" s="8">
        <v>-551.33236368765108</v>
      </c>
      <c r="H11" s="8">
        <v>99.536767084185158</v>
      </c>
      <c r="I11" s="8">
        <v>-871.98096835339186</v>
      </c>
      <c r="J11" s="8">
        <v>214.13091754796108</v>
      </c>
      <c r="K11" s="8">
        <v>1830.9973269832192</v>
      </c>
      <c r="L11" s="8">
        <v>285.32181653084785</v>
      </c>
      <c r="N11" s="8">
        <f t="shared" si="6"/>
        <v>407.68399494217624</v>
      </c>
      <c r="O11" s="8">
        <f t="shared" si="7"/>
        <v>598.98950116299409</v>
      </c>
      <c r="P11" s="27">
        <f t="shared" si="8"/>
        <v>0.15</v>
      </c>
      <c r="Q11" s="8">
        <f t="shared" si="9"/>
        <v>-12</v>
      </c>
      <c r="R11" s="8">
        <f t="shared" si="0"/>
        <v>-39.668897823856902</v>
      </c>
      <c r="S11" s="8">
        <f t="shared" si="1"/>
        <v>88.648898092961872</v>
      </c>
      <c r="T11" s="8">
        <f t="shared" si="2"/>
        <v>-91.465980116015018</v>
      </c>
      <c r="U11" s="8">
        <f t="shared" si="3"/>
        <v>107.16026086018721</v>
      </c>
      <c r="V11" s="8">
        <f t="shared" si="4"/>
        <v>345.16897528451437</v>
      </c>
      <c r="W11" s="8">
        <f t="shared" si="5"/>
        <v>118.66032915742284</v>
      </c>
    </row>
    <row r="12" spans="3:23">
      <c r="C12" s="9" t="s">
        <v>281</v>
      </c>
      <c r="D12" s="1" t="s">
        <v>281</v>
      </c>
      <c r="E12" s="1">
        <v>0.15</v>
      </c>
      <c r="F12" s="9">
        <v>-11</v>
      </c>
      <c r="G12" s="8">
        <v>-634.59741311167045</v>
      </c>
      <c r="H12" s="8">
        <v>88.057730152302156</v>
      </c>
      <c r="I12" s="8">
        <v>-1303.8644770203555</v>
      </c>
      <c r="J12" s="8">
        <v>134.41553947213242</v>
      </c>
      <c r="K12" s="8">
        <v>1776.8692523847385</v>
      </c>
      <c r="L12" s="8">
        <v>296.60407691833871</v>
      </c>
      <c r="N12" s="8">
        <f t="shared" si="6"/>
        <v>-161.59263774728743</v>
      </c>
      <c r="O12" s="8">
        <f t="shared" si="7"/>
        <v>519.07734654277328</v>
      </c>
      <c r="P12" s="27">
        <f t="shared" si="8"/>
        <v>0.15</v>
      </c>
      <c r="Q12" s="8">
        <f t="shared" si="9"/>
        <v>-11</v>
      </c>
      <c r="R12" s="8">
        <f t="shared" si="0"/>
        <v>-122.0894593835758</v>
      </c>
      <c r="S12" s="8">
        <f t="shared" si="1"/>
        <v>77.112927240361699</v>
      </c>
      <c r="T12" s="8">
        <f t="shared" si="2"/>
        <v>-230.20183124574797</v>
      </c>
      <c r="U12" s="8">
        <f t="shared" si="3"/>
        <v>84.601496438180419</v>
      </c>
      <c r="V12" s="8">
        <f t="shared" si="4"/>
        <v>267.45515581199794</v>
      </c>
      <c r="W12" s="8">
        <f t="shared" si="5"/>
        <v>110.80118325641371</v>
      </c>
    </row>
    <row r="13" spans="3:23">
      <c r="C13" s="9" t="s">
        <v>281</v>
      </c>
      <c r="D13" s="1" t="s">
        <v>281</v>
      </c>
      <c r="E13" s="1">
        <v>0.15</v>
      </c>
      <c r="F13" s="9">
        <v>-10</v>
      </c>
      <c r="G13" s="8">
        <v>-4.4093097255615277</v>
      </c>
      <c r="H13" s="8">
        <v>98.841587071074599</v>
      </c>
      <c r="I13" s="8">
        <v>-1197.541423410775</v>
      </c>
      <c r="J13" s="8">
        <v>207.21351103947234</v>
      </c>
      <c r="K13" s="8">
        <v>965.95880772265548</v>
      </c>
      <c r="L13" s="8">
        <v>251.8353169267408</v>
      </c>
      <c r="N13" s="8">
        <f t="shared" si="6"/>
        <v>-235.99192541368109</v>
      </c>
      <c r="O13" s="8">
        <f t="shared" si="7"/>
        <v>557.89041503728777</v>
      </c>
      <c r="P13" s="27">
        <f t="shared" si="8"/>
        <v>0.15</v>
      </c>
      <c r="Q13" s="8">
        <f t="shared" si="9"/>
        <v>-10</v>
      </c>
      <c r="R13" s="8">
        <f t="shared" si="0"/>
        <v>-29.30360253463283</v>
      </c>
      <c r="S13" s="8">
        <f t="shared" si="1"/>
        <v>83.557287425614192</v>
      </c>
      <c r="T13" s="8">
        <f t="shared" si="2"/>
        <v>-222.040328591475</v>
      </c>
      <c r="U13" s="8">
        <f t="shared" si="3"/>
        <v>101.0635212974323</v>
      </c>
      <c r="V13" s="8">
        <f t="shared" si="4"/>
        <v>127.44817028392528</v>
      </c>
      <c r="W13" s="8">
        <f t="shared" si="5"/>
        <v>108.27165917152952</v>
      </c>
    </row>
    <row r="14" spans="3:23">
      <c r="C14" s="9" t="s">
        <v>281</v>
      </c>
      <c r="D14" t="s">
        <v>328</v>
      </c>
      <c r="E14" s="1">
        <v>0.15</v>
      </c>
      <c r="F14" s="9">
        <v>-9</v>
      </c>
      <c r="G14" s="8">
        <v>-585.35534383830077</v>
      </c>
      <c r="H14" s="8">
        <v>114.72413100443998</v>
      </c>
      <c r="I14" s="8">
        <v>-2149.5531791461131</v>
      </c>
      <c r="J14" s="8">
        <v>174.02881115524679</v>
      </c>
      <c r="K14" s="8">
        <v>673.55219091003175</v>
      </c>
      <c r="L14" s="8">
        <v>262.77508165328811</v>
      </c>
      <c r="N14" s="8">
        <f t="shared" si="6"/>
        <v>-2061.3563320743824</v>
      </c>
      <c r="O14" s="8">
        <f t="shared" si="7"/>
        <v>551.52802381297488</v>
      </c>
      <c r="P14" s="27">
        <f t="shared" si="8"/>
        <v>0.15</v>
      </c>
      <c r="Q14" s="8">
        <f t="shared" si="9"/>
        <v>-9</v>
      </c>
      <c r="R14" s="8">
        <f t="shared" si="0"/>
        <v>-344.29864962135258</v>
      </c>
      <c r="S14" s="8">
        <f t="shared" si="1"/>
        <v>85.352100970366166</v>
      </c>
      <c r="T14" s="8">
        <f t="shared" si="2"/>
        <v>-596.97676147876837</v>
      </c>
      <c r="U14" s="8">
        <f t="shared" si="3"/>
        <v>94.932087763958009</v>
      </c>
      <c r="V14" s="8">
        <f t="shared" si="4"/>
        <v>-140.93666323892961</v>
      </c>
      <c r="W14" s="8">
        <f t="shared" si="5"/>
        <v>109.2680237674877</v>
      </c>
    </row>
    <row r="15" spans="3:23">
      <c r="C15" s="9" t="s">
        <v>279</v>
      </c>
      <c r="D15" s="1" t="s">
        <v>279</v>
      </c>
      <c r="E15" s="1">
        <v>0.15</v>
      </c>
      <c r="F15" s="9">
        <v>-8</v>
      </c>
      <c r="G15" s="8">
        <v>-172.95886920798421</v>
      </c>
      <c r="H15" s="8">
        <v>133.54813522381548</v>
      </c>
      <c r="I15" s="8">
        <v>-139.61501809012233</v>
      </c>
      <c r="J15" s="8">
        <v>316.85234995570966</v>
      </c>
      <c r="K15" s="8">
        <v>-2032.5644972838397</v>
      </c>
      <c r="L15" s="8">
        <v>333.83859653435275</v>
      </c>
      <c r="N15" s="8">
        <f t="shared" si="6"/>
        <v>-2345.1383845819464</v>
      </c>
      <c r="O15" s="8">
        <f t="shared" si="7"/>
        <v>784.23908171387791</v>
      </c>
      <c r="P15" s="27">
        <f t="shared" si="8"/>
        <v>0.15</v>
      </c>
      <c r="Q15" s="8">
        <f t="shared" si="9"/>
        <v>-8</v>
      </c>
      <c r="R15" s="8">
        <f t="shared" si="0"/>
        <v>-312.06204469641011</v>
      </c>
      <c r="S15" s="8">
        <f t="shared" si="1"/>
        <v>116.5867413591823</v>
      </c>
      <c r="T15" s="8">
        <f t="shared" si="2"/>
        <v>-306.6757302850632</v>
      </c>
      <c r="U15" s="8">
        <f t="shared" si="3"/>
        <v>146.19742220048829</v>
      </c>
      <c r="V15" s="8">
        <f t="shared" si="4"/>
        <v>-612.45987692404833</v>
      </c>
      <c r="W15" s="8">
        <f t="shared" si="5"/>
        <v>148.94135434011531</v>
      </c>
    </row>
    <row r="16" spans="3:23">
      <c r="C16" s="9" t="s">
        <v>279</v>
      </c>
      <c r="D16" s="1" t="s">
        <v>279</v>
      </c>
      <c r="E16" s="1">
        <v>0.15</v>
      </c>
      <c r="F16" s="9">
        <v>-7</v>
      </c>
      <c r="G16" s="8">
        <v>-399.1053917125065</v>
      </c>
      <c r="H16" s="8">
        <v>107.17076797017722</v>
      </c>
      <c r="I16" s="8">
        <v>232.43907592318536</v>
      </c>
      <c r="J16" s="8">
        <v>335.37719112386458</v>
      </c>
      <c r="K16" s="8">
        <v>-1608.7727970703902</v>
      </c>
      <c r="L16" s="8">
        <v>326.19740036843314</v>
      </c>
      <c r="N16" s="8">
        <f t="shared" si="6"/>
        <v>-1775.4391128597113</v>
      </c>
      <c r="O16" s="8">
        <f t="shared" si="7"/>
        <v>768.74535946247488</v>
      </c>
      <c r="P16" s="27">
        <f t="shared" si="8"/>
        <v>0.15</v>
      </c>
      <c r="Q16" s="8">
        <f t="shared" si="9"/>
        <v>-7</v>
      </c>
      <c r="R16" s="8">
        <f t="shared" si="0"/>
        <v>-279.57214810386989</v>
      </c>
      <c r="S16" s="8">
        <f t="shared" si="1"/>
        <v>110.44865799159771</v>
      </c>
      <c r="T16" s="8">
        <f t="shared" si="2"/>
        <v>-177.55342640887349</v>
      </c>
      <c r="U16" s="8">
        <f t="shared" si="3"/>
        <v>147.31277250103949</v>
      </c>
      <c r="V16" s="8">
        <f t="shared" si="4"/>
        <v>-474.97995973860492</v>
      </c>
      <c r="W16" s="8">
        <f t="shared" si="5"/>
        <v>145.82988322516212</v>
      </c>
    </row>
    <row r="17" spans="3:23">
      <c r="C17" s="9" t="s">
        <v>279</v>
      </c>
      <c r="D17" s="1" t="s">
        <v>279</v>
      </c>
      <c r="E17" s="1">
        <v>0.15</v>
      </c>
      <c r="F17" s="9">
        <v>-6</v>
      </c>
      <c r="G17" s="8">
        <v>-709.55523201077233</v>
      </c>
      <c r="H17" s="8">
        <v>117.83799511311258</v>
      </c>
      <c r="I17" s="8">
        <v>1368.7518572116364</v>
      </c>
      <c r="J17" s="8">
        <v>287.73648789770505</v>
      </c>
      <c r="K17" s="8">
        <v>-1631.5593284814688</v>
      </c>
      <c r="L17" s="8">
        <v>258.36604187912098</v>
      </c>
      <c r="N17" s="8">
        <f t="shared" si="6"/>
        <v>-972.36270328060471</v>
      </c>
      <c r="O17" s="8">
        <f t="shared" si="7"/>
        <v>663.94052488993862</v>
      </c>
      <c r="P17" s="27">
        <f t="shared" si="8"/>
        <v>0.15</v>
      </c>
      <c r="Q17" s="8">
        <f t="shared" si="9"/>
        <v>-6</v>
      </c>
      <c r="R17" s="8">
        <f t="shared" si="0"/>
        <v>-232.42594191458258</v>
      </c>
      <c r="S17" s="8">
        <f t="shared" si="1"/>
        <v>99.474316649168401</v>
      </c>
      <c r="T17" s="8">
        <f t="shared" si="2"/>
        <v>103.30058788288341</v>
      </c>
      <c r="U17" s="8">
        <f t="shared" si="3"/>
        <v>126.91945779129489</v>
      </c>
      <c r="V17" s="8">
        <f t="shared" si="4"/>
        <v>-381.36506519061811</v>
      </c>
      <c r="W17" s="8">
        <f t="shared" si="5"/>
        <v>122.17500112675435</v>
      </c>
    </row>
    <row r="18" spans="3:23">
      <c r="C18" s="9" t="s">
        <v>279</v>
      </c>
      <c r="D18" s="1" t="s">
        <v>279</v>
      </c>
      <c r="E18" s="1">
        <v>0.15</v>
      </c>
      <c r="F18" s="9">
        <v>-5</v>
      </c>
      <c r="G18" s="8">
        <v>-1017.996103660157</v>
      </c>
      <c r="H18" s="8">
        <v>143.51197784301382</v>
      </c>
      <c r="I18" s="8">
        <v>1272.0859523873696</v>
      </c>
      <c r="J18" s="8">
        <v>273.92392543412734</v>
      </c>
      <c r="K18" s="8">
        <v>-1042.8504714582455</v>
      </c>
      <c r="L18" s="8">
        <v>497.80681384614672</v>
      </c>
      <c r="N18" s="8">
        <f t="shared" si="6"/>
        <v>-788.76062273103287</v>
      </c>
      <c r="O18" s="8">
        <f t="shared" si="7"/>
        <v>915.24271712328789</v>
      </c>
      <c r="P18" s="27">
        <f t="shared" si="8"/>
        <v>0.15</v>
      </c>
      <c r="Q18" s="8">
        <f t="shared" si="9"/>
        <v>-5</v>
      </c>
      <c r="R18" s="8">
        <f t="shared" si="0"/>
        <v>-260.00690757597738</v>
      </c>
      <c r="S18" s="8">
        <f t="shared" si="1"/>
        <v>134.06787945688518</v>
      </c>
      <c r="T18" s="8">
        <f t="shared" si="2"/>
        <v>109.92942455477689</v>
      </c>
      <c r="U18" s="8">
        <f t="shared" si="3"/>
        <v>155.13442483698813</v>
      </c>
      <c r="V18" s="8">
        <f t="shared" si="4"/>
        <v>-264.02184391259169</v>
      </c>
      <c r="W18" s="8">
        <f t="shared" si="5"/>
        <v>191.30012219585279</v>
      </c>
    </row>
    <row r="19" spans="3:23">
      <c r="C19" s="9" t="s">
        <v>279</v>
      </c>
      <c r="D19" s="1" t="s">
        <v>279</v>
      </c>
      <c r="E19" s="1">
        <v>0.15</v>
      </c>
      <c r="F19" s="9">
        <v>-4</v>
      </c>
      <c r="G19" s="8">
        <v>-874.1537836465252</v>
      </c>
      <c r="H19" s="8">
        <v>117.0184241613415</v>
      </c>
      <c r="I19" s="8">
        <v>1484.386441734875</v>
      </c>
      <c r="J19" s="8">
        <v>394.4603584948859</v>
      </c>
      <c r="K19" s="8">
        <v>-1266.7974004200166</v>
      </c>
      <c r="L19" s="8">
        <v>275.62894708077488</v>
      </c>
      <c r="N19" s="8">
        <f t="shared" si="6"/>
        <v>-656.56474233166682</v>
      </c>
      <c r="O19" s="8">
        <f t="shared" si="7"/>
        <v>787.10772973700227</v>
      </c>
      <c r="P19" s="27">
        <f t="shared" si="8"/>
        <v>0.15</v>
      </c>
      <c r="Q19" s="8">
        <f t="shared" si="9"/>
        <v>-4</v>
      </c>
      <c r="R19" s="8">
        <f t="shared" si="0"/>
        <v>-220.75480114077521</v>
      </c>
      <c r="S19" s="8">
        <f t="shared" si="1"/>
        <v>114.2641050057381</v>
      </c>
      <c r="T19" s="8">
        <f t="shared" si="2"/>
        <v>160.24015834391247</v>
      </c>
      <c r="U19" s="8">
        <f t="shared" si="3"/>
        <v>159.08164824423375</v>
      </c>
      <c r="V19" s="8">
        <f t="shared" si="4"/>
        <v>-284.18184692726231</v>
      </c>
      <c r="W19" s="8">
        <f t="shared" si="5"/>
        <v>139.88580486195428</v>
      </c>
    </row>
    <row r="20" spans="3:23">
      <c r="C20" s="9" t="s">
        <v>279</v>
      </c>
      <c r="D20" s="1" t="s">
        <v>279</v>
      </c>
      <c r="E20" s="1">
        <v>0.15</v>
      </c>
      <c r="F20" s="9">
        <v>-3</v>
      </c>
      <c r="G20" s="8">
        <v>-1293.20410409961</v>
      </c>
      <c r="H20" s="8">
        <v>117.88762180420235</v>
      </c>
      <c r="I20" s="8">
        <v>2049.9873407955338</v>
      </c>
      <c r="J20" s="8">
        <v>301.29393082445313</v>
      </c>
      <c r="K20" s="8">
        <v>-1158.6456987831007</v>
      </c>
      <c r="L20" s="8">
        <v>669.94380095397605</v>
      </c>
      <c r="N20" s="8">
        <f t="shared" si="6"/>
        <v>-401.86246208717694</v>
      </c>
      <c r="O20" s="8">
        <f t="shared" si="7"/>
        <v>1089.1253535826315</v>
      </c>
      <c r="P20" s="27">
        <f t="shared" si="8"/>
        <v>0.15</v>
      </c>
      <c r="Q20" s="8">
        <f t="shared" si="9"/>
        <v>-3</v>
      </c>
      <c r="R20" s="8">
        <f t="shared" si="0"/>
        <v>-257.58938433819111</v>
      </c>
      <c r="S20" s="8">
        <f t="shared" si="1"/>
        <v>150.99511059088223</v>
      </c>
      <c r="T20" s="8">
        <f t="shared" si="2"/>
        <v>282.46461829871669</v>
      </c>
      <c r="U20" s="8">
        <f t="shared" si="3"/>
        <v>180.62228358646126</v>
      </c>
      <c r="V20" s="8">
        <f t="shared" si="4"/>
        <v>-235.85302655629343</v>
      </c>
      <c r="W20" s="8">
        <f t="shared" si="5"/>
        <v>240.17341645353798</v>
      </c>
    </row>
    <row r="21" spans="3:23">
      <c r="C21" s="9" t="s">
        <v>279</v>
      </c>
      <c r="D21" s="1" t="s">
        <v>279</v>
      </c>
      <c r="E21" s="1">
        <v>0.15</v>
      </c>
      <c r="F21" s="9">
        <v>-2</v>
      </c>
      <c r="G21" s="8">
        <v>-1306.4299020434378</v>
      </c>
      <c r="H21" s="8">
        <v>134.37608970023894</v>
      </c>
      <c r="I21" s="8">
        <v>2060.318306563946</v>
      </c>
      <c r="J21" s="8">
        <v>379.75053020700125</v>
      </c>
      <c r="K21" s="8">
        <v>-1285.03789576484</v>
      </c>
      <c r="L21" s="8">
        <v>653.8108163486321</v>
      </c>
      <c r="N21" s="8">
        <f t="shared" si="6"/>
        <v>-531.14949124433178</v>
      </c>
      <c r="O21" s="8">
        <f t="shared" si="7"/>
        <v>1167.9374362558724</v>
      </c>
      <c r="P21" s="27">
        <f t="shared" si="8"/>
        <v>0.15</v>
      </c>
      <c r="Q21" s="8">
        <f t="shared" si="9"/>
        <v>-2</v>
      </c>
      <c r="R21" s="8">
        <f t="shared" si="0"/>
        <v>-275.3894802308493</v>
      </c>
      <c r="S21" s="8">
        <f t="shared" si="1"/>
        <v>163.20701926719232</v>
      </c>
      <c r="T21" s="8">
        <f t="shared" si="2"/>
        <v>268.46984577495874</v>
      </c>
      <c r="U21" s="8">
        <f t="shared" si="3"/>
        <v>202.84442888751545</v>
      </c>
      <c r="V21" s="8">
        <f t="shared" si="4"/>
        <v>-271.93384844738353</v>
      </c>
      <c r="W21" s="8">
        <f t="shared" si="5"/>
        <v>247.11570587962507</v>
      </c>
    </row>
    <row r="22" spans="3:23">
      <c r="C22" s="9" t="s">
        <v>279</v>
      </c>
      <c r="D22" s="1" t="s">
        <v>279</v>
      </c>
      <c r="E22" s="1">
        <v>0.15</v>
      </c>
      <c r="F22" s="9">
        <v>-1</v>
      </c>
      <c r="G22" s="8">
        <v>-1197.4502835774281</v>
      </c>
      <c r="H22" s="8">
        <v>140.3849832639637</v>
      </c>
      <c r="I22" s="8">
        <v>2322.7581375302452</v>
      </c>
      <c r="J22" s="8">
        <v>367.81155342469083</v>
      </c>
      <c r="K22" s="8">
        <v>-1190.227186807391</v>
      </c>
      <c r="L22" s="8">
        <v>433.54795797378995</v>
      </c>
      <c r="N22" s="8">
        <f t="shared" si="6"/>
        <v>-64.919332854573895</v>
      </c>
      <c r="O22" s="8">
        <f t="shared" si="7"/>
        <v>941.74449466244448</v>
      </c>
      <c r="P22" s="27">
        <f t="shared" si="8"/>
        <v>0.15</v>
      </c>
      <c r="Q22" s="8">
        <f t="shared" si="9"/>
        <v>-1</v>
      </c>
      <c r="R22" s="8">
        <f t="shared" si="0"/>
        <v>-201.29950344296557</v>
      </c>
      <c r="S22" s="8">
        <f t="shared" si="1"/>
        <v>136.77354184212871</v>
      </c>
      <c r="T22" s="8">
        <f t="shared" si="2"/>
        <v>367.34954919750464</v>
      </c>
      <c r="U22" s="8">
        <f t="shared" si="3"/>
        <v>173.51168009886158</v>
      </c>
      <c r="V22" s="8">
        <f t="shared" si="4"/>
        <v>-200.13269550319035</v>
      </c>
      <c r="W22" s="8">
        <f t="shared" si="5"/>
        <v>184.13063775679294</v>
      </c>
    </row>
    <row r="23" spans="3:23">
      <c r="C23" s="9" t="s">
        <v>279</v>
      </c>
      <c r="D23" s="1" t="s">
        <v>279</v>
      </c>
      <c r="E23" s="1">
        <v>0.15</v>
      </c>
      <c r="F23" s="9">
        <v>0</v>
      </c>
      <c r="G23" s="8">
        <v>-1624.4796097043545</v>
      </c>
      <c r="H23" s="8">
        <v>167.53471702035677</v>
      </c>
      <c r="I23" s="8">
        <v>1802.3920050912468</v>
      </c>
      <c r="J23" s="8">
        <v>410.90249299702327</v>
      </c>
      <c r="K23" s="8">
        <v>-981.39207123992821</v>
      </c>
      <c r="L23" s="8">
        <v>557.23059831214164</v>
      </c>
      <c r="N23" s="8">
        <f t="shared" si="6"/>
        <v>-803.47967585303593</v>
      </c>
      <c r="O23" s="8">
        <f t="shared" si="7"/>
        <v>1135.6678083295217</v>
      </c>
      <c r="P23" s="27">
        <f t="shared" si="8"/>
        <v>0.15</v>
      </c>
      <c r="Q23" s="8">
        <f t="shared" si="9"/>
        <v>0</v>
      </c>
      <c r="R23" s="8">
        <f t="shared" si="0"/>
        <v>-359.76058998828267</v>
      </c>
      <c r="S23" s="8">
        <f t="shared" si="1"/>
        <v>164.65382337398037</v>
      </c>
      <c r="T23" s="8">
        <f t="shared" si="2"/>
        <v>193.81097855562203</v>
      </c>
      <c r="U23" s="8">
        <f t="shared" si="3"/>
        <v>203.96707949328814</v>
      </c>
      <c r="V23" s="8">
        <f t="shared" si="4"/>
        <v>-255.87721839018309</v>
      </c>
      <c r="W23" s="8">
        <f t="shared" si="5"/>
        <v>227.60469650573026</v>
      </c>
    </row>
    <row r="24" spans="3:23">
      <c r="C24" s="9" t="s">
        <v>279</v>
      </c>
      <c r="D24" s="1" t="s">
        <v>279</v>
      </c>
      <c r="E24" s="1">
        <v>0.15</v>
      </c>
      <c r="F24" s="9">
        <v>1</v>
      </c>
      <c r="G24" s="8">
        <v>-1071.3972955378458</v>
      </c>
      <c r="H24" s="8">
        <v>124.35084134754243</v>
      </c>
      <c r="I24" s="8">
        <v>1904.9699528719266</v>
      </c>
      <c r="J24" s="8">
        <v>533.05604400955008</v>
      </c>
      <c r="K24" s="8">
        <v>-1069.2736473401076</v>
      </c>
      <c r="L24" s="8">
        <v>887.67015879442897</v>
      </c>
      <c r="N24" s="8">
        <f t="shared" si="6"/>
        <v>-235.70099000602681</v>
      </c>
      <c r="O24" s="8">
        <f t="shared" si="7"/>
        <v>1545.0770441515215</v>
      </c>
      <c r="P24" s="27">
        <f t="shared" si="8"/>
        <v>0.15</v>
      </c>
      <c r="Q24" s="8">
        <f t="shared" si="9"/>
        <v>1</v>
      </c>
      <c r="R24" s="8">
        <f t="shared" si="0"/>
        <v>-201.62795229915142</v>
      </c>
      <c r="S24" s="8">
        <f t="shared" si="1"/>
        <v>207.27947010526808</v>
      </c>
      <c r="T24" s="8">
        <f t="shared" si="2"/>
        <v>279.16983398242718</v>
      </c>
      <c r="U24" s="8">
        <f t="shared" si="3"/>
        <v>273.30107976605387</v>
      </c>
      <c r="V24" s="8">
        <f t="shared" si="4"/>
        <v>-201.28490143643984</v>
      </c>
      <c r="W24" s="8">
        <f t="shared" si="5"/>
        <v>330.58489830822668</v>
      </c>
    </row>
    <row r="25" spans="3:23">
      <c r="C25" s="9" t="s">
        <v>279</v>
      </c>
      <c r="D25" s="1" t="s">
        <v>279</v>
      </c>
      <c r="E25" s="1">
        <v>0.15</v>
      </c>
      <c r="F25" s="9">
        <v>2</v>
      </c>
      <c r="G25" s="8">
        <v>-1138.4920823775956</v>
      </c>
      <c r="H25" s="8">
        <v>135.26061458657409</v>
      </c>
      <c r="I25" s="8">
        <v>2047.1470616949539</v>
      </c>
      <c r="J25" s="8">
        <v>376.98366104232923</v>
      </c>
      <c r="K25" s="8">
        <v>-1056.4855948734796</v>
      </c>
      <c r="L25" s="8">
        <v>578.43239488375434</v>
      </c>
      <c r="N25" s="8">
        <f t="shared" si="6"/>
        <v>-147.8306155561213</v>
      </c>
      <c r="O25" s="8">
        <f t="shared" si="7"/>
        <v>1090.6766705126577</v>
      </c>
      <c r="P25" s="27">
        <f t="shared" si="8"/>
        <v>0.15</v>
      </c>
      <c r="Q25" s="8">
        <f t="shared" si="9"/>
        <v>2</v>
      </c>
      <c r="R25" s="8">
        <f t="shared" si="0"/>
        <v>-201.82050711491087</v>
      </c>
      <c r="S25" s="8">
        <f t="shared" si="1"/>
        <v>153.98946512994161</v>
      </c>
      <c r="T25" s="8">
        <f t="shared" si="2"/>
        <v>312.78273923527013</v>
      </c>
      <c r="U25" s="8">
        <f t="shared" si="3"/>
        <v>193.03703417279439</v>
      </c>
      <c r="V25" s="8">
        <f t="shared" si="4"/>
        <v>-188.57330528732291</v>
      </c>
      <c r="W25" s="8">
        <f t="shared" si="5"/>
        <v>225.57875271640918</v>
      </c>
    </row>
    <row r="26" spans="3:23">
      <c r="C26" s="9" t="s">
        <v>279</v>
      </c>
      <c r="D26" s="1" t="s">
        <v>279</v>
      </c>
      <c r="E26" s="1">
        <v>0.15</v>
      </c>
      <c r="F26" s="9">
        <v>3</v>
      </c>
      <c r="G26" s="8">
        <v>-817.76948161249584</v>
      </c>
      <c r="H26" s="8">
        <v>125.18846488784868</v>
      </c>
      <c r="I26" s="8">
        <v>1379.2750455705605</v>
      </c>
      <c r="J26" s="8">
        <v>304.47348372586453</v>
      </c>
      <c r="K26" s="8">
        <v>-1815.5976418049447</v>
      </c>
      <c r="L26" s="8">
        <v>305.09183228477627</v>
      </c>
      <c r="N26" s="8">
        <f t="shared" si="6"/>
        <v>-1254.0920778468801</v>
      </c>
      <c r="O26" s="8">
        <f t="shared" si="7"/>
        <v>734.75378089848948</v>
      </c>
      <c r="P26" s="27">
        <f t="shared" si="8"/>
        <v>0.15</v>
      </c>
      <c r="Q26" s="8">
        <f t="shared" si="9"/>
        <v>3</v>
      </c>
      <c r="R26" s="8">
        <f t="shared" si="0"/>
        <v>-284.03930261500591</v>
      </c>
      <c r="S26" s="8">
        <f t="shared" si="1"/>
        <v>109.24099855227715</v>
      </c>
      <c r="T26" s="8">
        <f t="shared" si="2"/>
        <v>70.867890237641618</v>
      </c>
      <c r="U26" s="8">
        <f t="shared" si="3"/>
        <v>138.20242467226433</v>
      </c>
      <c r="V26" s="8">
        <f t="shared" si="4"/>
        <v>-445.22692849224762</v>
      </c>
      <c r="W26" s="8">
        <f t="shared" si="5"/>
        <v>138.30231174716545</v>
      </c>
    </row>
    <row r="27" spans="3:23">
      <c r="C27" s="9" t="s">
        <v>279</v>
      </c>
      <c r="D27" s="1" t="s">
        <v>279</v>
      </c>
      <c r="E27" s="1">
        <v>0.15</v>
      </c>
      <c r="F27" s="9">
        <v>4</v>
      </c>
      <c r="G27" s="8">
        <v>-616.71011392894218</v>
      </c>
      <c r="H27" s="8">
        <v>105.59907198270935</v>
      </c>
      <c r="I27" s="8">
        <v>1772.1576380174131</v>
      </c>
      <c r="J27" s="8">
        <v>350.55384597537636</v>
      </c>
      <c r="K27" s="8">
        <v>-1241.216140470347</v>
      </c>
      <c r="L27" s="8">
        <v>368.31547629678778</v>
      </c>
      <c r="N27" s="8">
        <f t="shared" si="6"/>
        <v>-85.7686163818762</v>
      </c>
      <c r="O27" s="8">
        <f t="shared" si="7"/>
        <v>824.46839425487349</v>
      </c>
      <c r="P27" s="27">
        <f t="shared" si="8"/>
        <v>0.15</v>
      </c>
      <c r="Q27" s="8">
        <f t="shared" si="9"/>
        <v>4</v>
      </c>
      <c r="R27" s="8">
        <f t="shared" si="0"/>
        <v>-110.01360077324873</v>
      </c>
      <c r="S27" s="8">
        <f t="shared" si="1"/>
        <v>116.94582862423962</v>
      </c>
      <c r="T27" s="8">
        <f t="shared" si="2"/>
        <v>275.88042069500864</v>
      </c>
      <c r="U27" s="8">
        <f t="shared" si="3"/>
        <v>156.51544596151655</v>
      </c>
      <c r="V27" s="8">
        <f t="shared" si="4"/>
        <v>-210.89534352224487</v>
      </c>
      <c r="W27" s="8">
        <f t="shared" si="5"/>
        <v>159.38463239805228</v>
      </c>
    </row>
    <row r="28" spans="3:23">
      <c r="C28" s="9" t="s">
        <v>279</v>
      </c>
      <c r="D28" s="1" t="s">
        <v>279</v>
      </c>
      <c r="E28" s="1">
        <v>0.15</v>
      </c>
      <c r="F28" s="9">
        <v>5</v>
      </c>
      <c r="G28" s="8">
        <v>-373.13176016184889</v>
      </c>
      <c r="H28" s="8">
        <v>128.45611463374593</v>
      </c>
      <c r="I28" s="8">
        <v>1650.1992375110851</v>
      </c>
      <c r="J28" s="8">
        <v>310.50685240985308</v>
      </c>
      <c r="K28" s="8">
        <v>-1302.9038659386761</v>
      </c>
      <c r="L28" s="8">
        <v>410.45904128245161</v>
      </c>
      <c r="N28" s="8">
        <f t="shared" si="6"/>
        <v>-25.836388589439821</v>
      </c>
      <c r="O28" s="8">
        <f t="shared" si="7"/>
        <v>849.42200832605067</v>
      </c>
      <c r="P28" s="27">
        <f t="shared" si="8"/>
        <v>0.15</v>
      </c>
      <c r="Q28" s="8">
        <f t="shared" si="9"/>
        <v>5</v>
      </c>
      <c r="R28" s="8">
        <f t="shared" si="0"/>
        <v>-63.405308336019253</v>
      </c>
      <c r="S28" s="8">
        <f t="shared" si="1"/>
        <v>123.66134644956892</v>
      </c>
      <c r="T28" s="8">
        <f t="shared" si="2"/>
        <v>263.44046821114699</v>
      </c>
      <c r="U28" s="8">
        <f t="shared" si="3"/>
        <v>153.06954255186315</v>
      </c>
      <c r="V28" s="8">
        <f t="shared" si="4"/>
        <v>-213.59926388458362</v>
      </c>
      <c r="W28" s="8">
        <f t="shared" si="5"/>
        <v>169.21566536974444</v>
      </c>
    </row>
    <row r="29" spans="3:23">
      <c r="C29" s="9" t="s">
        <v>279</v>
      </c>
      <c r="D29" s="1" t="s">
        <v>279</v>
      </c>
      <c r="E29" s="1">
        <v>0.15</v>
      </c>
      <c r="F29" s="9">
        <v>6</v>
      </c>
      <c r="G29" s="8">
        <v>-411.0168699480443</v>
      </c>
      <c r="H29" s="8">
        <v>109.56303739062531</v>
      </c>
      <c r="I29" s="8">
        <v>949.12923695233962</v>
      </c>
      <c r="J29" s="8">
        <v>481.72922371736422</v>
      </c>
      <c r="K29" s="8">
        <v>-1225.0914972300463</v>
      </c>
      <c r="L29" s="8">
        <v>612.44594449760825</v>
      </c>
      <c r="N29" s="8">
        <f t="shared" si="6"/>
        <v>-686.97913022575108</v>
      </c>
      <c r="O29" s="8">
        <f t="shared" si="7"/>
        <v>1203.7382056055978</v>
      </c>
      <c r="P29" s="27">
        <f t="shared" si="8"/>
        <v>0.15</v>
      </c>
      <c r="Q29" s="8">
        <f t="shared" si="9"/>
        <v>6</v>
      </c>
      <c r="R29" s="8">
        <f t="shared" si="0"/>
        <v>-149.62519669203465</v>
      </c>
      <c r="S29" s="8">
        <f t="shared" si="1"/>
        <v>163.53615787300993</v>
      </c>
      <c r="T29" s="8">
        <f t="shared" si="2"/>
        <v>70.090712884181173</v>
      </c>
      <c r="U29" s="8">
        <f t="shared" si="3"/>
        <v>223.65531104886776</v>
      </c>
      <c r="V29" s="8">
        <f t="shared" si="4"/>
        <v>-281.12955956066577</v>
      </c>
      <c r="W29" s="8">
        <f t="shared" si="5"/>
        <v>244.77108902106104</v>
      </c>
    </row>
    <row r="30" spans="3:23">
      <c r="C30" s="9" t="s">
        <v>279</v>
      </c>
      <c r="D30" s="1" t="s">
        <v>279</v>
      </c>
      <c r="E30" s="1">
        <v>0.15</v>
      </c>
      <c r="F30" s="9">
        <v>7</v>
      </c>
      <c r="G30" s="8">
        <v>137.66017142669006</v>
      </c>
      <c r="H30" s="8">
        <v>112.29021512959571</v>
      </c>
      <c r="I30" s="8">
        <v>-430.92381411369286</v>
      </c>
      <c r="J30" s="8">
        <v>457.0585721602738</v>
      </c>
      <c r="K30" s="8">
        <v>-790.08185206086432</v>
      </c>
      <c r="L30" s="8">
        <v>377.92911708101059</v>
      </c>
      <c r="N30" s="8">
        <f t="shared" si="6"/>
        <v>-1083.3454947478672</v>
      </c>
      <c r="O30" s="8">
        <f t="shared" si="7"/>
        <v>947.27790437088015</v>
      </c>
      <c r="P30" s="27">
        <f t="shared" si="8"/>
        <v>0.15</v>
      </c>
      <c r="Q30" s="8">
        <f t="shared" si="9"/>
        <v>7</v>
      </c>
      <c r="R30" s="8">
        <f t="shared" si="0"/>
        <v>-109.01406109475701</v>
      </c>
      <c r="S30" s="8">
        <f t="shared" si="1"/>
        <v>132.90555008894512</v>
      </c>
      <c r="T30" s="8">
        <f t="shared" si="2"/>
        <v>-200.86224337435735</v>
      </c>
      <c r="U30" s="8">
        <f t="shared" si="3"/>
        <v>188.59890007082393</v>
      </c>
      <c r="V30" s="8">
        <f t="shared" si="4"/>
        <v>-258.88008027351577</v>
      </c>
      <c r="W30" s="8">
        <f t="shared" si="5"/>
        <v>175.8164496349429</v>
      </c>
    </row>
    <row r="31" spans="3:23">
      <c r="C31" s="9" t="s">
        <v>279</v>
      </c>
      <c r="D31" s="1" t="s">
        <v>279</v>
      </c>
      <c r="E31" s="1">
        <v>0.15</v>
      </c>
      <c r="F31" s="9">
        <v>8</v>
      </c>
      <c r="G31" s="8">
        <v>454.57785052804843</v>
      </c>
      <c r="H31" s="8">
        <v>153.95755868841127</v>
      </c>
      <c r="I31" s="8">
        <v>-361.21466887462094</v>
      </c>
      <c r="J31" s="8">
        <v>281.13172691890395</v>
      </c>
      <c r="K31" s="8">
        <v>-1712.0095630247522</v>
      </c>
      <c r="L31" s="8">
        <v>545.22520501520944</v>
      </c>
      <c r="N31" s="8">
        <f t="shared" si="6"/>
        <v>-1618.6463813713247</v>
      </c>
      <c r="O31" s="8">
        <f t="shared" si="7"/>
        <v>980.31449062252466</v>
      </c>
      <c r="P31" s="27">
        <f t="shared" si="8"/>
        <v>0.15</v>
      </c>
      <c r="Q31" s="8">
        <f t="shared" si="9"/>
        <v>8</v>
      </c>
      <c r="R31" s="8">
        <f t="shared" si="0"/>
        <v>-122.67342804237954</v>
      </c>
      <c r="S31" s="8">
        <f t="shared" si="1"/>
        <v>143.63893815201072</v>
      </c>
      <c r="T31" s="8">
        <f t="shared" si="2"/>
        <v>-254.45529656127226</v>
      </c>
      <c r="U31" s="8">
        <f t="shared" si="3"/>
        <v>164.18245763539801</v>
      </c>
      <c r="V31" s="8">
        <f t="shared" si="4"/>
        <v>-472.66062561629343</v>
      </c>
      <c r="W31" s="8">
        <f t="shared" si="5"/>
        <v>206.8437117894166</v>
      </c>
    </row>
    <row r="32" spans="3:23">
      <c r="C32" s="9" t="s">
        <v>281</v>
      </c>
      <c r="D32" s="39" t="s">
        <v>283</v>
      </c>
      <c r="E32" s="1">
        <v>0.15</v>
      </c>
      <c r="F32" s="9">
        <v>9</v>
      </c>
      <c r="G32" s="8">
        <v>359.93050572358243</v>
      </c>
      <c r="H32" s="8">
        <v>114.71513176419813</v>
      </c>
      <c r="I32" s="8">
        <v>-2565.82618596668</v>
      </c>
      <c r="J32" s="8">
        <v>447.5417329486977</v>
      </c>
      <c r="K32" s="8">
        <v>875.15242515712191</v>
      </c>
      <c r="L32" s="8">
        <v>227.50475725774606</v>
      </c>
      <c r="N32" s="8">
        <f t="shared" si="6"/>
        <v>-1330.7432550859758</v>
      </c>
      <c r="O32" s="8">
        <f t="shared" si="7"/>
        <v>789.76162197064184</v>
      </c>
      <c r="P32" s="27">
        <f t="shared" si="8"/>
        <v>0.15</v>
      </c>
      <c r="Q32" s="8">
        <f t="shared" si="9"/>
        <v>9</v>
      </c>
      <c r="R32" s="8">
        <f t="shared" si="0"/>
        <v>-103.0820434416068</v>
      </c>
      <c r="S32" s="8">
        <f t="shared" si="1"/>
        <v>114.21356394681359</v>
      </c>
      <c r="T32" s="8">
        <f t="shared" si="2"/>
        <v>-575.70427825311072</v>
      </c>
      <c r="U32" s="8">
        <f t="shared" si="3"/>
        <v>167.97786106123283</v>
      </c>
      <c r="V32" s="8">
        <f t="shared" si="4"/>
        <v>-19.853887225419658</v>
      </c>
      <c r="W32" s="8">
        <f t="shared" si="5"/>
        <v>132.43342652654059</v>
      </c>
    </row>
    <row r="33" spans="3:42">
      <c r="C33" s="9" t="s">
        <v>281</v>
      </c>
      <c r="D33" s="1" t="s">
        <v>281</v>
      </c>
      <c r="E33" s="1">
        <v>0.15</v>
      </c>
      <c r="F33" s="9">
        <v>10</v>
      </c>
      <c r="G33" s="8">
        <v>206.94653734976143</v>
      </c>
      <c r="H33" s="8">
        <v>103.22514221616782</v>
      </c>
      <c r="I33" s="8">
        <v>-1708.3552583611049</v>
      </c>
      <c r="J33" s="8">
        <v>183.71677794981611</v>
      </c>
      <c r="K33" s="8">
        <v>2572.2655063065149</v>
      </c>
      <c r="L33" s="8">
        <v>215.9854881007559</v>
      </c>
      <c r="N33" s="8">
        <f t="shared" si="6"/>
        <v>1070.8567852951714</v>
      </c>
      <c r="O33" s="8">
        <f t="shared" si="7"/>
        <v>502.9274082667398</v>
      </c>
      <c r="P33" s="27">
        <f t="shared" si="8"/>
        <v>0.15</v>
      </c>
      <c r="Q33" s="8">
        <f t="shared" si="9"/>
        <v>10</v>
      </c>
      <c r="R33" s="8">
        <f t="shared" si="0"/>
        <v>163.16824348264566</v>
      </c>
      <c r="S33" s="8">
        <f t="shared" si="1"/>
        <v>77.606420513389793</v>
      </c>
      <c r="T33" s="8">
        <f t="shared" si="2"/>
        <v>-146.22666197834042</v>
      </c>
      <c r="U33" s="8">
        <f t="shared" si="3"/>
        <v>90.608915516517612</v>
      </c>
      <c r="V33" s="8">
        <f t="shared" si="4"/>
        <v>545.25823077565963</v>
      </c>
      <c r="W33" s="8">
        <f t="shared" si="5"/>
        <v>95.82155331013098</v>
      </c>
    </row>
    <row r="34" spans="3:42">
      <c r="C34" s="9" t="s">
        <v>281</v>
      </c>
      <c r="D34" s="1" t="s">
        <v>281</v>
      </c>
      <c r="E34" s="1">
        <v>0.15</v>
      </c>
      <c r="F34" s="9">
        <v>11</v>
      </c>
      <c r="G34" s="8">
        <v>-710.99730952151049</v>
      </c>
      <c r="H34" s="8">
        <v>105.08184958624156</v>
      </c>
      <c r="I34" s="8">
        <v>-1488.9689597814559</v>
      </c>
      <c r="J34" s="8">
        <v>204.23142051961827</v>
      </c>
      <c r="K34" s="8">
        <v>2379.5024011457053</v>
      </c>
      <c r="L34" s="8">
        <v>247.03671010084554</v>
      </c>
      <c r="N34" s="8">
        <f t="shared" si="6"/>
        <v>179.536131842739</v>
      </c>
      <c r="O34" s="8">
        <f t="shared" si="7"/>
        <v>556.34998020670537</v>
      </c>
      <c r="P34" s="27">
        <f t="shared" si="8"/>
        <v>0.15</v>
      </c>
      <c r="Q34" s="8">
        <f t="shared" si="9"/>
        <v>11</v>
      </c>
      <c r="R34" s="8">
        <f t="shared" si="0"/>
        <v>-93.101918641758303</v>
      </c>
      <c r="S34" s="8">
        <f t="shared" si="1"/>
        <v>84.378700227435985</v>
      </c>
      <c r="T34" s="8">
        <f t="shared" si="2"/>
        <v>-218.77426214528793</v>
      </c>
      <c r="U34" s="8">
        <f t="shared" si="3"/>
        <v>100.39516937821223</v>
      </c>
      <c r="V34" s="8">
        <f t="shared" si="4"/>
        <v>406.13265000448422</v>
      </c>
      <c r="W34" s="8">
        <f t="shared" si="5"/>
        <v>107.30987000287206</v>
      </c>
    </row>
    <row r="35" spans="3:42">
      <c r="C35" s="9" t="s">
        <v>281</v>
      </c>
      <c r="D35" s="1" t="s">
        <v>281</v>
      </c>
      <c r="E35" s="1">
        <v>0.15</v>
      </c>
      <c r="F35" s="9">
        <v>12.000000000000014</v>
      </c>
      <c r="G35" s="8">
        <v>-543.00485424163548</v>
      </c>
      <c r="H35" s="8">
        <v>94.224480815086054</v>
      </c>
      <c r="I35" s="8">
        <v>-854.48898378437389</v>
      </c>
      <c r="J35" s="8">
        <v>177.45271863234268</v>
      </c>
      <c r="K35" s="8">
        <v>1633.4524856682631</v>
      </c>
      <c r="L35" s="8">
        <v>302.08430569977895</v>
      </c>
      <c r="N35" s="8">
        <f t="shared" si="6"/>
        <v>235.95864764225371</v>
      </c>
      <c r="O35" s="8">
        <f t="shared" si="7"/>
        <v>573.76150514720769</v>
      </c>
      <c r="P35" s="27">
        <f t="shared" si="8"/>
        <v>0.15</v>
      </c>
      <c r="Q35" s="8">
        <f t="shared" si="9"/>
        <v>12.000000000000014</v>
      </c>
      <c r="R35" s="8">
        <f t="shared" si="0"/>
        <v>-59.128871066991138</v>
      </c>
      <c r="S35" s="8">
        <f t="shared" si="1"/>
        <v>84.734290793733265</v>
      </c>
      <c r="T35" s="8">
        <f t="shared" si="2"/>
        <v>-109.44553814697196</v>
      </c>
      <c r="U35" s="8">
        <f t="shared" si="3"/>
        <v>98.178852287290113</v>
      </c>
      <c r="V35" s="8">
        <f t="shared" si="4"/>
        <v>292.45269922614625</v>
      </c>
      <c r="W35" s="8">
        <f t="shared" si="5"/>
        <v>118.31164712126059</v>
      </c>
    </row>
    <row r="36" spans="3:42">
      <c r="C36" s="9" t="s">
        <v>281</v>
      </c>
      <c r="D36" s="1" t="s">
        <v>281</v>
      </c>
      <c r="E36" s="1">
        <v>0.15</v>
      </c>
      <c r="F36" s="9">
        <v>13.000000000000014</v>
      </c>
      <c r="G36" s="8">
        <v>-128.09876293096156</v>
      </c>
      <c r="H36" s="8">
        <v>104.43756436318007</v>
      </c>
      <c r="I36" s="8">
        <v>-610.90272982888825</v>
      </c>
      <c r="J36" s="8">
        <v>204.24536910312872</v>
      </c>
      <c r="K36" s="8">
        <v>680.09767552412723</v>
      </c>
      <c r="L36" s="8">
        <v>297.56654341683839</v>
      </c>
      <c r="N36" s="8">
        <f t="shared" si="6"/>
        <v>-58.903817235722613</v>
      </c>
      <c r="O36" s="8">
        <f t="shared" si="7"/>
        <v>606.24947688314717</v>
      </c>
      <c r="P36" s="27">
        <f t="shared" si="8"/>
        <v>0.15</v>
      </c>
      <c r="Q36" s="8">
        <f t="shared" si="9"/>
        <v>13.000000000000014</v>
      </c>
      <c r="R36" s="8">
        <f t="shared" si="0"/>
        <v>-27.829301100098643</v>
      </c>
      <c r="S36" s="8">
        <f t="shared" si="1"/>
        <v>90.320139327202668</v>
      </c>
      <c r="T36" s="8">
        <f t="shared" si="2"/>
        <v>-105.82071113745602</v>
      </c>
      <c r="U36" s="8">
        <f t="shared" si="3"/>
        <v>106.44293855442514</v>
      </c>
      <c r="V36" s="8">
        <f t="shared" si="4"/>
        <v>102.7255081888003</v>
      </c>
      <c r="W36" s="8">
        <f t="shared" si="5"/>
        <v>121.5178974820244</v>
      </c>
    </row>
    <row r="37" spans="3:42">
      <c r="C37" s="9" t="s">
        <v>281</v>
      </c>
      <c r="D37" s="1" t="s">
        <v>281</v>
      </c>
      <c r="E37" s="1">
        <v>0.15</v>
      </c>
      <c r="F37" s="9">
        <v>14.000000000000014</v>
      </c>
      <c r="G37" s="8">
        <v>-51.298296968815826</v>
      </c>
      <c r="H37" s="8">
        <v>94.427410298192342</v>
      </c>
      <c r="I37" s="8">
        <v>-749.83350154855793</v>
      </c>
      <c r="J37" s="8">
        <v>149.86505372882596</v>
      </c>
      <c r="K37" s="8">
        <v>138.39700002082901</v>
      </c>
      <c r="L37" s="8">
        <v>229.6755303070608</v>
      </c>
      <c r="N37" s="8">
        <f t="shared" si="6"/>
        <v>-662.73479849654473</v>
      </c>
      <c r="O37" s="8">
        <f t="shared" si="7"/>
        <v>473.96799433407909</v>
      </c>
      <c r="P37" s="27">
        <f t="shared" si="8"/>
        <v>0.15</v>
      </c>
      <c r="Q37" s="8">
        <f t="shared" si="9"/>
        <v>14.000000000000014</v>
      </c>
      <c r="R37" s="8">
        <f t="shared" si="0"/>
        <v>-88.579517789736229</v>
      </c>
      <c r="S37" s="8">
        <f t="shared" si="1"/>
        <v>72.676704054029102</v>
      </c>
      <c r="T37" s="8">
        <f t="shared" si="2"/>
        <v>-201.41982006800222</v>
      </c>
      <c r="U37" s="8">
        <f t="shared" si="3"/>
        <v>81.632015685131435</v>
      </c>
      <c r="V37" s="8">
        <f t="shared" si="4"/>
        <v>-57.936431352947444</v>
      </c>
      <c r="W37" s="8">
        <f t="shared" si="5"/>
        <v>94.524477286230933</v>
      </c>
    </row>
    <row r="38" spans="3:42">
      <c r="C38" s="9" t="s">
        <v>281</v>
      </c>
      <c r="D38" s="1" t="s">
        <v>281</v>
      </c>
      <c r="E38" s="1">
        <v>0.15</v>
      </c>
      <c r="F38" s="9">
        <v>15.000000000000014</v>
      </c>
      <c r="G38" s="8">
        <v>283.5269455467859</v>
      </c>
      <c r="H38" s="8">
        <v>100.35382570694475</v>
      </c>
      <c r="I38" s="8">
        <v>-553.21418496290244</v>
      </c>
      <c r="J38" s="8">
        <v>154.88729509027803</v>
      </c>
      <c r="K38" s="8">
        <v>705.22896735214499</v>
      </c>
      <c r="L38" s="8">
        <v>251.20144810553143</v>
      </c>
      <c r="N38" s="8">
        <f t="shared" si="6"/>
        <v>435.54172793602845</v>
      </c>
      <c r="O38" s="8">
        <f t="shared" si="7"/>
        <v>506.4425689027542</v>
      </c>
      <c r="P38" s="27">
        <f t="shared" si="8"/>
        <v>0.15</v>
      </c>
      <c r="Q38" s="8">
        <f t="shared" si="9"/>
        <v>15.000000000000014</v>
      </c>
      <c r="R38" s="8">
        <f t="shared" si="0"/>
        <v>98.568062088268846</v>
      </c>
      <c r="S38" s="8">
        <f t="shared" si="1"/>
        <v>77.568467692801676</v>
      </c>
      <c r="T38" s="8">
        <f t="shared" si="2"/>
        <v>-36.597812840219255</v>
      </c>
      <c r="U38" s="8">
        <f t="shared" si="3"/>
        <v>86.377720439340123</v>
      </c>
      <c r="V38" s="8">
        <f t="shared" si="4"/>
        <v>166.68915791836531</v>
      </c>
      <c r="W38" s="8">
        <f t="shared" si="5"/>
        <v>101.93616054180416</v>
      </c>
    </row>
    <row r="39" spans="3:42">
      <c r="C39" s="9" t="s">
        <v>281</v>
      </c>
      <c r="D39" s="1" t="s">
        <v>281</v>
      </c>
      <c r="E39" s="1">
        <v>0.15</v>
      </c>
      <c r="F39" s="9">
        <v>16.000000000000014</v>
      </c>
      <c r="G39" s="8">
        <v>314.93867052256871</v>
      </c>
      <c r="H39" s="8">
        <v>93.266380312373485</v>
      </c>
      <c r="I39" s="8">
        <v>-791.6403867086475</v>
      </c>
      <c r="J39" s="8">
        <v>265.92795836355435</v>
      </c>
      <c r="K39" s="8">
        <v>182.88821728651428</v>
      </c>
      <c r="L39" s="8">
        <v>238.42204200330562</v>
      </c>
      <c r="N39" s="8">
        <f t="shared" si="6"/>
        <v>-293.81349889956448</v>
      </c>
      <c r="O39" s="8">
        <f t="shared" si="7"/>
        <v>597.61638067923343</v>
      </c>
      <c r="P39" s="27">
        <f t="shared" si="8"/>
        <v>0.15</v>
      </c>
      <c r="Q39" s="8">
        <f t="shared" si="9"/>
        <v>16.000000000000014</v>
      </c>
      <c r="R39" s="8">
        <f t="shared" si="0"/>
        <v>15.278072871583099</v>
      </c>
      <c r="S39" s="8">
        <f t="shared" si="1"/>
        <v>87.469630632752057</v>
      </c>
      <c r="T39" s="8">
        <f t="shared" si="2"/>
        <v>-163.47700560422874</v>
      </c>
      <c r="U39" s="8">
        <f t="shared" ref="U39:U70" si="10">E/1000/(1+nu)*(I39+J39+(nu/(1-2*nu))*(N39+O39))-T39</f>
        <v>115.36111631794282</v>
      </c>
      <c r="V39" s="8">
        <f t="shared" si="4"/>
        <v>-6.0531541896256931</v>
      </c>
      <c r="W39" s="8">
        <f t="shared" ref="W39:W70" si="11">E/1000/(1+nu)*(K39+L39+(nu/(1-2*nu))*(N39+O39))-V39</f>
        <v>110.91785290590262</v>
      </c>
    </row>
    <row r="40" spans="3:42">
      <c r="C40" s="9" t="s">
        <v>281</v>
      </c>
      <c r="D40" s="9" t="s">
        <v>281</v>
      </c>
      <c r="E40" s="1">
        <v>0.15</v>
      </c>
      <c r="F40" s="9">
        <v>-9.6599999999999966</v>
      </c>
      <c r="G40" s="8">
        <v>114.90268253622204</v>
      </c>
      <c r="H40" s="8">
        <v>112.29119452260684</v>
      </c>
      <c r="I40" s="8">
        <v>-1397.5411908084823</v>
      </c>
      <c r="J40" s="8">
        <v>133.35161421923476</v>
      </c>
      <c r="K40" s="8">
        <v>1445.9916089073488</v>
      </c>
      <c r="L40" s="8">
        <v>294.16125945047611</v>
      </c>
      <c r="N40" s="8">
        <f t="shared" si="6"/>
        <v>163.35310063508859</v>
      </c>
      <c r="O40" s="8">
        <f t="shared" si="7"/>
        <v>539.80406819231769</v>
      </c>
      <c r="P40" s="27">
        <f t="shared" si="8"/>
        <v>0.15</v>
      </c>
      <c r="Q40" s="36">
        <f t="shared" si="9"/>
        <v>-9.6599999999999966</v>
      </c>
      <c r="R40" s="8">
        <f t="shared" si="0"/>
        <v>38.352058986640827</v>
      </c>
      <c r="S40" s="8">
        <f t="shared" si="1"/>
        <v>83.538685838490338</v>
      </c>
      <c r="T40" s="8">
        <f t="shared" si="2"/>
        <v>-205.96579747673445</v>
      </c>
      <c r="U40" s="8">
        <f t="shared" si="10"/>
        <v>86.940753635637918</v>
      </c>
      <c r="V40" s="8">
        <f t="shared" si="4"/>
        <v>253.37411632351512</v>
      </c>
      <c r="W40" s="8">
        <f t="shared" si="11"/>
        <v>112.91769632683844</v>
      </c>
    </row>
    <row r="41" spans="3:42">
      <c r="C41" s="9" t="s">
        <v>281</v>
      </c>
      <c r="D41" s="9" t="s">
        <v>281</v>
      </c>
      <c r="E41" s="1">
        <v>0.15</v>
      </c>
      <c r="F41" s="9">
        <v>-9.3299999999999983</v>
      </c>
      <c r="G41" s="8">
        <v>-38.239358979508253</v>
      </c>
      <c r="H41" s="8">
        <v>110.69094006477265</v>
      </c>
      <c r="I41" s="8">
        <v>-1299.9690346684467</v>
      </c>
      <c r="J41" s="8">
        <v>159.12490688396724</v>
      </c>
      <c r="K41" s="8">
        <v>1152.305433748113</v>
      </c>
      <c r="L41" s="8">
        <v>245.04936423896947</v>
      </c>
      <c r="N41" s="8">
        <f t="shared" si="6"/>
        <v>-185.90295989984202</v>
      </c>
      <c r="O41" s="8">
        <f t="shared" si="7"/>
        <v>514.86521118770929</v>
      </c>
      <c r="P41" s="27">
        <f t="shared" si="8"/>
        <v>0.15</v>
      </c>
      <c r="Q41" s="36">
        <f t="shared" si="9"/>
        <v>-9.3299999999999983</v>
      </c>
      <c r="R41" s="8">
        <f t="shared" si="0"/>
        <v>-28.699985823016799</v>
      </c>
      <c r="S41" s="8">
        <f t="shared" si="1"/>
        <v>80.258744750512648</v>
      </c>
      <c r="T41" s="8">
        <f t="shared" si="2"/>
        <v>-232.51785651122992</v>
      </c>
      <c r="U41" s="8">
        <f t="shared" si="10"/>
        <v>88.082693236690261</v>
      </c>
      <c r="V41" s="8">
        <f t="shared" si="4"/>
        <v>163.61878838682969</v>
      </c>
      <c r="W41" s="8">
        <f t="shared" si="11"/>
        <v>101.96279788634445</v>
      </c>
    </row>
    <row r="42" spans="3:42">
      <c r="C42" s="9" t="s">
        <v>335</v>
      </c>
      <c r="D42" t="s">
        <v>283</v>
      </c>
      <c r="E42" s="1">
        <v>0.15</v>
      </c>
      <c r="F42" s="9">
        <v>-8.6700000000000017</v>
      </c>
      <c r="G42" s="8">
        <v>-678.69931769548589</v>
      </c>
      <c r="H42" s="8">
        <v>152.33407460801823</v>
      </c>
      <c r="I42" s="8">
        <v>-2267.5641864643435</v>
      </c>
      <c r="J42" s="8">
        <v>189.6986494450689</v>
      </c>
      <c r="K42" s="8">
        <v>-6.749895801294592</v>
      </c>
      <c r="L42" s="8">
        <v>406.63075235547461</v>
      </c>
      <c r="N42" s="8">
        <f t="shared" si="6"/>
        <v>-2953.0133999611244</v>
      </c>
      <c r="O42" s="8">
        <f t="shared" si="7"/>
        <v>748.66347640856179</v>
      </c>
      <c r="P42" s="27">
        <f t="shared" si="8"/>
        <v>0.15</v>
      </c>
      <c r="Q42" s="36">
        <f t="shared" si="9"/>
        <v>-8.6700000000000017</v>
      </c>
      <c r="R42" s="8">
        <f t="shared" si="0"/>
        <v>-467.40497477686847</v>
      </c>
      <c r="S42" s="8">
        <f t="shared" si="1"/>
        <v>115.31127169387105</v>
      </c>
      <c r="T42" s="8">
        <f t="shared" si="2"/>
        <v>-724.06776127029923</v>
      </c>
      <c r="U42" s="8">
        <f t="shared" si="10"/>
        <v>121.3470876290869</v>
      </c>
      <c r="V42" s="8">
        <f t="shared" si="4"/>
        <v>-358.85929893242218</v>
      </c>
      <c r="W42" s="8">
        <f t="shared" si="11"/>
        <v>156.38996579153701</v>
      </c>
    </row>
    <row r="43" spans="3:42">
      <c r="C43" s="9" t="s">
        <v>281</v>
      </c>
      <c r="D43" s="9" t="s">
        <v>279</v>
      </c>
      <c r="E43" s="1">
        <v>0.15</v>
      </c>
      <c r="F43" s="9">
        <v>-8.3400000000000034</v>
      </c>
      <c r="G43" s="8">
        <v>-306.56095949421757</v>
      </c>
      <c r="H43" s="8">
        <v>164.52148907009078</v>
      </c>
      <c r="I43" s="8">
        <v>-1442.5444548482601</v>
      </c>
      <c r="J43" s="8">
        <v>262.00860308089864</v>
      </c>
      <c r="K43" s="8">
        <v>-13.366262226033321</v>
      </c>
      <c r="L43" s="8">
        <v>520.1298900024965</v>
      </c>
      <c r="N43" s="8">
        <f t="shared" si="6"/>
        <v>-1762.4716765685109</v>
      </c>
      <c r="O43" s="8">
        <f t="shared" si="7"/>
        <v>946.65998215348588</v>
      </c>
      <c r="P43" s="27">
        <f t="shared" si="8"/>
        <v>0.15</v>
      </c>
      <c r="Q43" s="36">
        <f t="shared" si="9"/>
        <v>-8.3400000000000034</v>
      </c>
      <c r="R43" s="8">
        <f t="shared" si="0"/>
        <v>-263.05160811794315</v>
      </c>
      <c r="S43" s="8">
        <f t="shared" si="1"/>
        <v>141.26804607222545</v>
      </c>
      <c r="T43" s="8">
        <f t="shared" si="2"/>
        <v>-446.55663429051918</v>
      </c>
      <c r="U43" s="8">
        <f t="shared" si="10"/>
        <v>157.01596448935589</v>
      </c>
      <c r="V43" s="8">
        <f t="shared" si="4"/>
        <v>-215.6893877900057</v>
      </c>
      <c r="W43" s="8">
        <f t="shared" si="11"/>
        <v>198.71248006899867</v>
      </c>
    </row>
    <row r="44" spans="3:42">
      <c r="C44" s="9" t="s">
        <v>335</v>
      </c>
      <c r="D44" s="9" t="s">
        <v>279</v>
      </c>
      <c r="E44" s="1">
        <v>0.15</v>
      </c>
      <c r="F44" s="9">
        <v>8.3400000000000034</v>
      </c>
      <c r="G44" s="8">
        <v>540.85325379693575</v>
      </c>
      <c r="H44" s="8">
        <v>106.10336004446276</v>
      </c>
      <c r="I44" s="8">
        <v>-1477.5089774888838</v>
      </c>
      <c r="J44" s="8">
        <v>333.20911200940259</v>
      </c>
      <c r="K44" s="8">
        <v>266.34056301033661</v>
      </c>
      <c r="L44" s="8">
        <v>413.29919305321812</v>
      </c>
      <c r="N44" s="8">
        <f t="shared" si="6"/>
        <v>-670.31516068161147</v>
      </c>
      <c r="O44" s="8">
        <f t="shared" si="7"/>
        <v>852.61166510708347</v>
      </c>
      <c r="P44" s="27">
        <f t="shared" si="8"/>
        <v>0.15</v>
      </c>
      <c r="Q44" s="36">
        <f t="shared" si="9"/>
        <v>8.3400000000000034</v>
      </c>
      <c r="R44" s="8">
        <f t="shared" si="0"/>
        <v>6.1573426846174746</v>
      </c>
      <c r="S44" s="8">
        <f t="shared" si="1"/>
        <v>120.43695604900215</v>
      </c>
      <c r="T44" s="8">
        <f t="shared" si="2"/>
        <v>-319.88578698463027</v>
      </c>
      <c r="U44" s="8">
        <f t="shared" si="10"/>
        <v>157.12326982795398</v>
      </c>
      <c r="V44" s="8">
        <f t="shared" si="4"/>
        <v>-38.18701505783315</v>
      </c>
      <c r="W44" s="8">
        <f t="shared" si="11"/>
        <v>170.06089830426262</v>
      </c>
    </row>
    <row r="45" spans="3:42">
      <c r="C45" s="9" t="s">
        <v>281</v>
      </c>
      <c r="D45" s="9" t="s">
        <v>279</v>
      </c>
      <c r="E45" s="1">
        <v>0.15</v>
      </c>
      <c r="F45" s="9">
        <v>8.6700000000000017</v>
      </c>
      <c r="G45" s="8">
        <v>687.90514108929551</v>
      </c>
      <c r="H45" s="8">
        <v>120.94706965259945</v>
      </c>
      <c r="I45" s="8">
        <v>-1249.3413033221045</v>
      </c>
      <c r="J45" s="8">
        <v>329.08802999254135</v>
      </c>
      <c r="K45" s="8">
        <v>1185.8937996209741</v>
      </c>
      <c r="L45" s="8">
        <v>205.01142527584716</v>
      </c>
      <c r="N45" s="8">
        <f t="shared" si="6"/>
        <v>624.45763738816504</v>
      </c>
      <c r="O45" s="8">
        <f t="shared" si="7"/>
        <v>655.04652492098796</v>
      </c>
      <c r="P45" s="27">
        <f t="shared" si="8"/>
        <v>0.15</v>
      </c>
      <c r="Q45" s="36">
        <f t="shared" si="9"/>
        <v>8.6700000000000017</v>
      </c>
      <c r="R45" s="8">
        <f t="shared" si="0"/>
        <v>186.77858270568308</v>
      </c>
      <c r="S45" s="8">
        <f t="shared" si="1"/>
        <v>98.899009463154954</v>
      </c>
      <c r="T45" s="8">
        <f t="shared" si="2"/>
        <v>-126.1612275453892</v>
      </c>
      <c r="U45" s="8">
        <f t="shared" si="10"/>
        <v>132.52177997960712</v>
      </c>
      <c r="V45" s="8">
        <f t="shared" si="4"/>
        <v>267.22290446849269</v>
      </c>
      <c r="W45" s="8">
        <f t="shared" si="11"/>
        <v>112.47863614075646</v>
      </c>
      <c r="AP45" t="s">
        <v>330</v>
      </c>
    </row>
    <row r="46" spans="3:42">
      <c r="C46" s="9" t="s">
        <v>281</v>
      </c>
      <c r="D46" t="s">
        <v>282</v>
      </c>
      <c r="E46" s="1">
        <v>0.15</v>
      </c>
      <c r="F46" s="9">
        <v>9.3299999999999983</v>
      </c>
      <c r="G46" s="8">
        <v>-363.0723917907863</v>
      </c>
      <c r="H46" s="8">
        <v>112.63182880649757</v>
      </c>
      <c r="I46" s="8">
        <v>-2783.8818558991729</v>
      </c>
      <c r="J46" s="8">
        <v>213.64988809124952</v>
      </c>
      <c r="K46" s="8">
        <v>1505.6189685538345</v>
      </c>
      <c r="L46" s="8">
        <v>198.41198106540514</v>
      </c>
      <c r="N46" s="8">
        <f t="shared" si="6"/>
        <v>-1641.3352791361247</v>
      </c>
      <c r="O46" s="8">
        <f t="shared" si="7"/>
        <v>524.6936979631522</v>
      </c>
      <c r="P46" s="27">
        <f t="shared" si="8"/>
        <v>0.15</v>
      </c>
      <c r="Q46" s="36">
        <f t="shared" si="9"/>
        <v>9.3299999999999983</v>
      </c>
      <c r="R46" s="8">
        <f t="shared" si="0"/>
        <v>-257.50423749231129</v>
      </c>
      <c r="S46" s="8">
        <f t="shared" si="1"/>
        <v>81.763031906585297</v>
      </c>
      <c r="T46" s="8">
        <f t="shared" si="2"/>
        <v>-648.55807400212757</v>
      </c>
      <c r="U46" s="8">
        <f t="shared" si="10"/>
        <v>98.081333791045267</v>
      </c>
      <c r="V46" s="8">
        <f t="shared" si="4"/>
        <v>44.361289947973589</v>
      </c>
      <c r="W46" s="8">
        <f t="shared" si="11"/>
        <v>95.619825733024228</v>
      </c>
    </row>
    <row r="47" spans="3:42">
      <c r="C47" s="9" t="s">
        <v>281</v>
      </c>
      <c r="D47" s="9" t="s">
        <v>281</v>
      </c>
      <c r="E47" s="1">
        <v>0.15</v>
      </c>
      <c r="F47" s="9">
        <v>9.6599999999999966</v>
      </c>
      <c r="G47" s="8">
        <v>382.76818715665684</v>
      </c>
      <c r="H47" s="8">
        <v>93.309346179015733</v>
      </c>
      <c r="I47" s="8">
        <v>-1216.9966885012818</v>
      </c>
      <c r="J47" s="8">
        <v>186.37525716513892</v>
      </c>
      <c r="K47" s="8">
        <v>1451.622806628139</v>
      </c>
      <c r="L47" s="8">
        <v>342.91915244377697</v>
      </c>
      <c r="N47" s="8">
        <f t="shared" si="6"/>
        <v>617.39430528351397</v>
      </c>
      <c r="O47" s="8">
        <f t="shared" si="7"/>
        <v>622.60375578793162</v>
      </c>
      <c r="P47" s="27">
        <f t="shared" si="8"/>
        <v>0.15</v>
      </c>
      <c r="Q47" s="36">
        <f t="shared" si="9"/>
        <v>9.6599999999999966</v>
      </c>
      <c r="R47" s="8">
        <f t="shared" si="0"/>
        <v>136.6314787577318</v>
      </c>
      <c r="S47" s="8">
        <f t="shared" si="1"/>
        <v>90.503887872455806</v>
      </c>
      <c r="T47" s="8">
        <f t="shared" si="2"/>
        <v>-121.79207807931979</v>
      </c>
      <c r="U47" s="8">
        <f t="shared" si="10"/>
        <v>105.53761195482952</v>
      </c>
      <c r="V47" s="8">
        <f t="shared" si="4"/>
        <v>309.29260959543274</v>
      </c>
      <c r="W47" s="8">
        <f t="shared" si="11"/>
        <v>130.82547196137875</v>
      </c>
    </row>
    <row r="48" spans="3:42">
      <c r="G48" s="9"/>
      <c r="H48" s="9"/>
      <c r="I48" s="9"/>
      <c r="J48" s="9"/>
      <c r="K48" s="9"/>
      <c r="L48" s="9"/>
      <c r="N48" s="8"/>
      <c r="O48" s="8"/>
      <c r="P48" s="27"/>
      <c r="Q48" s="8"/>
      <c r="R48" s="9"/>
      <c r="S48" s="8"/>
      <c r="T48" s="9"/>
      <c r="U48" s="8">
        <f t="shared" si="10"/>
        <v>0</v>
      </c>
      <c r="V48" s="9"/>
      <c r="W48" s="8">
        <f t="shared" si="11"/>
        <v>0</v>
      </c>
    </row>
    <row r="49" spans="4:23">
      <c r="D49" s="11" t="s">
        <v>281</v>
      </c>
      <c r="E49" s="23">
        <v>0.3</v>
      </c>
      <c r="F49" s="23">
        <v>-9.6599999999999966</v>
      </c>
      <c r="G49" s="13">
        <v>438.33117589797689</v>
      </c>
      <c r="H49" s="13">
        <v>93.030742328359338</v>
      </c>
      <c r="I49" s="13">
        <v>-1375.5999621832825</v>
      </c>
      <c r="J49" s="13">
        <v>233.64234877898389</v>
      </c>
      <c r="K49" s="13">
        <v>1290.5801789655502</v>
      </c>
      <c r="L49" s="13">
        <v>307.2332665308154</v>
      </c>
      <c r="M49" s="11"/>
      <c r="N49" s="13">
        <f t="shared" ref="N49:O77" si="12">SUM(G49,I49,K49)</f>
        <v>353.31139268024458</v>
      </c>
      <c r="O49" s="13">
        <f t="shared" si="7"/>
        <v>633.90635763815862</v>
      </c>
      <c r="P49" s="28">
        <f>E49</f>
        <v>0.3</v>
      </c>
      <c r="Q49" s="38">
        <f>F49</f>
        <v>-9.6599999999999966</v>
      </c>
      <c r="R49" s="13">
        <f t="shared" ref="R49:R58" si="13">E/1000/(1+nu)*(G49+(nu/(1-2*nu))*N49)</f>
        <v>113.61237791208741</v>
      </c>
      <c r="S49" s="13">
        <f t="shared" ref="S49:S58" si="14">E/1000/(1+nu)*(G49+H49+(nu/(1-2*nu))*(N49+O49))-R49</f>
        <v>91.828236320742676</v>
      </c>
      <c r="T49" s="13">
        <f t="shared" ref="T49:T58" si="15">E/1000/(1+nu)*(I49+(nu/(1-2*nu))*N49)</f>
        <v>-179.40726747026983</v>
      </c>
      <c r="U49" s="13">
        <f t="shared" si="10"/>
        <v>114.54241890122813</v>
      </c>
      <c r="V49" s="13">
        <f t="shared" ref="V49:V58" si="16">E/1000/(1+nu)*(K49+(nu/(1-2*nu))*N49)</f>
        <v>251.28337071531081</v>
      </c>
      <c r="W49" s="13">
        <f t="shared" si="11"/>
        <v>126.43018253806241</v>
      </c>
    </row>
    <row r="50" spans="4:23">
      <c r="D50" s="11" t="s">
        <v>281</v>
      </c>
      <c r="E50" s="23">
        <v>0.3</v>
      </c>
      <c r="F50" s="23">
        <v>-9.3299999999999983</v>
      </c>
      <c r="G50" s="13">
        <v>187.3048196521232</v>
      </c>
      <c r="H50" s="13">
        <v>107.62394637864324</v>
      </c>
      <c r="I50" s="13">
        <v>-1167.4759884068299</v>
      </c>
      <c r="J50" s="13">
        <v>184.29534466657412</v>
      </c>
      <c r="K50" s="13">
        <v>1030.816757302322</v>
      </c>
      <c r="L50" s="13">
        <v>304.92671293802505</v>
      </c>
      <c r="M50" s="11"/>
      <c r="N50" s="13">
        <f t="shared" si="12"/>
        <v>50.645588547615375</v>
      </c>
      <c r="O50" s="13">
        <f t="shared" si="7"/>
        <v>596.84600398324244</v>
      </c>
      <c r="P50" s="28">
        <f t="shared" ref="P50:P58" si="17">E50</f>
        <v>0.3</v>
      </c>
      <c r="Q50" s="38">
        <f t="shared" ref="Q50:Q58" si="18">F50</f>
        <v>-9.3299999999999983</v>
      </c>
      <c r="R50" s="13">
        <f t="shared" si="13"/>
        <v>36.392840248611762</v>
      </c>
      <c r="S50" s="13">
        <f t="shared" si="14"/>
        <v>89.695595666827487</v>
      </c>
      <c r="T50" s="13">
        <f t="shared" si="15"/>
        <v>-182.45636720706526</v>
      </c>
      <c r="U50" s="13">
        <f t="shared" si="10"/>
        <v>102.08097539026249</v>
      </c>
      <c r="V50" s="13">
        <f t="shared" si="16"/>
        <v>172.65246094595153</v>
      </c>
      <c r="W50" s="13">
        <f t="shared" si="11"/>
        <v>121.56758103411227</v>
      </c>
    </row>
    <row r="51" spans="4:23">
      <c r="D51" s="11" t="s">
        <v>281</v>
      </c>
      <c r="E51" s="23">
        <v>0.3</v>
      </c>
      <c r="F51" s="23">
        <v>-9</v>
      </c>
      <c r="G51" s="13">
        <v>109.84772246547259</v>
      </c>
      <c r="H51" s="13">
        <v>85.562849881259936</v>
      </c>
      <c r="I51" s="13">
        <v>-1466.5290385272867</v>
      </c>
      <c r="J51" s="13">
        <v>235.06253215210836</v>
      </c>
      <c r="K51" s="13">
        <v>1209.0506252093735</v>
      </c>
      <c r="L51" s="13">
        <v>280.06312293604742</v>
      </c>
      <c r="M51" s="11"/>
      <c r="N51" s="13">
        <f t="shared" si="12"/>
        <v>-147.63069085244069</v>
      </c>
      <c r="O51" s="13">
        <f t="shared" si="7"/>
        <v>600.6885049694157</v>
      </c>
      <c r="P51" s="28">
        <f t="shared" si="17"/>
        <v>0.3</v>
      </c>
      <c r="Q51" s="38">
        <f t="shared" si="18"/>
        <v>-9</v>
      </c>
      <c r="R51" s="13">
        <f t="shared" si="13"/>
        <v>-0.14139391654627939</v>
      </c>
      <c r="S51" s="13">
        <f t="shared" si="14"/>
        <v>86.59741385211349</v>
      </c>
      <c r="T51" s="13">
        <f t="shared" si="15"/>
        <v>-254.78687069229966</v>
      </c>
      <c r="U51" s="13">
        <f t="shared" si="10"/>
        <v>110.74736252663516</v>
      </c>
      <c r="V51" s="13">
        <f t="shared" si="16"/>
        <v>177.42215191131464</v>
      </c>
      <c r="W51" s="13">
        <f t="shared" si="11"/>
        <v>118.01668873019452</v>
      </c>
    </row>
    <row r="52" spans="4:23">
      <c r="D52" s="11" t="s">
        <v>281</v>
      </c>
      <c r="E52" s="23">
        <v>0.3</v>
      </c>
      <c r="F52" s="23">
        <v>-8.6700000000000017</v>
      </c>
      <c r="G52" s="13">
        <v>949.0357555637097</v>
      </c>
      <c r="H52" s="13">
        <v>124.91193889863075</v>
      </c>
      <c r="I52" s="13">
        <v>-1535.2876345282596</v>
      </c>
      <c r="J52" s="13">
        <v>245.59042827165808</v>
      </c>
      <c r="K52" s="13">
        <v>716.62888788903706</v>
      </c>
      <c r="L52" s="13">
        <v>313.48495581351449</v>
      </c>
      <c r="M52" s="11"/>
      <c r="N52" s="13">
        <f t="shared" si="12"/>
        <v>130.3770089244872</v>
      </c>
      <c r="O52" s="13">
        <f t="shared" si="7"/>
        <v>683.98732298380332</v>
      </c>
      <c r="P52" s="28">
        <f t="shared" si="17"/>
        <v>0.3</v>
      </c>
      <c r="Q52" s="38">
        <f t="shared" si="18"/>
        <v>-8.6700000000000017</v>
      </c>
      <c r="R52" s="13">
        <f t="shared" si="13"/>
        <v>169.10145197998904</v>
      </c>
      <c r="S52" s="13">
        <f t="shared" si="14"/>
        <v>103.04577733743187</v>
      </c>
      <c r="T52" s="13">
        <f t="shared" si="15"/>
        <v>-232.21232641948288</v>
      </c>
      <c r="U52" s="13">
        <f t="shared" si="10"/>
        <v>122.53999485153631</v>
      </c>
      <c r="V52" s="13">
        <f t="shared" si="16"/>
        <v>131.55880412484962</v>
      </c>
      <c r="W52" s="13">
        <f t="shared" si="11"/>
        <v>133.50757237752848</v>
      </c>
    </row>
    <row r="53" spans="4:23">
      <c r="D53" s="11" t="s">
        <v>281</v>
      </c>
      <c r="E53" s="23">
        <v>0.3</v>
      </c>
      <c r="F53" s="23">
        <v>-8.3400000000000034</v>
      </c>
      <c r="G53" s="13">
        <v>2077.2686259953321</v>
      </c>
      <c r="H53" s="13">
        <v>116.46117475883057</v>
      </c>
      <c r="I53" s="13">
        <v>466.61003263825938</v>
      </c>
      <c r="J53" s="13">
        <v>306.25594903788141</v>
      </c>
      <c r="K53" s="13">
        <v>884.90930425266788</v>
      </c>
      <c r="L53" s="13">
        <v>318.23846641820819</v>
      </c>
      <c r="M53" s="11"/>
      <c r="N53" s="13">
        <f t="shared" si="12"/>
        <v>3428.7879628862593</v>
      </c>
      <c r="O53" s="13">
        <f t="shared" si="7"/>
        <v>740.95559021492022</v>
      </c>
      <c r="P53" s="28">
        <f t="shared" si="17"/>
        <v>0.3</v>
      </c>
      <c r="Q53" s="38">
        <f t="shared" si="18"/>
        <v>-8.3400000000000034</v>
      </c>
      <c r="R53" s="13">
        <f t="shared" si="13"/>
        <v>750.96962739508115</v>
      </c>
      <c r="S53" s="13">
        <f t="shared" si="14"/>
        <v>108.58257858323407</v>
      </c>
      <c r="T53" s="13">
        <f t="shared" si="15"/>
        <v>490.78631616047704</v>
      </c>
      <c r="U53" s="13">
        <f t="shared" si="10"/>
        <v>139.24173442831153</v>
      </c>
      <c r="V53" s="13">
        <f t="shared" si="16"/>
        <v>558.35773695972762</v>
      </c>
      <c r="W53" s="13">
        <f t="shared" si="11"/>
        <v>141.17737185128749</v>
      </c>
    </row>
    <row r="54" spans="4:23">
      <c r="D54" s="11" t="s">
        <v>281</v>
      </c>
      <c r="E54" s="23">
        <v>0.3</v>
      </c>
      <c r="F54" s="23">
        <v>8.3400000000000034</v>
      </c>
      <c r="G54" s="13">
        <v>2508.1590038962263</v>
      </c>
      <c r="H54" s="13">
        <v>119.25526962919275</v>
      </c>
      <c r="I54" s="13">
        <v>1314.7091650222985</v>
      </c>
      <c r="J54" s="13">
        <v>342.77029172713469</v>
      </c>
      <c r="K54" s="13">
        <v>1042.1878052562229</v>
      </c>
      <c r="L54" s="13">
        <v>253.9651355399908</v>
      </c>
      <c r="M54" s="11"/>
      <c r="N54" s="13">
        <f t="shared" si="12"/>
        <v>4865.0559741747475</v>
      </c>
      <c r="O54" s="13">
        <f t="shared" si="7"/>
        <v>715.99069689631824</v>
      </c>
      <c r="P54" s="28">
        <f t="shared" si="17"/>
        <v>0.3</v>
      </c>
      <c r="Q54" s="38">
        <f t="shared" si="18"/>
        <v>8.3400000000000034</v>
      </c>
      <c r="R54" s="13">
        <f t="shared" si="13"/>
        <v>994.58438980825372</v>
      </c>
      <c r="S54" s="13">
        <f t="shared" si="14"/>
        <v>106.00933952561604</v>
      </c>
      <c r="T54" s="13">
        <f t="shared" si="15"/>
        <v>801.79633891323476</v>
      </c>
      <c r="U54" s="13">
        <f t="shared" si="10"/>
        <v>142.11561232605277</v>
      </c>
      <c r="V54" s="13">
        <f t="shared" si="16"/>
        <v>757.77365772025325</v>
      </c>
      <c r="W54" s="13">
        <f t="shared" si="11"/>
        <v>127.77016401889864</v>
      </c>
    </row>
    <row r="55" spans="4:23">
      <c r="D55" s="11" t="s">
        <v>281</v>
      </c>
      <c r="E55" s="23">
        <v>0.3</v>
      </c>
      <c r="F55" s="23">
        <v>8.6700000000000017</v>
      </c>
      <c r="G55" s="13">
        <v>2428.0648860415254</v>
      </c>
      <c r="H55" s="13">
        <v>132.43811417140705</v>
      </c>
      <c r="I55" s="13">
        <v>398.75125224675401</v>
      </c>
      <c r="J55" s="13">
        <v>289.85144462412291</v>
      </c>
      <c r="K55" s="13">
        <v>953.3291903554009</v>
      </c>
      <c r="L55" s="13">
        <v>207.31569652610028</v>
      </c>
      <c r="M55" s="11"/>
      <c r="N55" s="13">
        <f t="shared" si="12"/>
        <v>3780.1453286436804</v>
      </c>
      <c r="O55" s="13">
        <f t="shared" si="7"/>
        <v>629.60525532163024</v>
      </c>
      <c r="P55" s="28">
        <f t="shared" si="17"/>
        <v>0.3</v>
      </c>
      <c r="Q55" s="38">
        <f t="shared" si="18"/>
        <v>8.6700000000000017</v>
      </c>
      <c r="R55" s="13">
        <f t="shared" si="13"/>
        <v>850.20501179238431</v>
      </c>
      <c r="S55" s="13">
        <f t="shared" si="14"/>
        <v>97.67294745319407</v>
      </c>
      <c r="T55" s="13">
        <f t="shared" si="15"/>
        <v>522.39280941015215</v>
      </c>
      <c r="U55" s="13">
        <f t="shared" si="10"/>
        <v>123.10125468017122</v>
      </c>
      <c r="V55" s="13">
        <f t="shared" si="16"/>
        <v>611.97847633539516</v>
      </c>
      <c r="W55" s="13">
        <f t="shared" si="11"/>
        <v>109.76855691049059</v>
      </c>
    </row>
    <row r="56" spans="4:23">
      <c r="D56" s="11" t="s">
        <v>281</v>
      </c>
      <c r="E56" s="23">
        <v>0.3</v>
      </c>
      <c r="F56" s="23">
        <v>9</v>
      </c>
      <c r="G56" s="13">
        <v>1334.5200032457428</v>
      </c>
      <c r="H56" s="13">
        <v>99.018964927921388</v>
      </c>
      <c r="I56" s="13">
        <v>-898.68287743199994</v>
      </c>
      <c r="J56" s="13">
        <v>321.4727215864466</v>
      </c>
      <c r="K56" s="13">
        <v>1942.3634748860775</v>
      </c>
      <c r="L56" s="13">
        <v>241.47591337175822</v>
      </c>
      <c r="M56" s="11"/>
      <c r="N56" s="13">
        <f t="shared" si="12"/>
        <v>2378.2006006998204</v>
      </c>
      <c r="O56" s="13">
        <f t="shared" si="7"/>
        <v>661.96759988612621</v>
      </c>
      <c r="P56" s="28">
        <f t="shared" si="17"/>
        <v>0.3</v>
      </c>
      <c r="Q56" s="38">
        <f t="shared" si="18"/>
        <v>9</v>
      </c>
      <c r="R56" s="13">
        <f t="shared" si="13"/>
        <v>503.70445791679043</v>
      </c>
      <c r="S56" s="13">
        <f t="shared" si="14"/>
        <v>96.195292013021856</v>
      </c>
      <c r="T56" s="13">
        <f t="shared" si="15"/>
        <v>142.9563002688474</v>
      </c>
      <c r="U56" s="13">
        <f t="shared" si="10"/>
        <v>132.13012962709129</v>
      </c>
      <c r="V56" s="13">
        <f t="shared" si="16"/>
        <v>601.8945571817676</v>
      </c>
      <c r="W56" s="13">
        <f t="shared" si="11"/>
        <v>119.20756830010316</v>
      </c>
    </row>
    <row r="57" spans="4:23">
      <c r="D57" s="11" t="s">
        <v>281</v>
      </c>
      <c r="E57" s="23">
        <v>0.3</v>
      </c>
      <c r="F57" s="23">
        <v>9.3299999999999983</v>
      </c>
      <c r="G57" s="13">
        <v>133.66330419617435</v>
      </c>
      <c r="H57" s="13">
        <v>95.627371202944289</v>
      </c>
      <c r="I57" s="13">
        <v>-1627.1877549671742</v>
      </c>
      <c r="J57" s="13">
        <v>247.52759552493217</v>
      </c>
      <c r="K57" s="13">
        <v>2217.5635806103155</v>
      </c>
      <c r="L57" s="13">
        <v>178.78823336281448</v>
      </c>
      <c r="M57" s="11"/>
      <c r="N57" s="13">
        <f t="shared" si="12"/>
        <v>724.03912983931559</v>
      </c>
      <c r="O57" s="13">
        <f t="shared" si="7"/>
        <v>521.94320009069088</v>
      </c>
      <c r="P57" s="28">
        <f t="shared" si="17"/>
        <v>0.3</v>
      </c>
      <c r="Q57" s="38">
        <f t="shared" si="18"/>
        <v>9.3299999999999983</v>
      </c>
      <c r="R57" s="13">
        <f t="shared" si="13"/>
        <v>109.31188986991444</v>
      </c>
      <c r="S57" s="13">
        <f t="shared" si="14"/>
        <v>78.682924589924681</v>
      </c>
      <c r="T57" s="13">
        <f t="shared" si="15"/>
        <v>-175.13328122570337</v>
      </c>
      <c r="U57" s="13">
        <f t="shared" si="10"/>
        <v>103.22065313424581</v>
      </c>
      <c r="V57" s="13">
        <f t="shared" si="16"/>
        <v>445.94193452142946</v>
      </c>
      <c r="W57" s="13">
        <f t="shared" si="11"/>
        <v>92.116602323442237</v>
      </c>
    </row>
    <row r="58" spans="4:23">
      <c r="D58" s="11" t="s">
        <v>281</v>
      </c>
      <c r="E58" s="23">
        <v>0.3</v>
      </c>
      <c r="F58" s="23">
        <v>9.6599999999999966</v>
      </c>
      <c r="G58" s="13">
        <v>372.17289983471068</v>
      </c>
      <c r="H58" s="13">
        <v>81.255207167396691</v>
      </c>
      <c r="I58" s="13">
        <v>-1778.9586963375959</v>
      </c>
      <c r="J58" s="13">
        <v>223.0018005529023</v>
      </c>
      <c r="K58" s="13">
        <v>1672.9336054244204</v>
      </c>
      <c r="L58" s="13">
        <v>265.38544437282326</v>
      </c>
      <c r="M58" s="11"/>
      <c r="N58" s="13">
        <f t="shared" si="12"/>
        <v>266.14780892153522</v>
      </c>
      <c r="O58" s="13">
        <f t="shared" si="7"/>
        <v>569.6424520931223</v>
      </c>
      <c r="P58" s="28">
        <f t="shared" si="17"/>
        <v>0.3</v>
      </c>
      <c r="Q58" s="38">
        <f t="shared" si="18"/>
        <v>9.6599999999999966</v>
      </c>
      <c r="R58" s="13">
        <f t="shared" si="13"/>
        <v>92.365068361870016</v>
      </c>
      <c r="S58" s="13">
        <f t="shared" si="14"/>
        <v>82.140215161400022</v>
      </c>
      <c r="T58" s="13">
        <f t="shared" si="15"/>
        <v>-255.12542025057948</v>
      </c>
      <c r="U58" s="13">
        <f t="shared" si="10"/>
        <v>105.03774178521249</v>
      </c>
      <c r="V58" s="13">
        <f t="shared" si="16"/>
        <v>302.48795157251544</v>
      </c>
      <c r="W58" s="13">
        <f t="shared" si="11"/>
        <v>111.88433040227659</v>
      </c>
    </row>
    <row r="59" spans="4:23">
      <c r="E59" s="9"/>
      <c r="G59" s="9"/>
      <c r="H59" s="9"/>
      <c r="I59" s="8"/>
      <c r="J59" s="8"/>
      <c r="K59" s="9"/>
      <c r="L59" s="9"/>
      <c r="N59" s="8"/>
      <c r="O59" s="8"/>
      <c r="P59" s="27"/>
      <c r="Q59" s="36"/>
      <c r="R59" s="9"/>
      <c r="S59" s="8"/>
      <c r="T59" s="9"/>
      <c r="U59" s="8">
        <f t="shared" si="10"/>
        <v>0</v>
      </c>
      <c r="V59" s="9"/>
      <c r="W59" s="8">
        <f t="shared" si="11"/>
        <v>0</v>
      </c>
    </row>
    <row r="60" spans="4:23">
      <c r="D60" s="15" t="s">
        <v>279</v>
      </c>
      <c r="E60" s="24">
        <v>0.15</v>
      </c>
      <c r="F60" s="24">
        <v>0</v>
      </c>
      <c r="G60" s="17">
        <v>-1589.6771413862475</v>
      </c>
      <c r="H60" s="17">
        <v>167.54055712919762</v>
      </c>
      <c r="I60" s="17">
        <v>2625.6801287545263</v>
      </c>
      <c r="J60" s="17">
        <v>418.26996430205372</v>
      </c>
      <c r="K60" s="17">
        <v>-1120.759717287978</v>
      </c>
      <c r="L60" s="17">
        <v>557.1528621056699</v>
      </c>
      <c r="M60" s="15"/>
      <c r="N60" s="17">
        <f t="shared" si="12"/>
        <v>-84.756729919699183</v>
      </c>
      <c r="O60" s="17">
        <f t="shared" si="7"/>
        <v>1142.9633835369214</v>
      </c>
      <c r="P60" s="29">
        <f>E60</f>
        <v>0.15</v>
      </c>
      <c r="Q60" s="17">
        <f>F60</f>
        <v>0</v>
      </c>
      <c r="R60" s="17">
        <f t="shared" ref="R60:R67" si="19">E/1000/(1+nu)*(G60+(nu/(1-2*nu))*N60)</f>
        <v>-267.06260357958814</v>
      </c>
      <c r="S60" s="17">
        <f t="shared" ref="S60:S67" si="20">E/1000/(1+nu)*(G60+H60+(nu/(1-2*nu))*(N60+O60))-R60</f>
        <v>165.5386537724589</v>
      </c>
      <c r="T60" s="17">
        <f t="shared" ref="T60:T67" si="21">E/1000/(1+nu)*(I60+(nu/(1-2*nu))*N60)</f>
        <v>413.87972467392143</v>
      </c>
      <c r="U60" s="17">
        <f t="shared" si="10"/>
        <v>206.04109646961257</v>
      </c>
      <c r="V60" s="17">
        <f t="shared" ref="V60:V67" si="22">E/1000/(1+nu)*(K60+(nu/(1-2*nu))*N60)</f>
        <v>-191.31440430217538</v>
      </c>
      <c r="W60" s="17">
        <f t="shared" si="11"/>
        <v>228.4760261148121</v>
      </c>
    </row>
    <row r="61" spans="4:23">
      <c r="D61" s="15" t="s">
        <v>279</v>
      </c>
      <c r="E61" s="24">
        <v>0.45</v>
      </c>
      <c r="F61" s="24">
        <v>0</v>
      </c>
      <c r="G61" s="17">
        <v>-21.898296227673697</v>
      </c>
      <c r="H61" s="17">
        <v>111.02600248058536</v>
      </c>
      <c r="I61" s="17">
        <v>1673.2082525987569</v>
      </c>
      <c r="J61" s="17">
        <v>352.2305560723637</v>
      </c>
      <c r="K61" s="17">
        <v>-1218.7707168457296</v>
      </c>
      <c r="L61" s="17">
        <v>680.86529675726035</v>
      </c>
      <c r="M61" s="15"/>
      <c r="N61" s="17">
        <f t="shared" si="12"/>
        <v>432.53923952535365</v>
      </c>
      <c r="O61" s="17">
        <f t="shared" si="7"/>
        <v>1144.1218553102094</v>
      </c>
      <c r="P61" s="29">
        <f t="shared" ref="P61:P67" si="23">E61</f>
        <v>0.45</v>
      </c>
      <c r="Q61" s="17">
        <f t="shared" ref="Q61:Q67" si="24">F61</f>
        <v>0</v>
      </c>
      <c r="R61" s="17">
        <f t="shared" si="19"/>
        <v>48.866375398024388</v>
      </c>
      <c r="S61" s="17">
        <f t="shared" si="20"/>
        <v>156.54973287098525</v>
      </c>
      <c r="T61" s="17">
        <f t="shared" si="21"/>
        <v>322.691279439217</v>
      </c>
      <c r="U61" s="17">
        <f t="shared" si="10"/>
        <v>195.5135453742725</v>
      </c>
      <c r="V61" s="17">
        <f t="shared" si="22"/>
        <v>-144.47455408643077</v>
      </c>
      <c r="W61" s="17">
        <f t="shared" si="11"/>
        <v>248.60069579260198</v>
      </c>
    </row>
    <row r="62" spans="4:23">
      <c r="D62" s="15" t="s">
        <v>279</v>
      </c>
      <c r="E62" s="24">
        <v>0.75</v>
      </c>
      <c r="F62" s="24">
        <v>0</v>
      </c>
      <c r="G62" s="17">
        <v>172.76738566818216</v>
      </c>
      <c r="H62" s="17">
        <v>130.06225667822059</v>
      </c>
      <c r="I62" s="17">
        <v>2397.9648483389847</v>
      </c>
      <c r="J62" s="17">
        <v>353.36587913792346</v>
      </c>
      <c r="K62" s="17">
        <v>-1756.294766315114</v>
      </c>
      <c r="L62" s="17">
        <v>288.56593569281927</v>
      </c>
      <c r="M62" s="15"/>
      <c r="N62" s="17">
        <f t="shared" si="12"/>
        <v>814.43746769205291</v>
      </c>
      <c r="O62" s="17">
        <f t="shared" si="7"/>
        <v>771.99407150896332</v>
      </c>
      <c r="P62" s="29">
        <f t="shared" si="23"/>
        <v>0.75</v>
      </c>
      <c r="Q62" s="17">
        <f t="shared" si="24"/>
        <v>0</v>
      </c>
      <c r="R62" s="17">
        <f t="shared" si="19"/>
        <v>126.5808093475512</v>
      </c>
      <c r="S62" s="17">
        <f t="shared" si="20"/>
        <v>114.5401078192985</v>
      </c>
      <c r="T62" s="17">
        <f t="shared" si="21"/>
        <v>486.03578408668074</v>
      </c>
      <c r="U62" s="17">
        <f t="shared" si="10"/>
        <v>150.61223144740433</v>
      </c>
      <c r="V62" s="17">
        <f t="shared" si="22"/>
        <v>-185.0369228959043</v>
      </c>
      <c r="W62" s="17">
        <f t="shared" si="11"/>
        <v>140.14454827550287</v>
      </c>
    </row>
    <row r="63" spans="4:23">
      <c r="D63" s="15" t="s">
        <v>279</v>
      </c>
      <c r="E63" s="24">
        <v>1.05</v>
      </c>
      <c r="F63" s="24">
        <v>0</v>
      </c>
      <c r="G63" s="17">
        <v>253.91786346262711</v>
      </c>
      <c r="H63" s="17">
        <v>139.07898304910128</v>
      </c>
      <c r="I63" s="17">
        <v>1556.1503700693979</v>
      </c>
      <c r="J63" s="17">
        <v>440.59893896442054</v>
      </c>
      <c r="K63" s="17">
        <v>-1336.5243428259398</v>
      </c>
      <c r="L63" s="17">
        <v>431.87972120006793</v>
      </c>
      <c r="M63" s="15"/>
      <c r="N63" s="17">
        <f t="shared" si="12"/>
        <v>473.54389070608522</v>
      </c>
      <c r="O63" s="17">
        <f t="shared" si="7"/>
        <v>1011.5576432135897</v>
      </c>
      <c r="P63" s="29">
        <f t="shared" si="23"/>
        <v>1.05</v>
      </c>
      <c r="Q63" s="17">
        <f t="shared" si="24"/>
        <v>0</v>
      </c>
      <c r="R63" s="17">
        <f t="shared" si="19"/>
        <v>98.389164702584694</v>
      </c>
      <c r="S63" s="17">
        <f t="shared" si="20"/>
        <v>145.02070403573197</v>
      </c>
      <c r="T63" s="17">
        <f t="shared" si="21"/>
        <v>308.74980038521687</v>
      </c>
      <c r="U63" s="17">
        <f t="shared" si="10"/>
        <v>193.72777383743738</v>
      </c>
      <c r="V63" s="17">
        <f t="shared" si="22"/>
        <v>-158.52842246710685</v>
      </c>
      <c r="W63" s="17">
        <f t="shared" si="11"/>
        <v>192.31928481396506</v>
      </c>
    </row>
    <row r="64" spans="4:23">
      <c r="D64" s="15" t="s">
        <v>279</v>
      </c>
      <c r="E64" s="24">
        <v>1.35</v>
      </c>
      <c r="F64" s="24">
        <v>0</v>
      </c>
      <c r="G64" s="17">
        <v>87.82076423363705</v>
      </c>
      <c r="H64" s="17">
        <v>148.17796397315064</v>
      </c>
      <c r="I64" s="17">
        <v>1526.3425450642299</v>
      </c>
      <c r="J64" s="17">
        <v>367.27779550416176</v>
      </c>
      <c r="K64" s="17">
        <v>-1392.124330005684</v>
      </c>
      <c r="L64" s="17">
        <v>316.57734464229929</v>
      </c>
      <c r="M64" s="15"/>
      <c r="N64" s="17">
        <f t="shared" si="12"/>
        <v>222.03897929218283</v>
      </c>
      <c r="O64" s="17">
        <f t="shared" si="7"/>
        <v>832.03310411961172</v>
      </c>
      <c r="P64" s="29">
        <f t="shared" si="23"/>
        <v>1.35</v>
      </c>
      <c r="Q64" s="17">
        <f t="shared" si="24"/>
        <v>0</v>
      </c>
      <c r="R64" s="17">
        <f t="shared" si="19"/>
        <v>41.087307482755818</v>
      </c>
      <c r="S64" s="17">
        <f t="shared" si="20"/>
        <v>124.74045102553882</v>
      </c>
      <c r="T64" s="17">
        <f t="shared" si="21"/>
        <v>273.46390284769768</v>
      </c>
      <c r="U64" s="17">
        <f t="shared" si="10"/>
        <v>160.13350073439449</v>
      </c>
      <c r="V64" s="17">
        <f t="shared" si="22"/>
        <v>-197.98074620205756</v>
      </c>
      <c r="W64" s="17">
        <f t="shared" si="11"/>
        <v>151.94342790286282</v>
      </c>
    </row>
    <row r="65" spans="4:23">
      <c r="D65" s="15" t="s">
        <v>279</v>
      </c>
      <c r="E65" s="24">
        <v>1.65</v>
      </c>
      <c r="F65" s="24">
        <v>0</v>
      </c>
      <c r="G65" s="17">
        <v>122.24854167519617</v>
      </c>
      <c r="H65" s="17">
        <v>188.24586334398316</v>
      </c>
      <c r="I65" s="17">
        <v>956.3994448811286</v>
      </c>
      <c r="J65" s="17">
        <v>406.14002698857735</v>
      </c>
      <c r="K65" s="17">
        <v>-1216.835321037446</v>
      </c>
      <c r="L65" s="17">
        <v>347.25152546721802</v>
      </c>
      <c r="M65" s="15"/>
      <c r="N65" s="17">
        <f t="shared" si="12"/>
        <v>-138.1873344811213</v>
      </c>
      <c r="O65" s="17">
        <f t="shared" si="7"/>
        <v>941.63741579977852</v>
      </c>
      <c r="P65" s="29">
        <f t="shared" si="23"/>
        <v>1.65</v>
      </c>
      <c r="Q65" s="17">
        <f t="shared" si="24"/>
        <v>0</v>
      </c>
      <c r="R65" s="17">
        <f t="shared" si="19"/>
        <v>3.0059142853958405</v>
      </c>
      <c r="S65" s="17">
        <f t="shared" si="20"/>
        <v>144.49194176207808</v>
      </c>
      <c r="T65" s="17">
        <f t="shared" si="21"/>
        <v>137.7533678802003</v>
      </c>
      <c r="U65" s="17">
        <f t="shared" si="10"/>
        <v>179.69022973543565</v>
      </c>
      <c r="V65" s="17">
        <f t="shared" si="22"/>
        <v>-213.30763276818479</v>
      </c>
      <c r="W65" s="17">
        <f t="shared" si="11"/>
        <v>170.17747179736989</v>
      </c>
    </row>
    <row r="66" spans="4:23">
      <c r="D66" s="15" t="s">
        <v>279</v>
      </c>
      <c r="E66" s="24">
        <v>1.95</v>
      </c>
      <c r="F66" s="24">
        <v>0</v>
      </c>
      <c r="G66" s="17">
        <v>206.39549950818292</v>
      </c>
      <c r="H66" s="17">
        <v>137.49719885325362</v>
      </c>
      <c r="I66" s="17">
        <v>352.15799061227847</v>
      </c>
      <c r="J66" s="17">
        <v>424.05410860824054</v>
      </c>
      <c r="K66" s="17">
        <v>-1262.151634810471</v>
      </c>
      <c r="L66" s="17">
        <v>287.61930357290566</v>
      </c>
      <c r="M66" s="15"/>
      <c r="N66" s="17">
        <f t="shared" si="12"/>
        <v>-703.59814469000958</v>
      </c>
      <c r="O66" s="17">
        <f t="shared" si="7"/>
        <v>849.17061103439983</v>
      </c>
      <c r="P66" s="29">
        <f t="shared" si="23"/>
        <v>1.95</v>
      </c>
      <c r="Q66" s="17">
        <f t="shared" si="24"/>
        <v>0</v>
      </c>
      <c r="R66" s="17">
        <f t="shared" si="19"/>
        <v>-51.902809916890817</v>
      </c>
      <c r="S66" s="17">
        <f t="shared" si="20"/>
        <v>125.09137153623169</v>
      </c>
      <c r="T66" s="17">
        <f t="shared" si="21"/>
        <v>-28.356561353921538</v>
      </c>
      <c r="U66" s="17">
        <f t="shared" si="10"/>
        <v>171.38133388126803</v>
      </c>
      <c r="V66" s="17">
        <f t="shared" si="22"/>
        <v>-289.12965469144262</v>
      </c>
      <c r="W66" s="17">
        <f t="shared" si="11"/>
        <v>149.34186537556013</v>
      </c>
    </row>
    <row r="67" spans="4:23">
      <c r="D67" s="15" t="s">
        <v>279</v>
      </c>
      <c r="E67" s="24">
        <v>2.5</v>
      </c>
      <c r="F67" s="24">
        <v>0</v>
      </c>
      <c r="G67" s="17">
        <v>147.49857673446166</v>
      </c>
      <c r="H67" s="17">
        <v>206.75810479309217</v>
      </c>
      <c r="I67" s="17">
        <v>983.6227177304479</v>
      </c>
      <c r="J67" s="17">
        <v>354.71393809927145</v>
      </c>
      <c r="K67" s="17">
        <v>-691.97356002181914</v>
      </c>
      <c r="L67" s="17">
        <v>337.1867662973483</v>
      </c>
      <c r="M67" s="15"/>
      <c r="N67" s="17">
        <f t="shared" si="12"/>
        <v>439.14773444309049</v>
      </c>
      <c r="O67" s="17">
        <f t="shared" si="7"/>
        <v>898.65880918971186</v>
      </c>
      <c r="P67" s="29">
        <f t="shared" si="23"/>
        <v>2.5</v>
      </c>
      <c r="Q67" s="17">
        <f t="shared" si="24"/>
        <v>0</v>
      </c>
      <c r="R67" s="17">
        <f t="shared" si="19"/>
        <v>77.031130222325899</v>
      </c>
      <c r="S67" s="17">
        <f t="shared" si="20"/>
        <v>142.27535727225307</v>
      </c>
      <c r="T67" s="17">
        <f t="shared" si="21"/>
        <v>212.09733761398522</v>
      </c>
      <c r="U67" s="17">
        <f t="shared" si="10"/>
        <v>166.17591496017425</v>
      </c>
      <c r="V67" s="17">
        <f t="shared" si="22"/>
        <v>-58.575907253688669</v>
      </c>
      <c r="W67" s="17">
        <f t="shared" si="11"/>
        <v>163.34460259217133</v>
      </c>
    </row>
    <row r="68" spans="4:23">
      <c r="E68" s="9"/>
      <c r="G68" s="9"/>
      <c r="H68" s="9"/>
      <c r="I68" s="8"/>
      <c r="J68" s="8"/>
      <c r="K68" s="8"/>
      <c r="L68" s="8"/>
      <c r="N68" s="8"/>
      <c r="O68" s="8"/>
      <c r="P68" s="27"/>
      <c r="Q68" s="8"/>
      <c r="R68" s="9"/>
      <c r="S68" s="8"/>
      <c r="T68" s="9"/>
      <c r="U68" s="8">
        <f t="shared" si="10"/>
        <v>0</v>
      </c>
      <c r="V68" s="9"/>
      <c r="W68" s="8">
        <f t="shared" si="11"/>
        <v>0</v>
      </c>
    </row>
    <row r="69" spans="4:23">
      <c r="D69" s="19" t="s">
        <v>281</v>
      </c>
      <c r="E69" s="25">
        <v>2.5</v>
      </c>
      <c r="F69" s="25">
        <v>-16</v>
      </c>
      <c r="G69" s="21">
        <v>-74.489267512634072</v>
      </c>
      <c r="H69" s="21">
        <v>112.08137078155822</v>
      </c>
      <c r="I69" s="21">
        <v>318.60930058513759</v>
      </c>
      <c r="J69" s="21">
        <v>175.07720352694099</v>
      </c>
      <c r="K69" s="21">
        <v>567.67144610470052</v>
      </c>
      <c r="L69" s="21">
        <v>245.1806856300642</v>
      </c>
      <c r="M69" s="19"/>
      <c r="N69" s="21">
        <f t="shared" si="12"/>
        <v>811.79147917720411</v>
      </c>
      <c r="O69" s="21">
        <f t="shared" si="7"/>
        <v>532.33925993856337</v>
      </c>
      <c r="P69" s="30">
        <f>E69</f>
        <v>2.5</v>
      </c>
      <c r="Q69" s="21">
        <f>F69</f>
        <v>-16</v>
      </c>
      <c r="R69" s="21">
        <f t="shared" ref="R69:R77" si="25">E/1000/(1+nu)*(G69+(nu/(1-2*nu))*N69)</f>
        <v>86.31877830212035</v>
      </c>
      <c r="S69" s="21">
        <f t="shared" ref="S69:S77" si="26">E/1000/(1+nu)*(G69+H69+(nu/(1-2*nu))*(N69+O69))-R69</f>
        <v>82.600401003423812</v>
      </c>
      <c r="T69" s="21">
        <f t="shared" ref="T69:T77" si="27">E/1000/(1+nu)*(I69+(nu/(1-2*nu))*N69)</f>
        <v>149.81931622560654</v>
      </c>
      <c r="U69" s="21">
        <f t="shared" si="10"/>
        <v>92.776650908447181</v>
      </c>
      <c r="V69" s="21">
        <f t="shared" ref="V69:V77" si="28">E/1000/(1+nu)*(K69+(nu/(1-2*nu))*N69)</f>
        <v>190.05243204030518</v>
      </c>
      <c r="W69" s="21">
        <f t="shared" si="11"/>
        <v>104.10105955587477</v>
      </c>
    </row>
    <row r="70" spans="4:23">
      <c r="D70" s="19" t="s">
        <v>281</v>
      </c>
      <c r="E70" s="25">
        <v>2.5</v>
      </c>
      <c r="F70" s="25">
        <v>-12</v>
      </c>
      <c r="G70" s="21">
        <v>-875.46845512165294</v>
      </c>
      <c r="H70" s="21">
        <v>99.948066722754788</v>
      </c>
      <c r="I70" s="21">
        <v>82.012393884500767</v>
      </c>
      <c r="J70" s="21">
        <v>208.53285216948515</v>
      </c>
      <c r="K70" s="21">
        <v>1889.987190585085</v>
      </c>
      <c r="L70" s="21">
        <v>255.06364256799861</v>
      </c>
      <c r="M70" s="19"/>
      <c r="N70" s="21">
        <f t="shared" si="12"/>
        <v>1096.5311293479328</v>
      </c>
      <c r="O70" s="21">
        <f t="shared" si="7"/>
        <v>563.54456146023858</v>
      </c>
      <c r="P70" s="30">
        <f t="shared" ref="P70:P77" si="29">E70</f>
        <v>2.5</v>
      </c>
      <c r="Q70" s="21">
        <f t="shared" ref="Q70:Q77" si="30">F70</f>
        <v>-12</v>
      </c>
      <c r="R70" s="21">
        <f t="shared" si="25"/>
        <v>-8.5728636178828683</v>
      </c>
      <c r="S70" s="21">
        <f t="shared" si="26"/>
        <v>84.421048032127757</v>
      </c>
      <c r="T70" s="21">
        <f t="shared" si="27"/>
        <v>146.09711968311117</v>
      </c>
      <c r="U70" s="21">
        <f t="shared" si="10"/>
        <v>101.96166721967649</v>
      </c>
      <c r="V70" s="21">
        <f t="shared" si="28"/>
        <v>438.15458684243634</v>
      </c>
      <c r="W70" s="21">
        <f t="shared" si="11"/>
        <v>109.47817951482097</v>
      </c>
    </row>
    <row r="71" spans="4:23">
      <c r="D71" s="19" t="s">
        <v>281</v>
      </c>
      <c r="E71" s="25">
        <v>2.5</v>
      </c>
      <c r="F71" s="25">
        <v>-8</v>
      </c>
      <c r="G71" s="21">
        <v>497.80068921467802</v>
      </c>
      <c r="H71" s="21">
        <v>101.50241274864419</v>
      </c>
      <c r="I71" s="21">
        <v>-284.01582025461278</v>
      </c>
      <c r="J71" s="21">
        <v>220.89190680141255</v>
      </c>
      <c r="K71" s="21">
        <v>1155.7267967183816</v>
      </c>
      <c r="L71" s="21">
        <v>276.82924101379831</v>
      </c>
      <c r="M71" s="19"/>
      <c r="N71" s="21">
        <f t="shared" si="12"/>
        <v>1369.5116656784469</v>
      </c>
      <c r="O71" s="21">
        <f t="shared" si="7"/>
        <v>599.22356056385502</v>
      </c>
      <c r="P71" s="30">
        <f t="shared" si="29"/>
        <v>2.5</v>
      </c>
      <c r="Q71" s="21">
        <f t="shared" si="30"/>
        <v>-8</v>
      </c>
      <c r="R71" s="21">
        <f t="shared" si="25"/>
        <v>246.33556313802899</v>
      </c>
      <c r="S71" s="21">
        <f t="shared" si="26"/>
        <v>88.994782666171091</v>
      </c>
      <c r="T71" s="21">
        <f t="shared" si="27"/>
        <v>120.04212699298972</v>
      </c>
      <c r="U71" s="21">
        <f t="shared" ref="U71:U77" si="31">E/1000/(1+nu)*(I71+J71+(nu/(1-2*nu))*(N71+O71))-T71</f>
        <v>108.2807778593106</v>
      </c>
      <c r="V71" s="21">
        <f t="shared" si="28"/>
        <v>352.61593435016573</v>
      </c>
      <c r="W71" s="21">
        <f t="shared" ref="W71:W77" si="32">E/1000/(1+nu)*(K71+L71+(nu/(1-2*nu))*(N71+O71))-V71</f>
        <v>117.31680877054214</v>
      </c>
    </row>
    <row r="72" spans="4:23">
      <c r="D72" s="19" t="s">
        <v>279</v>
      </c>
      <c r="E72" s="25">
        <v>2.5</v>
      </c>
      <c r="F72" s="25">
        <v>-4</v>
      </c>
      <c r="G72" s="21">
        <v>434.82722083609815</v>
      </c>
      <c r="H72" s="21">
        <v>108.49426571790661</v>
      </c>
      <c r="I72" s="21">
        <v>664.56378179746696</v>
      </c>
      <c r="J72" s="21">
        <v>287.44762377863617</v>
      </c>
      <c r="K72" s="21">
        <v>-2316.2607792708291</v>
      </c>
      <c r="L72" s="21">
        <v>459.28865184352594</v>
      </c>
      <c r="M72" s="19"/>
      <c r="N72" s="21">
        <f t="shared" si="12"/>
        <v>-1216.8697766372638</v>
      </c>
      <c r="O72" s="21">
        <f t="shared" si="12"/>
        <v>855.23054134006873</v>
      </c>
      <c r="P72" s="30">
        <f t="shared" si="29"/>
        <v>2.5</v>
      </c>
      <c r="Q72" s="21">
        <f t="shared" si="30"/>
        <v>-4</v>
      </c>
      <c r="R72" s="21">
        <f t="shared" si="25"/>
        <v>-77.187133419068005</v>
      </c>
      <c r="S72" s="21">
        <f t="shared" si="26"/>
        <v>121.1404662014009</v>
      </c>
      <c r="T72" s="21">
        <f t="shared" si="27"/>
        <v>-40.075842802231513</v>
      </c>
      <c r="U72" s="21">
        <f t="shared" si="31"/>
        <v>150.0483163496726</v>
      </c>
      <c r="V72" s="21">
        <f t="shared" si="28"/>
        <v>-521.59365651326391</v>
      </c>
      <c r="W72" s="21">
        <f t="shared" si="32"/>
        <v>177.80725165246247</v>
      </c>
    </row>
    <row r="73" spans="4:23">
      <c r="D73" s="19" t="s">
        <v>279</v>
      </c>
      <c r="E73" s="25">
        <v>2.5</v>
      </c>
      <c r="F73" s="25">
        <v>0</v>
      </c>
      <c r="G73" s="21">
        <v>147.49857673446166</v>
      </c>
      <c r="H73" s="21">
        <v>206.75810479309217</v>
      </c>
      <c r="I73" s="21">
        <v>983.6227177304479</v>
      </c>
      <c r="J73" s="21">
        <v>354.71393809927145</v>
      </c>
      <c r="K73" s="21">
        <v>-691.97356002181914</v>
      </c>
      <c r="L73" s="21">
        <v>337.1867662973483</v>
      </c>
      <c r="M73" s="19"/>
      <c r="N73" s="21">
        <f t="shared" si="12"/>
        <v>439.14773444309049</v>
      </c>
      <c r="O73" s="21">
        <f t="shared" si="12"/>
        <v>898.65880918971186</v>
      </c>
      <c r="P73" s="30">
        <f t="shared" si="29"/>
        <v>2.5</v>
      </c>
      <c r="Q73" s="21">
        <f t="shared" si="30"/>
        <v>0</v>
      </c>
      <c r="R73" s="21">
        <f t="shared" si="25"/>
        <v>77.031130222325899</v>
      </c>
      <c r="S73" s="21">
        <f t="shared" si="26"/>
        <v>142.27535727225307</v>
      </c>
      <c r="T73" s="21">
        <f t="shared" si="27"/>
        <v>212.09733761398522</v>
      </c>
      <c r="U73" s="21">
        <f t="shared" si="31"/>
        <v>166.17591496017425</v>
      </c>
      <c r="V73" s="21">
        <f t="shared" si="28"/>
        <v>-58.575907253688669</v>
      </c>
      <c r="W73" s="21">
        <f t="shared" si="32"/>
        <v>163.34460259217133</v>
      </c>
    </row>
    <row r="74" spans="4:23">
      <c r="D74" s="19" t="s">
        <v>279</v>
      </c>
      <c r="E74" s="25">
        <v>2.5</v>
      </c>
      <c r="F74" s="25">
        <v>4</v>
      </c>
      <c r="G74" s="21">
        <v>400.40242375760647</v>
      </c>
      <c r="H74" s="21">
        <v>115.36354650809596</v>
      </c>
      <c r="I74" s="21">
        <v>-314.66057640450185</v>
      </c>
      <c r="J74" s="21">
        <v>312.91989203796612</v>
      </c>
      <c r="K74" s="21">
        <v>-1443.7818311142657</v>
      </c>
      <c r="L74" s="21">
        <v>257.74318790028337</v>
      </c>
      <c r="M74" s="19"/>
      <c r="N74" s="21">
        <f t="shared" si="12"/>
        <v>-1358.0399837611612</v>
      </c>
      <c r="O74" s="21">
        <f t="shared" si="12"/>
        <v>686.02662644634552</v>
      </c>
      <c r="P74" s="30">
        <f t="shared" si="29"/>
        <v>2.5</v>
      </c>
      <c r="Q74" s="21">
        <f t="shared" si="30"/>
        <v>4</v>
      </c>
      <c r="R74" s="21">
        <f t="shared" si="25"/>
        <v>-99.851375733296535</v>
      </c>
      <c r="S74" s="21">
        <f t="shared" si="26"/>
        <v>101.75041417846118</v>
      </c>
      <c r="T74" s="21">
        <f t="shared" si="27"/>
        <v>-215.36155268256019</v>
      </c>
      <c r="U74" s="21">
        <f t="shared" si="31"/>
        <v>133.66336230251716</v>
      </c>
      <c r="V74" s="21">
        <f t="shared" si="28"/>
        <v>-397.75806305875278</v>
      </c>
      <c r="W74" s="21">
        <f t="shared" si="32"/>
        <v>124.750202403353</v>
      </c>
    </row>
    <row r="75" spans="4:23">
      <c r="D75" s="19" t="s">
        <v>281</v>
      </c>
      <c r="E75" s="25">
        <v>2.5</v>
      </c>
      <c r="F75" s="25">
        <v>8</v>
      </c>
      <c r="G75" s="21">
        <v>-1077.1479893466608</v>
      </c>
      <c r="H75" s="21">
        <v>111.92574279694793</v>
      </c>
      <c r="I75" s="21">
        <v>-480.73287294125856</v>
      </c>
      <c r="J75" s="21">
        <v>188.87446150606115</v>
      </c>
      <c r="K75" s="21">
        <v>1963.6717298578965</v>
      </c>
      <c r="L75" s="21">
        <v>328.89664801150093</v>
      </c>
      <c r="M75" s="19"/>
      <c r="N75" s="21">
        <f t="shared" si="12"/>
        <v>405.79086756997708</v>
      </c>
      <c r="O75" s="21">
        <f t="shared" si="12"/>
        <v>629.69685231451001</v>
      </c>
      <c r="P75" s="30">
        <f t="shared" si="29"/>
        <v>2.5</v>
      </c>
      <c r="Q75" s="21">
        <f t="shared" si="30"/>
        <v>8</v>
      </c>
      <c r="R75" s="21">
        <f t="shared" si="25"/>
        <v>-124.83770470809797</v>
      </c>
      <c r="S75" s="21">
        <f t="shared" si="26"/>
        <v>94.370507866841805</v>
      </c>
      <c r="T75" s="21">
        <f t="shared" si="27"/>
        <v>-28.493724365686859</v>
      </c>
      <c r="U75" s="21">
        <f t="shared" si="31"/>
        <v>106.80068550446779</v>
      </c>
      <c r="V75" s="21">
        <f t="shared" si="28"/>
        <v>366.37163454802277</v>
      </c>
      <c r="W75" s="21">
        <f t="shared" si="32"/>
        <v>129.41965409380805</v>
      </c>
    </row>
    <row r="76" spans="4:23">
      <c r="D76" s="19" t="s">
        <v>281</v>
      </c>
      <c r="E76" s="25">
        <v>2.5</v>
      </c>
      <c r="F76" s="25">
        <v>12.000000000000014</v>
      </c>
      <c r="G76" s="21">
        <v>-783.51319280978157</v>
      </c>
      <c r="H76" s="21">
        <v>94.028549547542298</v>
      </c>
      <c r="I76" s="21">
        <v>-88.603002937004405</v>
      </c>
      <c r="J76" s="21">
        <v>202.63770249595581</v>
      </c>
      <c r="K76" s="21">
        <v>935.02399011602404</v>
      </c>
      <c r="L76" s="21">
        <v>165.19843519513518</v>
      </c>
      <c r="M76" s="19"/>
      <c r="N76" s="21">
        <f t="shared" si="12"/>
        <v>62.907794369238104</v>
      </c>
      <c r="O76" s="21">
        <f t="shared" si="12"/>
        <v>461.86468723863328</v>
      </c>
      <c r="P76" s="30">
        <f t="shared" si="29"/>
        <v>2.5</v>
      </c>
      <c r="Q76" s="21">
        <f t="shared" si="30"/>
        <v>12.000000000000014</v>
      </c>
      <c r="R76" s="21">
        <f t="shared" si="25"/>
        <v>-118.94599452069163</v>
      </c>
      <c r="S76" s="21">
        <f t="shared" si="26"/>
        <v>71.145910496206625</v>
      </c>
      <c r="T76" s="21">
        <f t="shared" si="27"/>
        <v>-6.6912715412430188</v>
      </c>
      <c r="U76" s="21">
        <f t="shared" si="31"/>
        <v>88.690465972488795</v>
      </c>
      <c r="V76" s="21">
        <f t="shared" si="28"/>
        <v>158.66385810578464</v>
      </c>
      <c r="W76" s="21">
        <f t="shared" si="32"/>
        <v>82.642584331587017</v>
      </c>
    </row>
    <row r="77" spans="4:23">
      <c r="D77" s="19" t="s">
        <v>281</v>
      </c>
      <c r="E77" s="25">
        <v>2.5</v>
      </c>
      <c r="F77" s="25">
        <v>16.000000000000014</v>
      </c>
      <c r="G77" s="21">
        <v>79.304326626949972</v>
      </c>
      <c r="H77" s="21">
        <v>93.840753119467394</v>
      </c>
      <c r="I77" s="21">
        <v>121.29810948158237</v>
      </c>
      <c r="J77" s="21">
        <v>235.02001994124558</v>
      </c>
      <c r="K77" s="21">
        <v>789.46218523845425</v>
      </c>
      <c r="L77" s="21">
        <v>236.69356004574195</v>
      </c>
      <c r="M77" s="19"/>
      <c r="N77" s="21">
        <f t="shared" si="12"/>
        <v>990.06462134698654</v>
      </c>
      <c r="O77" s="21">
        <f t="shared" si="12"/>
        <v>565.55433310645492</v>
      </c>
      <c r="P77" s="30">
        <f t="shared" si="29"/>
        <v>2.5</v>
      </c>
      <c r="Q77" s="21">
        <f t="shared" si="30"/>
        <v>16.000000000000014</v>
      </c>
      <c r="R77" s="21">
        <f t="shared" si="25"/>
        <v>132.76083573369988</v>
      </c>
      <c r="S77" s="21">
        <f t="shared" si="26"/>
        <v>83.67797355334983</v>
      </c>
      <c r="T77" s="21">
        <f t="shared" si="27"/>
        <v>139.54444681021744</v>
      </c>
      <c r="U77" s="21">
        <f t="shared" si="31"/>
        <v>106.4838551168678</v>
      </c>
      <c r="V77" s="21">
        <f t="shared" si="28"/>
        <v>247.47864366325055</v>
      </c>
      <c r="W77" s="21">
        <f t="shared" si="32"/>
        <v>106.75419621067115</v>
      </c>
    </row>
  </sheetData>
  <mergeCells count="9">
    <mergeCell ref="V5:W5"/>
    <mergeCell ref="R4:W4"/>
    <mergeCell ref="I5:J5"/>
    <mergeCell ref="K5:L5"/>
    <mergeCell ref="C4:D4"/>
    <mergeCell ref="G5:H5"/>
    <mergeCell ref="G4:L4"/>
    <mergeCell ref="R5:S5"/>
    <mergeCell ref="T5:U5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P77"/>
  <sheetViews>
    <sheetView workbookViewId="0">
      <selection activeCell="AX45" sqref="AX45"/>
    </sheetView>
  </sheetViews>
  <sheetFormatPr baseColWidth="10" defaultColWidth="8.83203125" defaultRowHeight="14" x14ac:dyDescent="0"/>
  <cols>
    <col min="4" max="4" width="13.83203125" customWidth="1"/>
    <col min="6" max="6" width="8.83203125" style="9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3:23">
      <c r="L1" t="s">
        <v>317</v>
      </c>
      <c r="M1">
        <v>210</v>
      </c>
      <c r="N1" t="s">
        <v>319</v>
      </c>
      <c r="P1" t="s">
        <v>324</v>
      </c>
      <c r="Q1">
        <f>E/2/(1+nu)</f>
        <v>80.769230769230759</v>
      </c>
    </row>
    <row r="2" spans="3:23">
      <c r="L2" t="s">
        <v>318</v>
      </c>
      <c r="M2">
        <v>0.3</v>
      </c>
      <c r="P2" t="s">
        <v>325</v>
      </c>
      <c r="Q2">
        <f>E*nu/(1+nu)/(1-2*nu)</f>
        <v>121.15384615384615</v>
      </c>
    </row>
    <row r="3" spans="3:23">
      <c r="R3">
        <f>(2*G*G7+Q2*N7)/1000</f>
        <v>10.455799877304379</v>
      </c>
      <c r="S3">
        <f>(2*G*(G7+H7)+Q2*(N7+O7))/1000-R7</f>
        <v>70.446054895614623</v>
      </c>
    </row>
    <row r="4" spans="3:23">
      <c r="C4" s="45" t="s">
        <v>334</v>
      </c>
      <c r="D4" s="45"/>
      <c r="G4" s="45" t="s">
        <v>315</v>
      </c>
      <c r="H4" s="45"/>
      <c r="I4" s="45"/>
      <c r="J4" s="45"/>
      <c r="K4" s="45"/>
      <c r="L4" s="45"/>
      <c r="R4" s="44" t="s">
        <v>316</v>
      </c>
      <c r="S4" s="44"/>
      <c r="T4" s="44"/>
      <c r="U4" s="44"/>
      <c r="V4" s="44"/>
      <c r="W4" s="44"/>
    </row>
    <row r="5" spans="3:23">
      <c r="C5" s="10" t="s">
        <v>333</v>
      </c>
      <c r="D5" s="10" t="s">
        <v>332</v>
      </c>
      <c r="G5" s="43" t="s">
        <v>313</v>
      </c>
      <c r="H5" s="43"/>
      <c r="I5" s="43" t="s">
        <v>312</v>
      </c>
      <c r="J5" s="43"/>
      <c r="K5" s="43" t="s">
        <v>314</v>
      </c>
      <c r="L5" s="43"/>
      <c r="N5" s="32" t="s">
        <v>322</v>
      </c>
      <c r="O5" s="32" t="s">
        <v>323</v>
      </c>
      <c r="P5" s="10"/>
      <c r="Q5" s="10"/>
      <c r="R5" s="43" t="s">
        <v>313</v>
      </c>
      <c r="S5" s="43"/>
      <c r="T5" s="43" t="s">
        <v>312</v>
      </c>
      <c r="U5" s="43"/>
      <c r="V5" s="43" t="s">
        <v>314</v>
      </c>
      <c r="W5" s="43"/>
    </row>
    <row r="6" spans="3:23">
      <c r="C6" s="32" t="s">
        <v>284</v>
      </c>
      <c r="D6" s="32" t="s">
        <v>284</v>
      </c>
      <c r="E6" s="32" t="s">
        <v>285</v>
      </c>
      <c r="F6" s="32" t="s">
        <v>286</v>
      </c>
      <c r="G6" s="32" t="s">
        <v>288</v>
      </c>
      <c r="H6" s="32" t="s">
        <v>289</v>
      </c>
      <c r="I6" s="32" t="s">
        <v>288</v>
      </c>
      <c r="J6" s="32" t="s">
        <v>289</v>
      </c>
      <c r="K6" s="32" t="s">
        <v>288</v>
      </c>
      <c r="L6" s="32" t="s">
        <v>289</v>
      </c>
      <c r="N6" s="9"/>
      <c r="O6" s="9"/>
      <c r="P6" s="32" t="s">
        <v>285</v>
      </c>
      <c r="Q6" s="32" t="s">
        <v>286</v>
      </c>
      <c r="R6" s="32" t="s">
        <v>320</v>
      </c>
      <c r="S6" s="32" t="s">
        <v>321</v>
      </c>
      <c r="T6" s="32" t="s">
        <v>320</v>
      </c>
      <c r="U6" s="32" t="s">
        <v>321</v>
      </c>
      <c r="V6" s="32" t="s">
        <v>320</v>
      </c>
      <c r="W6" s="32" t="s">
        <v>321</v>
      </c>
    </row>
    <row r="7" spans="3:23">
      <c r="C7" s="9" t="s">
        <v>281</v>
      </c>
      <c r="D7" s="9" t="s">
        <v>281</v>
      </c>
      <c r="E7" s="9">
        <v>0.15</v>
      </c>
      <c r="F7" s="9">
        <v>-16</v>
      </c>
      <c r="G7" s="8">
        <v>281.01608718311689</v>
      </c>
      <c r="H7" s="8">
        <v>86.406343277278779</v>
      </c>
      <c r="I7" s="8">
        <v>-807.94939716866133</v>
      </c>
      <c r="J7" s="8">
        <v>196.26527410299138</v>
      </c>
      <c r="K7" s="8">
        <v>238.54703399850408</v>
      </c>
      <c r="L7" s="8">
        <v>183.57942564239951</v>
      </c>
      <c r="N7" s="8">
        <f>SUM(G7,I7,K7)</f>
        <v>-288.38627598704034</v>
      </c>
      <c r="O7" s="8">
        <f>SUM(H7,J7,L7)</f>
        <v>466.25104302266971</v>
      </c>
      <c r="P7" s="27">
        <f>E7</f>
        <v>0.15</v>
      </c>
      <c r="Q7" s="8">
        <f>F7</f>
        <v>-16</v>
      </c>
      <c r="R7" s="8">
        <f t="shared" ref="R7:R47" si="0">E/1000/(1+nu)*(G7+(nu/(1-2*nu))*N7)</f>
        <v>10.455799877304385</v>
      </c>
      <c r="S7" s="8">
        <f t="shared" ref="S7:S47" si="1">E/1000/(1+nu)*(G7+H7+(nu/(1-2*nu))*(N7+O7))-R7</f>
        <v>70.446054895614608</v>
      </c>
      <c r="T7" s="8">
        <f t="shared" ref="T7:T47" si="2">E/1000/(1+nu)*(I7+(nu/(1-2*nu))*N7)</f>
        <v>-165.45400913336744</v>
      </c>
      <c r="U7" s="8">
        <f t="shared" ref="U7:U38" si="3">E/1000/(1+nu)*(I7+J7+(nu/(1-2*nu))*(N7+O7))-T7</f>
        <v>88.192497567460464</v>
      </c>
      <c r="V7" s="8">
        <f t="shared" ref="V7:V47" si="4">E/1000/(1+nu)*(K7+(nu/(1-2*nu))*N7)</f>
        <v>3.5954143628669297</v>
      </c>
      <c r="W7" s="8">
        <f t="shared" ref="W7:W38" si="5">E/1000/(1+nu)*(K7+L7+(nu/(1-2*nu))*(N7+O7))-V7</f>
        <v>86.143245123826418</v>
      </c>
    </row>
    <row r="8" spans="3:23">
      <c r="C8" s="9" t="s">
        <v>281</v>
      </c>
      <c r="D8" s="9" t="s">
        <v>281</v>
      </c>
      <c r="E8" s="9">
        <v>0.15</v>
      </c>
      <c r="F8" s="9">
        <v>-15</v>
      </c>
      <c r="G8" s="8">
        <v>113.29598141451847</v>
      </c>
      <c r="H8" s="8">
        <v>104.05342854213906</v>
      </c>
      <c r="I8" s="8">
        <v>-1020.5510337597534</v>
      </c>
      <c r="J8" s="8">
        <v>182.23842634690345</v>
      </c>
      <c r="K8" s="8">
        <v>110.44780770275153</v>
      </c>
      <c r="L8" s="8">
        <v>284.32435793601667</v>
      </c>
      <c r="N8" s="8">
        <f t="shared" ref="N8:O47" si="6">SUM(G8,I8,K8)</f>
        <v>-796.8072446424834</v>
      </c>
      <c r="O8" s="8">
        <f t="shared" si="6"/>
        <v>570.61621282505916</v>
      </c>
      <c r="P8" s="27">
        <f t="shared" ref="P8:Q47" si="7">E8</f>
        <v>0.15</v>
      </c>
      <c r="Q8" s="8">
        <f t="shared" si="7"/>
        <v>-15</v>
      </c>
      <c r="R8" s="8">
        <f t="shared" si="0"/>
        <v>-78.23460379549401</v>
      </c>
      <c r="S8" s="8">
        <f t="shared" si="1"/>
        <v>85.940979625996903</v>
      </c>
      <c r="T8" s="8">
        <f t="shared" si="2"/>
        <v>-261.39450624672253</v>
      </c>
      <c r="U8" s="8">
        <f t="shared" si="3"/>
        <v>98.570863886766546</v>
      </c>
      <c r="V8" s="8">
        <f t="shared" si="4"/>
        <v>-78.694693395087128</v>
      </c>
      <c r="W8" s="8">
        <f t="shared" si="5"/>
        <v>115.06166822039252</v>
      </c>
    </row>
    <row r="9" spans="3:23">
      <c r="C9" s="9" t="s">
        <v>281</v>
      </c>
      <c r="D9" s="9" t="s">
        <v>281</v>
      </c>
      <c r="E9" s="9">
        <v>0.15</v>
      </c>
      <c r="F9" s="9">
        <v>-14</v>
      </c>
      <c r="G9" s="8">
        <v>-28.635082267913781</v>
      </c>
      <c r="H9" s="8">
        <v>96.400437734067708</v>
      </c>
      <c r="I9" s="8">
        <v>-676.31631832087976</v>
      </c>
      <c r="J9" s="8">
        <v>134.3658005800163</v>
      </c>
      <c r="K9" s="8">
        <v>885.95130329527376</v>
      </c>
      <c r="L9" s="8">
        <v>204.77737779356346</v>
      </c>
      <c r="N9" s="8">
        <f t="shared" si="6"/>
        <v>180.99990270648027</v>
      </c>
      <c r="O9" s="8">
        <f t="shared" si="6"/>
        <v>435.54361610764749</v>
      </c>
      <c r="P9" s="27">
        <f t="shared" si="7"/>
        <v>0.15</v>
      </c>
      <c r="Q9" s="8">
        <f t="shared" si="7"/>
        <v>-14</v>
      </c>
      <c r="R9" s="8">
        <f t="shared" si="0"/>
        <v>17.303167230775951</v>
      </c>
      <c r="S9" s="8">
        <f t="shared" si="1"/>
        <v>68.340162662391293</v>
      </c>
      <c r="T9" s="8">
        <f t="shared" si="2"/>
        <v>-87.322263208549316</v>
      </c>
      <c r="U9" s="8">
        <f t="shared" si="3"/>
        <v>74.473028968275301</v>
      </c>
      <c r="V9" s="8">
        <f t="shared" si="4"/>
        <v>165.04404489867545</v>
      </c>
      <c r="W9" s="8">
        <f t="shared" si="5"/>
        <v>85.847206825848303</v>
      </c>
    </row>
    <row r="10" spans="3:23">
      <c r="C10" s="9" t="s">
        <v>281</v>
      </c>
      <c r="D10" s="9" t="s">
        <v>281</v>
      </c>
      <c r="E10" s="9">
        <v>0.15</v>
      </c>
      <c r="F10" s="9">
        <v>-13</v>
      </c>
      <c r="G10" s="8">
        <v>-100.06950248231394</v>
      </c>
      <c r="H10" s="8">
        <v>80.092401086973013</v>
      </c>
      <c r="I10" s="8">
        <v>-773.20398023494886</v>
      </c>
      <c r="J10" s="8">
        <v>164.60055533840114</v>
      </c>
      <c r="K10" s="8">
        <v>2197.0782514073585</v>
      </c>
      <c r="L10" s="8">
        <v>315.24661115578374</v>
      </c>
      <c r="N10" s="8">
        <f t="shared" si="6"/>
        <v>1323.8047686900957</v>
      </c>
      <c r="O10" s="8">
        <f t="shared" si="6"/>
        <v>559.93956758115792</v>
      </c>
      <c r="P10" s="27">
        <f t="shared" si="7"/>
        <v>0.15</v>
      </c>
      <c r="Q10" s="8">
        <f t="shared" si="7"/>
        <v>-13</v>
      </c>
      <c r="R10" s="8">
        <f t="shared" si="0"/>
        <v>144.21896580569543</v>
      </c>
      <c r="S10" s="8">
        <f t="shared" si="1"/>
        <v>80.776835478689748</v>
      </c>
      <c r="T10" s="8">
        <f t="shared" si="2"/>
        <v>35.481857861039053</v>
      </c>
      <c r="U10" s="8">
        <f t="shared" si="3"/>
        <v>94.428152703920432</v>
      </c>
      <c r="V10" s="8">
        <f t="shared" si="4"/>
        <v>515.2966798955656</v>
      </c>
      <c r="W10" s="8">
        <f t="shared" si="5"/>
        <v>118.76328479749759</v>
      </c>
    </row>
    <row r="11" spans="3:23">
      <c r="C11" s="9" t="s">
        <v>281</v>
      </c>
      <c r="D11" s="9" t="s">
        <v>281</v>
      </c>
      <c r="E11" s="9">
        <v>0.15</v>
      </c>
      <c r="F11" s="9">
        <v>-12</v>
      </c>
      <c r="G11" s="8">
        <v>-551.33236368765108</v>
      </c>
      <c r="H11" s="8">
        <v>99.536767084185158</v>
      </c>
      <c r="I11" s="8">
        <v>-871.98096835339186</v>
      </c>
      <c r="J11" s="8">
        <v>214.13091754796108</v>
      </c>
      <c r="K11" s="8">
        <v>1830.9973269832192</v>
      </c>
      <c r="L11" s="8">
        <v>285.32181653084785</v>
      </c>
      <c r="N11" s="8">
        <f t="shared" si="6"/>
        <v>407.68399494217624</v>
      </c>
      <c r="O11" s="8">
        <f t="shared" si="6"/>
        <v>598.98950116299409</v>
      </c>
      <c r="P11" s="27">
        <f t="shared" si="7"/>
        <v>0.15</v>
      </c>
      <c r="Q11" s="8">
        <f t="shared" si="7"/>
        <v>-12</v>
      </c>
      <c r="R11" s="8">
        <f t="shared" si="0"/>
        <v>-39.668897823856902</v>
      </c>
      <c r="S11" s="8">
        <f t="shared" si="1"/>
        <v>88.648898092961872</v>
      </c>
      <c r="T11" s="8">
        <f t="shared" si="2"/>
        <v>-91.465980116015018</v>
      </c>
      <c r="U11" s="8">
        <f t="shared" si="3"/>
        <v>107.16026086018721</v>
      </c>
      <c r="V11" s="8">
        <f t="shared" si="4"/>
        <v>345.16897528451437</v>
      </c>
      <c r="W11" s="8">
        <f t="shared" si="5"/>
        <v>118.66032915742284</v>
      </c>
    </row>
    <row r="12" spans="3:23">
      <c r="C12" s="9" t="s">
        <v>281</v>
      </c>
      <c r="D12" s="9" t="s">
        <v>281</v>
      </c>
      <c r="E12" s="9">
        <v>0.15</v>
      </c>
      <c r="F12" s="9">
        <v>-11</v>
      </c>
      <c r="G12" s="8">
        <v>-634.59741311167045</v>
      </c>
      <c r="H12" s="8">
        <v>88.057730152302156</v>
      </c>
      <c r="I12" s="8">
        <v>-1303.8644770203555</v>
      </c>
      <c r="J12" s="8">
        <v>134.41553947213242</v>
      </c>
      <c r="K12" s="8">
        <v>1776.8692523847385</v>
      </c>
      <c r="L12" s="8">
        <v>296.60407691833871</v>
      </c>
      <c r="N12" s="8">
        <f t="shared" si="6"/>
        <v>-161.59263774728743</v>
      </c>
      <c r="O12" s="8">
        <f t="shared" si="6"/>
        <v>519.07734654277328</v>
      </c>
      <c r="P12" s="27">
        <f t="shared" si="7"/>
        <v>0.15</v>
      </c>
      <c r="Q12" s="8">
        <f t="shared" si="7"/>
        <v>-11</v>
      </c>
      <c r="R12" s="8">
        <f t="shared" si="0"/>
        <v>-122.0894593835758</v>
      </c>
      <c r="S12" s="8">
        <f t="shared" si="1"/>
        <v>77.112927240361699</v>
      </c>
      <c r="T12" s="8">
        <f t="shared" si="2"/>
        <v>-230.20183124574797</v>
      </c>
      <c r="U12" s="8">
        <f t="shared" si="3"/>
        <v>84.601496438180419</v>
      </c>
      <c r="V12" s="8">
        <f t="shared" si="4"/>
        <v>267.45515581199794</v>
      </c>
      <c r="W12" s="8">
        <f t="shared" si="5"/>
        <v>110.80118325641371</v>
      </c>
    </row>
    <row r="13" spans="3:23">
      <c r="C13" s="9" t="s">
        <v>281</v>
      </c>
      <c r="D13" s="9" t="s">
        <v>281</v>
      </c>
      <c r="E13" s="9">
        <v>0.15</v>
      </c>
      <c r="F13" s="9">
        <v>-10</v>
      </c>
      <c r="G13" s="8">
        <v>-4.4093097255615277</v>
      </c>
      <c r="H13" s="8">
        <v>98.841587071074599</v>
      </c>
      <c r="I13" s="8">
        <v>-1197.541423410775</v>
      </c>
      <c r="J13" s="8">
        <v>207.21351103947234</v>
      </c>
      <c r="K13" s="8">
        <v>965.95880772265548</v>
      </c>
      <c r="L13" s="8">
        <v>251.8353169267408</v>
      </c>
      <c r="N13" s="8">
        <f t="shared" si="6"/>
        <v>-235.99192541368109</v>
      </c>
      <c r="O13" s="8">
        <f t="shared" si="6"/>
        <v>557.89041503728777</v>
      </c>
      <c r="P13" s="27">
        <f t="shared" si="7"/>
        <v>0.15</v>
      </c>
      <c r="Q13" s="8">
        <f t="shared" si="7"/>
        <v>-10</v>
      </c>
      <c r="R13" s="8">
        <f t="shared" si="0"/>
        <v>-29.30360253463283</v>
      </c>
      <c r="S13" s="8">
        <f t="shared" si="1"/>
        <v>83.557287425614192</v>
      </c>
      <c r="T13" s="8">
        <f t="shared" si="2"/>
        <v>-222.040328591475</v>
      </c>
      <c r="U13" s="8">
        <f t="shared" si="3"/>
        <v>101.0635212974323</v>
      </c>
      <c r="V13" s="8">
        <f t="shared" si="4"/>
        <v>127.44817028392528</v>
      </c>
      <c r="W13" s="8">
        <f t="shared" si="5"/>
        <v>108.27165917152952</v>
      </c>
    </row>
    <row r="14" spans="3:23">
      <c r="C14" s="9" t="s">
        <v>281</v>
      </c>
      <c r="D14" t="s">
        <v>328</v>
      </c>
      <c r="E14" s="9">
        <v>0.15</v>
      </c>
      <c r="F14" s="9">
        <v>-9</v>
      </c>
      <c r="G14" s="8">
        <v>-585.35534383830077</v>
      </c>
      <c r="H14" s="8">
        <v>114.72413100443998</v>
      </c>
      <c r="I14" s="8">
        <v>-2149.5531791461131</v>
      </c>
      <c r="J14" s="8">
        <v>174.02881115524679</v>
      </c>
      <c r="K14" s="8">
        <v>673.55219091003175</v>
      </c>
      <c r="L14" s="8">
        <v>262.77508165328811</v>
      </c>
      <c r="N14" s="8">
        <f t="shared" si="6"/>
        <v>-2061.3563320743824</v>
      </c>
      <c r="O14" s="8">
        <f t="shared" si="6"/>
        <v>551.52802381297488</v>
      </c>
      <c r="P14" s="27">
        <f t="shared" si="7"/>
        <v>0.15</v>
      </c>
      <c r="Q14" s="8">
        <f t="shared" si="7"/>
        <v>-9</v>
      </c>
      <c r="R14" s="8">
        <f t="shared" si="0"/>
        <v>-344.29864962135258</v>
      </c>
      <c r="S14" s="8">
        <f t="shared" si="1"/>
        <v>85.352100970366166</v>
      </c>
      <c r="T14" s="8">
        <f t="shared" si="2"/>
        <v>-596.97676147876837</v>
      </c>
      <c r="U14" s="8">
        <f t="shared" si="3"/>
        <v>94.932087763958009</v>
      </c>
      <c r="V14" s="8">
        <f t="shared" si="4"/>
        <v>-140.93666323892961</v>
      </c>
      <c r="W14" s="8">
        <f t="shared" si="5"/>
        <v>109.2680237674877</v>
      </c>
    </row>
    <row r="15" spans="3:23">
      <c r="C15" s="9" t="s">
        <v>279</v>
      </c>
      <c r="D15" s="9" t="s">
        <v>279</v>
      </c>
      <c r="E15" s="9">
        <v>0.15</v>
      </c>
      <c r="F15" s="9">
        <v>-8</v>
      </c>
      <c r="G15" s="8">
        <v>-172.95886920798421</v>
      </c>
      <c r="H15" s="8">
        <v>133.54813522381548</v>
      </c>
      <c r="I15" s="8">
        <v>-139.61501809012233</v>
      </c>
      <c r="J15" s="8">
        <v>316.85234995570966</v>
      </c>
      <c r="K15" s="8">
        <v>-2032.5644972838397</v>
      </c>
      <c r="L15" s="8">
        <v>333.83859653435275</v>
      </c>
      <c r="N15" s="8">
        <f t="shared" si="6"/>
        <v>-2345.1383845819464</v>
      </c>
      <c r="O15" s="8">
        <f t="shared" si="6"/>
        <v>784.23908171387791</v>
      </c>
      <c r="P15" s="27">
        <f t="shared" si="7"/>
        <v>0.15</v>
      </c>
      <c r="Q15" s="8">
        <f t="shared" si="7"/>
        <v>-8</v>
      </c>
      <c r="R15" s="8">
        <f t="shared" si="0"/>
        <v>-312.06204469641011</v>
      </c>
      <c r="S15" s="8">
        <f t="shared" si="1"/>
        <v>116.5867413591823</v>
      </c>
      <c r="T15" s="8">
        <f t="shared" si="2"/>
        <v>-306.6757302850632</v>
      </c>
      <c r="U15" s="8">
        <f t="shared" si="3"/>
        <v>146.19742220048829</v>
      </c>
      <c r="V15" s="8">
        <f t="shared" si="4"/>
        <v>-612.45987692404833</v>
      </c>
      <c r="W15" s="8">
        <f t="shared" si="5"/>
        <v>148.94135434011531</v>
      </c>
    </row>
    <row r="16" spans="3:23">
      <c r="C16" s="9" t="s">
        <v>279</v>
      </c>
      <c r="D16" s="9" t="s">
        <v>279</v>
      </c>
      <c r="E16" s="9">
        <v>0.15</v>
      </c>
      <c r="F16" s="9">
        <v>-7</v>
      </c>
      <c r="G16" s="8">
        <v>-399.1053917125065</v>
      </c>
      <c r="H16" s="8">
        <v>107.17076797017722</v>
      </c>
      <c r="I16" s="8">
        <v>232.43907592318536</v>
      </c>
      <c r="J16" s="8">
        <v>335.37719112386458</v>
      </c>
      <c r="K16" s="8">
        <v>-1608.7727970703902</v>
      </c>
      <c r="L16" s="8">
        <v>326.19740036843314</v>
      </c>
      <c r="N16" s="8">
        <f t="shared" si="6"/>
        <v>-1775.4391128597113</v>
      </c>
      <c r="O16" s="8">
        <f t="shared" si="6"/>
        <v>768.74535946247488</v>
      </c>
      <c r="P16" s="27">
        <f t="shared" si="7"/>
        <v>0.15</v>
      </c>
      <c r="Q16" s="8">
        <f t="shared" si="7"/>
        <v>-7</v>
      </c>
      <c r="R16" s="8">
        <f t="shared" si="0"/>
        <v>-279.57214810386989</v>
      </c>
      <c r="S16" s="8">
        <f t="shared" si="1"/>
        <v>110.44865799159771</v>
      </c>
      <c r="T16" s="8">
        <f t="shared" si="2"/>
        <v>-177.55342640887349</v>
      </c>
      <c r="U16" s="8">
        <f t="shared" si="3"/>
        <v>147.31277250103949</v>
      </c>
      <c r="V16" s="8">
        <f t="shared" si="4"/>
        <v>-474.97995973860492</v>
      </c>
      <c r="W16" s="8">
        <f t="shared" si="5"/>
        <v>145.82988322516212</v>
      </c>
    </row>
    <row r="17" spans="3:23">
      <c r="C17" s="9" t="s">
        <v>279</v>
      </c>
      <c r="D17" s="9" t="s">
        <v>279</v>
      </c>
      <c r="E17" s="9">
        <v>0.15</v>
      </c>
      <c r="F17" s="9">
        <v>-6</v>
      </c>
      <c r="G17" s="8">
        <v>-709.55523201077233</v>
      </c>
      <c r="H17" s="8">
        <v>117.83799511311258</v>
      </c>
      <c r="I17" s="8">
        <v>1368.7518572116364</v>
      </c>
      <c r="J17" s="8">
        <v>287.73648789770505</v>
      </c>
      <c r="K17" s="8">
        <v>-1631.5593284814688</v>
      </c>
      <c r="L17" s="8">
        <v>258.36604187912098</v>
      </c>
      <c r="N17" s="8">
        <f t="shared" si="6"/>
        <v>-972.36270328060471</v>
      </c>
      <c r="O17" s="8">
        <f t="shared" si="6"/>
        <v>663.94052488993862</v>
      </c>
      <c r="P17" s="27">
        <f t="shared" si="7"/>
        <v>0.15</v>
      </c>
      <c r="Q17" s="8">
        <f t="shared" si="7"/>
        <v>-6</v>
      </c>
      <c r="R17" s="8">
        <f t="shared" si="0"/>
        <v>-232.42594191458258</v>
      </c>
      <c r="S17" s="8">
        <f t="shared" si="1"/>
        <v>99.474316649168401</v>
      </c>
      <c r="T17" s="8">
        <f t="shared" si="2"/>
        <v>103.30058788288341</v>
      </c>
      <c r="U17" s="8">
        <f t="shared" si="3"/>
        <v>126.91945779129489</v>
      </c>
      <c r="V17" s="8">
        <f t="shared" si="4"/>
        <v>-381.36506519061811</v>
      </c>
      <c r="W17" s="8">
        <f t="shared" si="5"/>
        <v>122.17500112675435</v>
      </c>
    </row>
    <row r="18" spans="3:23">
      <c r="C18" s="9" t="s">
        <v>279</v>
      </c>
      <c r="D18" s="9" t="s">
        <v>279</v>
      </c>
      <c r="E18" s="9">
        <v>0.15</v>
      </c>
      <c r="F18" s="9">
        <v>-5</v>
      </c>
      <c r="G18" s="8">
        <v>-1017.996103660157</v>
      </c>
      <c r="H18" s="8">
        <v>143.51197784301382</v>
      </c>
      <c r="I18" s="8">
        <v>1272.0859523873696</v>
      </c>
      <c r="J18" s="8">
        <v>273.92392543412734</v>
      </c>
      <c r="K18" s="8">
        <v>-1042.8504714582455</v>
      </c>
      <c r="L18" s="8">
        <v>497.80681384614672</v>
      </c>
      <c r="N18" s="8">
        <f t="shared" si="6"/>
        <v>-788.76062273103287</v>
      </c>
      <c r="O18" s="8">
        <f t="shared" si="6"/>
        <v>915.24271712328789</v>
      </c>
      <c r="P18" s="27">
        <f t="shared" si="7"/>
        <v>0.15</v>
      </c>
      <c r="Q18" s="8">
        <f t="shared" si="7"/>
        <v>-5</v>
      </c>
      <c r="R18" s="8">
        <f t="shared" si="0"/>
        <v>-260.00690757597738</v>
      </c>
      <c r="S18" s="8">
        <f t="shared" si="1"/>
        <v>134.06787945688518</v>
      </c>
      <c r="T18" s="8">
        <f t="shared" si="2"/>
        <v>109.92942455477689</v>
      </c>
      <c r="U18" s="8">
        <f t="shared" si="3"/>
        <v>155.13442483698813</v>
      </c>
      <c r="V18" s="8">
        <f t="shared" si="4"/>
        <v>-264.02184391259169</v>
      </c>
      <c r="W18" s="8">
        <f t="shared" si="5"/>
        <v>191.30012219585279</v>
      </c>
    </row>
    <row r="19" spans="3:23">
      <c r="C19" s="9" t="s">
        <v>279</v>
      </c>
      <c r="D19" s="9" t="s">
        <v>279</v>
      </c>
      <c r="E19" s="9">
        <v>0.15</v>
      </c>
      <c r="F19" s="9">
        <v>-4</v>
      </c>
      <c r="G19" s="8">
        <v>-874.1537836465252</v>
      </c>
      <c r="H19" s="8">
        <v>117.0184241613415</v>
      </c>
      <c r="I19" s="8">
        <v>1484.386441734875</v>
      </c>
      <c r="J19" s="8">
        <v>394.4603584948859</v>
      </c>
      <c r="K19" s="8">
        <v>-1266.7974004200166</v>
      </c>
      <c r="L19" s="8">
        <v>275.62894708077488</v>
      </c>
      <c r="N19" s="8">
        <f t="shared" si="6"/>
        <v>-656.56474233166682</v>
      </c>
      <c r="O19" s="8">
        <f t="shared" si="6"/>
        <v>787.10772973700227</v>
      </c>
      <c r="P19" s="27">
        <f t="shared" si="7"/>
        <v>0.15</v>
      </c>
      <c r="Q19" s="8">
        <f t="shared" si="7"/>
        <v>-4</v>
      </c>
      <c r="R19" s="8">
        <f t="shared" si="0"/>
        <v>-220.75480114077521</v>
      </c>
      <c r="S19" s="8">
        <f t="shared" si="1"/>
        <v>114.2641050057381</v>
      </c>
      <c r="T19" s="8">
        <f t="shared" si="2"/>
        <v>160.24015834391247</v>
      </c>
      <c r="U19" s="8">
        <f t="shared" si="3"/>
        <v>159.08164824423375</v>
      </c>
      <c r="V19" s="8">
        <f t="shared" si="4"/>
        <v>-284.18184692726231</v>
      </c>
      <c r="W19" s="8">
        <f t="shared" si="5"/>
        <v>139.88580486195428</v>
      </c>
    </row>
    <row r="20" spans="3:23">
      <c r="C20" s="9" t="s">
        <v>279</v>
      </c>
      <c r="D20" s="9" t="s">
        <v>279</v>
      </c>
      <c r="E20" s="9">
        <v>0.15</v>
      </c>
      <c r="F20" s="9">
        <v>-3</v>
      </c>
      <c r="G20" s="8">
        <v>-1293.20410409961</v>
      </c>
      <c r="H20" s="8">
        <v>117.88762180420235</v>
      </c>
      <c r="I20" s="8">
        <v>2049.9873407955338</v>
      </c>
      <c r="J20" s="8">
        <v>301.29393082445313</v>
      </c>
      <c r="K20" s="8">
        <v>-1158.6456987831007</v>
      </c>
      <c r="L20" s="8">
        <v>669.94380095397605</v>
      </c>
      <c r="N20" s="8">
        <f t="shared" si="6"/>
        <v>-401.86246208717694</v>
      </c>
      <c r="O20" s="8">
        <f t="shared" si="6"/>
        <v>1089.1253535826315</v>
      </c>
      <c r="P20" s="27">
        <f t="shared" si="7"/>
        <v>0.15</v>
      </c>
      <c r="Q20" s="8">
        <f t="shared" si="7"/>
        <v>-3</v>
      </c>
      <c r="R20" s="8">
        <f t="shared" si="0"/>
        <v>-257.58938433819111</v>
      </c>
      <c r="S20" s="8">
        <f t="shared" si="1"/>
        <v>150.99511059088223</v>
      </c>
      <c r="T20" s="8">
        <f t="shared" si="2"/>
        <v>282.46461829871669</v>
      </c>
      <c r="U20" s="8">
        <f t="shared" si="3"/>
        <v>180.62228358646126</v>
      </c>
      <c r="V20" s="8">
        <f t="shared" si="4"/>
        <v>-235.85302655629343</v>
      </c>
      <c r="W20" s="8">
        <f t="shared" si="5"/>
        <v>240.17341645353798</v>
      </c>
    </row>
    <row r="21" spans="3:23">
      <c r="C21" s="9" t="s">
        <v>279</v>
      </c>
      <c r="D21" s="9" t="s">
        <v>279</v>
      </c>
      <c r="E21" s="9">
        <v>0.15</v>
      </c>
      <c r="F21" s="9">
        <v>-2</v>
      </c>
      <c r="G21" s="8">
        <v>-1306.4299020434378</v>
      </c>
      <c r="H21" s="8">
        <v>134.37608970023894</v>
      </c>
      <c r="I21" s="8">
        <v>2060.318306563946</v>
      </c>
      <c r="J21" s="8">
        <v>379.75053020700125</v>
      </c>
      <c r="K21" s="8">
        <v>-1285.03789576484</v>
      </c>
      <c r="L21" s="8">
        <v>653.8108163486321</v>
      </c>
      <c r="N21" s="8">
        <f t="shared" si="6"/>
        <v>-531.14949124433178</v>
      </c>
      <c r="O21" s="8">
        <f t="shared" si="6"/>
        <v>1167.9374362558724</v>
      </c>
      <c r="P21" s="27">
        <f t="shared" si="7"/>
        <v>0.15</v>
      </c>
      <c r="Q21" s="8">
        <f t="shared" si="7"/>
        <v>-2</v>
      </c>
      <c r="R21" s="8">
        <f t="shared" si="0"/>
        <v>-275.3894802308493</v>
      </c>
      <c r="S21" s="8">
        <f t="shared" si="1"/>
        <v>163.20701926719232</v>
      </c>
      <c r="T21" s="8">
        <f t="shared" si="2"/>
        <v>268.46984577495874</v>
      </c>
      <c r="U21" s="8">
        <f t="shared" si="3"/>
        <v>202.84442888751545</v>
      </c>
      <c r="V21" s="8">
        <f t="shared" si="4"/>
        <v>-271.93384844738353</v>
      </c>
      <c r="W21" s="8">
        <f t="shared" si="5"/>
        <v>247.11570587962507</v>
      </c>
    </row>
    <row r="22" spans="3:23">
      <c r="C22" s="9" t="s">
        <v>279</v>
      </c>
      <c r="D22" s="9" t="s">
        <v>279</v>
      </c>
      <c r="E22" s="9">
        <v>0.15</v>
      </c>
      <c r="F22" s="9">
        <v>-1</v>
      </c>
      <c r="G22" s="8">
        <v>-1197.4502835774281</v>
      </c>
      <c r="H22" s="8">
        <v>140.3849832639637</v>
      </c>
      <c r="I22" s="8">
        <v>2322.7581375302452</v>
      </c>
      <c r="J22" s="8">
        <v>367.81155342469083</v>
      </c>
      <c r="K22" s="8">
        <v>-1190.227186807391</v>
      </c>
      <c r="L22" s="8">
        <v>433.54795797378995</v>
      </c>
      <c r="N22" s="8">
        <f t="shared" si="6"/>
        <v>-64.919332854573895</v>
      </c>
      <c r="O22" s="8">
        <f t="shared" si="6"/>
        <v>941.74449466244448</v>
      </c>
      <c r="P22" s="27">
        <f t="shared" si="7"/>
        <v>0.15</v>
      </c>
      <c r="Q22" s="8">
        <f t="shared" si="7"/>
        <v>-1</v>
      </c>
      <c r="R22" s="8">
        <f t="shared" si="0"/>
        <v>-201.29950344296557</v>
      </c>
      <c r="S22" s="8">
        <f t="shared" si="1"/>
        <v>136.77354184212871</v>
      </c>
      <c r="T22" s="8">
        <f t="shared" si="2"/>
        <v>367.34954919750464</v>
      </c>
      <c r="U22" s="8">
        <f t="shared" si="3"/>
        <v>173.51168009886158</v>
      </c>
      <c r="V22" s="8">
        <f t="shared" si="4"/>
        <v>-200.13269550319035</v>
      </c>
      <c r="W22" s="8">
        <f t="shared" si="5"/>
        <v>184.13063775679294</v>
      </c>
    </row>
    <row r="23" spans="3:23">
      <c r="C23" s="9" t="s">
        <v>279</v>
      </c>
      <c r="D23" s="9" t="s">
        <v>279</v>
      </c>
      <c r="E23" s="9">
        <v>0.15</v>
      </c>
      <c r="F23" s="9">
        <v>0</v>
      </c>
      <c r="G23" s="8">
        <v>-1624.4796097043545</v>
      </c>
      <c r="H23" s="8">
        <v>167.53471702035677</v>
      </c>
      <c r="I23" s="8">
        <v>1802.3920050912468</v>
      </c>
      <c r="J23" s="8">
        <v>410.90249299702327</v>
      </c>
      <c r="K23" s="8">
        <v>-981.39207123992821</v>
      </c>
      <c r="L23" s="8">
        <v>557.23059831214164</v>
      </c>
      <c r="N23" s="8">
        <f t="shared" si="6"/>
        <v>-803.47967585303593</v>
      </c>
      <c r="O23" s="8">
        <f t="shared" si="6"/>
        <v>1135.6678083295217</v>
      </c>
      <c r="P23" s="27">
        <f t="shared" si="7"/>
        <v>0.15</v>
      </c>
      <c r="Q23" s="8">
        <f t="shared" si="7"/>
        <v>0</v>
      </c>
      <c r="R23" s="8">
        <f t="shared" si="0"/>
        <v>-359.76058998828267</v>
      </c>
      <c r="S23" s="8">
        <f t="shared" si="1"/>
        <v>164.65382337398037</v>
      </c>
      <c r="T23" s="8">
        <f t="shared" si="2"/>
        <v>193.81097855562203</v>
      </c>
      <c r="U23" s="8">
        <f t="shared" si="3"/>
        <v>203.96707949328814</v>
      </c>
      <c r="V23" s="8">
        <f t="shared" si="4"/>
        <v>-255.87721839018309</v>
      </c>
      <c r="W23" s="8">
        <f t="shared" si="5"/>
        <v>227.60469650573026</v>
      </c>
    </row>
    <row r="24" spans="3:23">
      <c r="C24" s="9" t="s">
        <v>279</v>
      </c>
      <c r="D24" s="9" t="s">
        <v>279</v>
      </c>
      <c r="E24" s="9">
        <v>0.15</v>
      </c>
      <c r="F24" s="9">
        <v>1</v>
      </c>
      <c r="G24" s="8">
        <v>-1071.3972955378458</v>
      </c>
      <c r="H24" s="8">
        <v>124.35084134754243</v>
      </c>
      <c r="I24" s="8">
        <v>1904.9699528719266</v>
      </c>
      <c r="J24" s="8">
        <v>533.05604400955008</v>
      </c>
      <c r="K24" s="8">
        <v>-1069.2736473401076</v>
      </c>
      <c r="L24" s="8">
        <v>887.67015879442897</v>
      </c>
      <c r="N24" s="8">
        <f t="shared" si="6"/>
        <v>-235.70099000602681</v>
      </c>
      <c r="O24" s="8">
        <f t="shared" si="6"/>
        <v>1545.0770441515215</v>
      </c>
      <c r="P24" s="27">
        <f t="shared" si="7"/>
        <v>0.15</v>
      </c>
      <c r="Q24" s="8">
        <f t="shared" si="7"/>
        <v>1</v>
      </c>
      <c r="R24" s="8">
        <f t="shared" si="0"/>
        <v>-201.62795229915142</v>
      </c>
      <c r="S24" s="8">
        <f t="shared" si="1"/>
        <v>207.27947010526808</v>
      </c>
      <c r="T24" s="8">
        <f t="shared" si="2"/>
        <v>279.16983398242718</v>
      </c>
      <c r="U24" s="8">
        <f t="shared" si="3"/>
        <v>273.30107976605387</v>
      </c>
      <c r="V24" s="8">
        <f t="shared" si="4"/>
        <v>-201.28490143643984</v>
      </c>
      <c r="W24" s="8">
        <f t="shared" si="5"/>
        <v>330.58489830822668</v>
      </c>
    </row>
    <row r="25" spans="3:23">
      <c r="C25" s="9" t="s">
        <v>279</v>
      </c>
      <c r="D25" s="9" t="s">
        <v>279</v>
      </c>
      <c r="E25" s="9">
        <v>0.15</v>
      </c>
      <c r="F25" s="9">
        <v>2</v>
      </c>
      <c r="G25" s="8">
        <v>-1138.4920823775956</v>
      </c>
      <c r="H25" s="8">
        <v>135.26061458657409</v>
      </c>
      <c r="I25" s="8">
        <v>2047.1470616949539</v>
      </c>
      <c r="J25" s="8">
        <v>376.98366104232923</v>
      </c>
      <c r="K25" s="8">
        <v>-1056.4855948734796</v>
      </c>
      <c r="L25" s="8">
        <v>578.43239488375434</v>
      </c>
      <c r="N25" s="8">
        <f t="shared" si="6"/>
        <v>-147.8306155561213</v>
      </c>
      <c r="O25" s="8">
        <f t="shared" si="6"/>
        <v>1090.6766705126577</v>
      </c>
      <c r="P25" s="27">
        <f t="shared" si="7"/>
        <v>0.15</v>
      </c>
      <c r="Q25" s="8">
        <f t="shared" si="7"/>
        <v>2</v>
      </c>
      <c r="R25" s="8">
        <f t="shared" si="0"/>
        <v>-201.82050711491087</v>
      </c>
      <c r="S25" s="8">
        <f t="shared" si="1"/>
        <v>153.98946512994161</v>
      </c>
      <c r="T25" s="8">
        <f t="shared" si="2"/>
        <v>312.78273923527013</v>
      </c>
      <c r="U25" s="8">
        <f t="shared" si="3"/>
        <v>193.03703417279439</v>
      </c>
      <c r="V25" s="8">
        <f t="shared" si="4"/>
        <v>-188.57330528732291</v>
      </c>
      <c r="W25" s="8">
        <f t="shared" si="5"/>
        <v>225.57875271640918</v>
      </c>
    </row>
    <row r="26" spans="3:23">
      <c r="C26" s="9" t="s">
        <v>279</v>
      </c>
      <c r="D26" s="9" t="s">
        <v>279</v>
      </c>
      <c r="E26" s="9">
        <v>0.15</v>
      </c>
      <c r="F26" s="9">
        <v>3</v>
      </c>
      <c r="G26" s="8">
        <v>-817.76948161249584</v>
      </c>
      <c r="H26" s="8">
        <v>125.18846488784868</v>
      </c>
      <c r="I26" s="8">
        <v>1379.2750455705605</v>
      </c>
      <c r="J26" s="8">
        <v>304.47348372586453</v>
      </c>
      <c r="K26" s="8">
        <v>-1815.5976418049447</v>
      </c>
      <c r="L26" s="8">
        <v>305.09183228477627</v>
      </c>
      <c r="N26" s="8">
        <f t="shared" si="6"/>
        <v>-1254.0920778468801</v>
      </c>
      <c r="O26" s="8">
        <f t="shared" si="6"/>
        <v>734.75378089848948</v>
      </c>
      <c r="P26" s="27">
        <f t="shared" si="7"/>
        <v>0.15</v>
      </c>
      <c r="Q26" s="8">
        <f t="shared" si="7"/>
        <v>3</v>
      </c>
      <c r="R26" s="8">
        <f t="shared" si="0"/>
        <v>-284.03930261500591</v>
      </c>
      <c r="S26" s="8">
        <f t="shared" si="1"/>
        <v>109.24099855227715</v>
      </c>
      <c r="T26" s="8">
        <f t="shared" si="2"/>
        <v>70.867890237641618</v>
      </c>
      <c r="U26" s="8">
        <f t="shared" si="3"/>
        <v>138.20242467226433</v>
      </c>
      <c r="V26" s="8">
        <f t="shared" si="4"/>
        <v>-445.22692849224762</v>
      </c>
      <c r="W26" s="8">
        <f t="shared" si="5"/>
        <v>138.30231174716545</v>
      </c>
    </row>
    <row r="27" spans="3:23">
      <c r="C27" s="9" t="s">
        <v>279</v>
      </c>
      <c r="D27" s="9" t="s">
        <v>279</v>
      </c>
      <c r="E27" s="9">
        <v>0.15</v>
      </c>
      <c r="F27" s="9">
        <v>4</v>
      </c>
      <c r="G27" s="8">
        <v>-616.71011392894218</v>
      </c>
      <c r="H27" s="8">
        <v>105.59907198270935</v>
      </c>
      <c r="I27" s="8">
        <v>1772.1576380174131</v>
      </c>
      <c r="J27" s="8">
        <v>350.55384597537636</v>
      </c>
      <c r="K27" s="8">
        <v>-1241.216140470347</v>
      </c>
      <c r="L27" s="8">
        <v>368.31547629678778</v>
      </c>
      <c r="N27" s="8">
        <f t="shared" si="6"/>
        <v>-85.7686163818762</v>
      </c>
      <c r="O27" s="8">
        <f t="shared" si="6"/>
        <v>824.46839425487349</v>
      </c>
      <c r="P27" s="27">
        <f t="shared" si="7"/>
        <v>0.15</v>
      </c>
      <c r="Q27" s="8">
        <f t="shared" si="7"/>
        <v>4</v>
      </c>
      <c r="R27" s="8">
        <f t="shared" si="0"/>
        <v>-110.01360077324873</v>
      </c>
      <c r="S27" s="8">
        <f t="shared" si="1"/>
        <v>116.94582862423962</v>
      </c>
      <c r="T27" s="8">
        <f t="shared" si="2"/>
        <v>275.88042069500864</v>
      </c>
      <c r="U27" s="8">
        <f t="shared" si="3"/>
        <v>156.51544596151655</v>
      </c>
      <c r="V27" s="8">
        <f t="shared" si="4"/>
        <v>-210.89534352224487</v>
      </c>
      <c r="W27" s="8">
        <f t="shared" si="5"/>
        <v>159.38463239805228</v>
      </c>
    </row>
    <row r="28" spans="3:23">
      <c r="C28" s="9" t="s">
        <v>279</v>
      </c>
      <c r="D28" s="9" t="s">
        <v>279</v>
      </c>
      <c r="E28" s="9">
        <v>0.15</v>
      </c>
      <c r="F28" s="9">
        <v>5</v>
      </c>
      <c r="G28" s="8">
        <v>-373.13176016184889</v>
      </c>
      <c r="H28" s="8">
        <v>128.45611463374593</v>
      </c>
      <c r="I28" s="8">
        <v>1650.1992375110851</v>
      </c>
      <c r="J28" s="8">
        <v>310.50685240985308</v>
      </c>
      <c r="K28" s="8">
        <v>-1302.9038659386761</v>
      </c>
      <c r="L28" s="8">
        <v>410.45904128245161</v>
      </c>
      <c r="N28" s="8">
        <f t="shared" si="6"/>
        <v>-25.836388589439821</v>
      </c>
      <c r="O28" s="8">
        <f t="shared" si="6"/>
        <v>849.42200832605067</v>
      </c>
      <c r="P28" s="27">
        <f t="shared" si="7"/>
        <v>0.15</v>
      </c>
      <c r="Q28" s="8">
        <f t="shared" si="7"/>
        <v>5</v>
      </c>
      <c r="R28" s="8">
        <f t="shared" si="0"/>
        <v>-63.405308336019253</v>
      </c>
      <c r="S28" s="8">
        <f t="shared" si="1"/>
        <v>123.66134644956892</v>
      </c>
      <c r="T28" s="8">
        <f t="shared" si="2"/>
        <v>263.44046821114699</v>
      </c>
      <c r="U28" s="8">
        <f t="shared" si="3"/>
        <v>153.06954255186315</v>
      </c>
      <c r="V28" s="8">
        <f t="shared" si="4"/>
        <v>-213.59926388458362</v>
      </c>
      <c r="W28" s="8">
        <f t="shared" si="5"/>
        <v>169.21566536974444</v>
      </c>
    </row>
    <row r="29" spans="3:23">
      <c r="C29" s="9" t="s">
        <v>279</v>
      </c>
      <c r="D29" s="9" t="s">
        <v>279</v>
      </c>
      <c r="E29" s="9">
        <v>0.15</v>
      </c>
      <c r="F29" s="9">
        <v>6</v>
      </c>
      <c r="G29" s="8">
        <v>-411.0168699480443</v>
      </c>
      <c r="H29" s="8">
        <v>109.56303739062531</v>
      </c>
      <c r="I29" s="8">
        <v>949.12923695233962</v>
      </c>
      <c r="J29" s="8">
        <v>481.72922371736422</v>
      </c>
      <c r="K29" s="8">
        <v>-1225.0914972300463</v>
      </c>
      <c r="L29" s="8">
        <v>612.44594449760825</v>
      </c>
      <c r="N29" s="8">
        <f t="shared" si="6"/>
        <v>-686.97913022575108</v>
      </c>
      <c r="O29" s="8">
        <f t="shared" si="6"/>
        <v>1203.7382056055978</v>
      </c>
      <c r="P29" s="27">
        <f t="shared" si="7"/>
        <v>0.15</v>
      </c>
      <c r="Q29" s="8">
        <f t="shared" si="7"/>
        <v>6</v>
      </c>
      <c r="R29" s="8">
        <f t="shared" si="0"/>
        <v>-149.62519669203465</v>
      </c>
      <c r="S29" s="8">
        <f t="shared" si="1"/>
        <v>163.53615787300993</v>
      </c>
      <c r="T29" s="8">
        <f t="shared" si="2"/>
        <v>70.090712884181173</v>
      </c>
      <c r="U29" s="8">
        <f t="shared" si="3"/>
        <v>223.65531104886776</v>
      </c>
      <c r="V29" s="8">
        <f t="shared" si="4"/>
        <v>-281.12955956066577</v>
      </c>
      <c r="W29" s="8">
        <f t="shared" si="5"/>
        <v>244.77108902106104</v>
      </c>
    </row>
    <row r="30" spans="3:23">
      <c r="C30" s="9" t="s">
        <v>279</v>
      </c>
      <c r="D30" s="9" t="s">
        <v>279</v>
      </c>
      <c r="E30" s="9">
        <v>0.15</v>
      </c>
      <c r="F30" s="9">
        <v>7</v>
      </c>
      <c r="G30" s="8">
        <v>137.66017142669006</v>
      </c>
      <c r="H30" s="8">
        <v>112.29021512959571</v>
      </c>
      <c r="I30" s="8">
        <v>-430.92381411369286</v>
      </c>
      <c r="J30" s="8">
        <v>457.0585721602738</v>
      </c>
      <c r="K30" s="8">
        <v>-790.08185206086432</v>
      </c>
      <c r="L30" s="8">
        <v>377.92911708101059</v>
      </c>
      <c r="N30" s="8">
        <f t="shared" si="6"/>
        <v>-1083.3454947478672</v>
      </c>
      <c r="O30" s="8">
        <f t="shared" si="6"/>
        <v>947.27790437088015</v>
      </c>
      <c r="P30" s="27">
        <f t="shared" si="7"/>
        <v>0.15</v>
      </c>
      <c r="Q30" s="8">
        <f t="shared" si="7"/>
        <v>7</v>
      </c>
      <c r="R30" s="8">
        <f t="shared" si="0"/>
        <v>-109.01406109475701</v>
      </c>
      <c r="S30" s="8">
        <f t="shared" si="1"/>
        <v>132.90555008894512</v>
      </c>
      <c r="T30" s="8">
        <f t="shared" si="2"/>
        <v>-200.86224337435735</v>
      </c>
      <c r="U30" s="8">
        <f t="shared" si="3"/>
        <v>188.59890007082393</v>
      </c>
      <c r="V30" s="8">
        <f t="shared" si="4"/>
        <v>-258.88008027351577</v>
      </c>
      <c r="W30" s="8">
        <f t="shared" si="5"/>
        <v>175.8164496349429</v>
      </c>
    </row>
    <row r="31" spans="3:23">
      <c r="C31" s="9" t="s">
        <v>279</v>
      </c>
      <c r="D31" s="9" t="s">
        <v>279</v>
      </c>
      <c r="E31" s="9">
        <v>0.15</v>
      </c>
      <c r="F31" s="9">
        <v>8</v>
      </c>
      <c r="G31" s="8">
        <v>454.57785052804843</v>
      </c>
      <c r="H31" s="8">
        <v>153.95755868841127</v>
      </c>
      <c r="I31" s="8">
        <v>-361.21466887462094</v>
      </c>
      <c r="J31" s="8">
        <v>281.13172691890395</v>
      </c>
      <c r="K31" s="8">
        <v>-1712.0095630247522</v>
      </c>
      <c r="L31" s="8">
        <v>545.22520501520944</v>
      </c>
      <c r="N31" s="8">
        <f t="shared" si="6"/>
        <v>-1618.6463813713247</v>
      </c>
      <c r="O31" s="8">
        <f t="shared" si="6"/>
        <v>980.31449062252466</v>
      </c>
      <c r="P31" s="27">
        <f t="shared" si="7"/>
        <v>0.15</v>
      </c>
      <c r="Q31" s="8">
        <f t="shared" si="7"/>
        <v>8</v>
      </c>
      <c r="R31" s="8">
        <f t="shared" si="0"/>
        <v>-122.67342804237954</v>
      </c>
      <c r="S31" s="8">
        <f t="shared" si="1"/>
        <v>143.63893815201072</v>
      </c>
      <c r="T31" s="8">
        <f t="shared" si="2"/>
        <v>-254.45529656127226</v>
      </c>
      <c r="U31" s="8">
        <f t="shared" si="3"/>
        <v>164.18245763539801</v>
      </c>
      <c r="V31" s="8">
        <f t="shared" si="4"/>
        <v>-472.66062561629343</v>
      </c>
      <c r="W31" s="8">
        <f t="shared" si="5"/>
        <v>206.8437117894166</v>
      </c>
    </row>
    <row r="32" spans="3:23">
      <c r="C32" s="9" t="s">
        <v>281</v>
      </c>
      <c r="D32" s="39" t="s">
        <v>283</v>
      </c>
      <c r="E32" s="9">
        <v>0.15</v>
      </c>
      <c r="F32" s="9">
        <v>9</v>
      </c>
      <c r="G32" s="8">
        <v>359.93050572358243</v>
      </c>
      <c r="H32" s="8">
        <v>114.71513176419813</v>
      </c>
      <c r="I32" s="8">
        <v>-2565.82618596668</v>
      </c>
      <c r="J32" s="8">
        <v>447.5417329486977</v>
      </c>
      <c r="K32" s="8">
        <v>875.15242515712191</v>
      </c>
      <c r="L32" s="8">
        <v>227.50475725774606</v>
      </c>
      <c r="N32" s="8">
        <f t="shared" si="6"/>
        <v>-1330.7432550859758</v>
      </c>
      <c r="O32" s="8">
        <f t="shared" si="6"/>
        <v>789.76162197064184</v>
      </c>
      <c r="P32" s="27">
        <f t="shared" si="7"/>
        <v>0.15</v>
      </c>
      <c r="Q32" s="8">
        <f t="shared" si="7"/>
        <v>9</v>
      </c>
      <c r="R32" s="8">
        <f t="shared" si="0"/>
        <v>-103.0820434416068</v>
      </c>
      <c r="S32" s="8">
        <f t="shared" si="1"/>
        <v>114.21356394681359</v>
      </c>
      <c r="T32" s="8">
        <f t="shared" si="2"/>
        <v>-575.70427825311072</v>
      </c>
      <c r="U32" s="8">
        <f t="shared" si="3"/>
        <v>167.97786106123283</v>
      </c>
      <c r="V32" s="8">
        <f t="shared" si="4"/>
        <v>-19.853887225419658</v>
      </c>
      <c r="W32" s="8">
        <f t="shared" si="5"/>
        <v>132.43342652654059</v>
      </c>
    </row>
    <row r="33" spans="3:42">
      <c r="C33" s="9" t="s">
        <v>281</v>
      </c>
      <c r="D33" s="9" t="s">
        <v>281</v>
      </c>
      <c r="E33" s="9">
        <v>0.15</v>
      </c>
      <c r="F33" s="9">
        <v>10</v>
      </c>
      <c r="G33" s="8">
        <v>206.94653734976143</v>
      </c>
      <c r="H33" s="8">
        <v>103.22514221616782</v>
      </c>
      <c r="I33" s="8">
        <v>-1708.3552583611049</v>
      </c>
      <c r="J33" s="8">
        <v>183.71677794981611</v>
      </c>
      <c r="K33" s="8">
        <v>2572.2655063065149</v>
      </c>
      <c r="L33" s="8">
        <v>215.9854881007559</v>
      </c>
      <c r="N33" s="8">
        <f t="shared" si="6"/>
        <v>1070.8567852951714</v>
      </c>
      <c r="O33" s="8">
        <f t="shared" si="6"/>
        <v>502.9274082667398</v>
      </c>
      <c r="P33" s="27">
        <f t="shared" si="7"/>
        <v>0.15</v>
      </c>
      <c r="Q33" s="8">
        <f t="shared" si="7"/>
        <v>10</v>
      </c>
      <c r="R33" s="8">
        <f t="shared" si="0"/>
        <v>163.16824348264566</v>
      </c>
      <c r="S33" s="8">
        <f t="shared" si="1"/>
        <v>77.606420513389793</v>
      </c>
      <c r="T33" s="8">
        <f t="shared" si="2"/>
        <v>-146.22666197834042</v>
      </c>
      <c r="U33" s="8">
        <f t="shared" si="3"/>
        <v>90.608915516517612</v>
      </c>
      <c r="V33" s="8">
        <f t="shared" si="4"/>
        <v>545.25823077565963</v>
      </c>
      <c r="W33" s="8">
        <f t="shared" si="5"/>
        <v>95.82155331013098</v>
      </c>
    </row>
    <row r="34" spans="3:42">
      <c r="C34" s="9" t="s">
        <v>281</v>
      </c>
      <c r="D34" s="9" t="s">
        <v>281</v>
      </c>
      <c r="E34" s="9">
        <v>0.15</v>
      </c>
      <c r="F34" s="9">
        <v>11</v>
      </c>
      <c r="G34" s="8">
        <v>-710.99730952151049</v>
      </c>
      <c r="H34" s="8">
        <v>105.08184958624156</v>
      </c>
      <c r="I34" s="8">
        <v>-1488.9689597814559</v>
      </c>
      <c r="J34" s="8">
        <v>204.23142051961827</v>
      </c>
      <c r="K34" s="8">
        <v>2379.5024011457053</v>
      </c>
      <c r="L34" s="8">
        <v>247.03671010084554</v>
      </c>
      <c r="N34" s="8">
        <f t="shared" si="6"/>
        <v>179.536131842739</v>
      </c>
      <c r="O34" s="8">
        <f t="shared" si="6"/>
        <v>556.34998020670537</v>
      </c>
      <c r="P34" s="27">
        <f t="shared" si="7"/>
        <v>0.15</v>
      </c>
      <c r="Q34" s="8">
        <f t="shared" si="7"/>
        <v>11</v>
      </c>
      <c r="R34" s="8">
        <f t="shared" si="0"/>
        <v>-93.101918641758303</v>
      </c>
      <c r="S34" s="8">
        <f t="shared" si="1"/>
        <v>84.378700227435985</v>
      </c>
      <c r="T34" s="8">
        <f t="shared" si="2"/>
        <v>-218.77426214528793</v>
      </c>
      <c r="U34" s="8">
        <f t="shared" si="3"/>
        <v>100.39516937821223</v>
      </c>
      <c r="V34" s="8">
        <f t="shared" si="4"/>
        <v>406.13265000448422</v>
      </c>
      <c r="W34" s="8">
        <f t="shared" si="5"/>
        <v>107.30987000287206</v>
      </c>
    </row>
    <row r="35" spans="3:42">
      <c r="C35" s="9" t="s">
        <v>281</v>
      </c>
      <c r="D35" s="9" t="s">
        <v>281</v>
      </c>
      <c r="E35" s="9">
        <v>0.15</v>
      </c>
      <c r="F35" s="9">
        <v>12.000000000000014</v>
      </c>
      <c r="G35" s="8">
        <v>-543.00485424163548</v>
      </c>
      <c r="H35" s="8">
        <v>94.224480815086054</v>
      </c>
      <c r="I35" s="8">
        <v>-854.48898378437389</v>
      </c>
      <c r="J35" s="8">
        <v>177.45271863234268</v>
      </c>
      <c r="K35" s="8">
        <v>1633.4524856682631</v>
      </c>
      <c r="L35" s="8">
        <v>302.08430569977895</v>
      </c>
      <c r="N35" s="8">
        <f t="shared" si="6"/>
        <v>235.95864764225371</v>
      </c>
      <c r="O35" s="8">
        <f t="shared" si="6"/>
        <v>573.76150514720769</v>
      </c>
      <c r="P35" s="27">
        <f t="shared" si="7"/>
        <v>0.15</v>
      </c>
      <c r="Q35" s="8">
        <f t="shared" si="7"/>
        <v>12.000000000000014</v>
      </c>
      <c r="R35" s="8">
        <f t="shared" si="0"/>
        <v>-59.128871066991138</v>
      </c>
      <c r="S35" s="8">
        <f t="shared" si="1"/>
        <v>84.734290793733265</v>
      </c>
      <c r="T35" s="8">
        <f t="shared" si="2"/>
        <v>-109.44553814697196</v>
      </c>
      <c r="U35" s="8">
        <f t="shared" si="3"/>
        <v>98.178852287290113</v>
      </c>
      <c r="V35" s="8">
        <f t="shared" si="4"/>
        <v>292.45269922614625</v>
      </c>
      <c r="W35" s="8">
        <f t="shared" si="5"/>
        <v>118.31164712126059</v>
      </c>
    </row>
    <row r="36" spans="3:42">
      <c r="C36" s="9" t="s">
        <v>281</v>
      </c>
      <c r="D36" s="9" t="s">
        <v>281</v>
      </c>
      <c r="E36" s="9">
        <v>0.15</v>
      </c>
      <c r="F36" s="9">
        <v>13.000000000000014</v>
      </c>
      <c r="G36" s="8">
        <v>-128.09876293096156</v>
      </c>
      <c r="H36" s="8">
        <v>104.43756436318007</v>
      </c>
      <c r="I36" s="8">
        <v>-610.90272982888825</v>
      </c>
      <c r="J36" s="8">
        <v>204.24536910312872</v>
      </c>
      <c r="K36" s="8">
        <v>680.09767552412723</v>
      </c>
      <c r="L36" s="8">
        <v>297.56654341683839</v>
      </c>
      <c r="N36" s="8">
        <f t="shared" si="6"/>
        <v>-58.903817235722613</v>
      </c>
      <c r="O36" s="8">
        <f t="shared" si="6"/>
        <v>606.24947688314717</v>
      </c>
      <c r="P36" s="27">
        <f t="shared" si="7"/>
        <v>0.15</v>
      </c>
      <c r="Q36" s="8">
        <f t="shared" si="7"/>
        <v>13.000000000000014</v>
      </c>
      <c r="R36" s="8">
        <f t="shared" si="0"/>
        <v>-27.829301100098643</v>
      </c>
      <c r="S36" s="8">
        <f t="shared" si="1"/>
        <v>90.320139327202668</v>
      </c>
      <c r="T36" s="8">
        <f t="shared" si="2"/>
        <v>-105.82071113745602</v>
      </c>
      <c r="U36" s="8">
        <f t="shared" si="3"/>
        <v>106.44293855442514</v>
      </c>
      <c r="V36" s="8">
        <f t="shared" si="4"/>
        <v>102.7255081888003</v>
      </c>
      <c r="W36" s="8">
        <f t="shared" si="5"/>
        <v>121.5178974820244</v>
      </c>
    </row>
    <row r="37" spans="3:42">
      <c r="C37" s="9" t="s">
        <v>281</v>
      </c>
      <c r="D37" s="9" t="s">
        <v>281</v>
      </c>
      <c r="E37" s="9">
        <v>0.15</v>
      </c>
      <c r="F37" s="9">
        <v>14.000000000000014</v>
      </c>
      <c r="G37" s="8">
        <v>-51.298296968815826</v>
      </c>
      <c r="H37" s="8">
        <v>94.427410298192342</v>
      </c>
      <c r="I37" s="8">
        <v>-749.83350154855793</v>
      </c>
      <c r="J37" s="8">
        <v>149.86505372882596</v>
      </c>
      <c r="K37" s="8">
        <v>138.39700002082901</v>
      </c>
      <c r="L37" s="8">
        <v>229.6755303070608</v>
      </c>
      <c r="N37" s="8">
        <f t="shared" si="6"/>
        <v>-662.73479849654473</v>
      </c>
      <c r="O37" s="8">
        <f t="shared" si="6"/>
        <v>473.96799433407909</v>
      </c>
      <c r="P37" s="27">
        <f t="shared" si="7"/>
        <v>0.15</v>
      </c>
      <c r="Q37" s="8">
        <f t="shared" si="7"/>
        <v>14.000000000000014</v>
      </c>
      <c r="R37" s="8">
        <f t="shared" si="0"/>
        <v>-88.579517789736229</v>
      </c>
      <c r="S37" s="8">
        <f t="shared" si="1"/>
        <v>72.676704054029102</v>
      </c>
      <c r="T37" s="8">
        <f t="shared" si="2"/>
        <v>-201.41982006800222</v>
      </c>
      <c r="U37" s="8">
        <f t="shared" si="3"/>
        <v>81.632015685131435</v>
      </c>
      <c r="V37" s="8">
        <f t="shared" si="4"/>
        <v>-57.936431352947444</v>
      </c>
      <c r="W37" s="8">
        <f t="shared" si="5"/>
        <v>94.524477286230933</v>
      </c>
    </row>
    <row r="38" spans="3:42">
      <c r="C38" s="9" t="s">
        <v>281</v>
      </c>
      <c r="D38" s="9" t="s">
        <v>281</v>
      </c>
      <c r="E38" s="9">
        <v>0.15</v>
      </c>
      <c r="F38" s="9">
        <v>15.000000000000014</v>
      </c>
      <c r="G38" s="8">
        <v>283.5269455467859</v>
      </c>
      <c r="H38" s="8">
        <v>100.35382570694475</v>
      </c>
      <c r="I38" s="8">
        <v>-553.21418496290244</v>
      </c>
      <c r="J38" s="8">
        <v>154.88729509027803</v>
      </c>
      <c r="K38" s="8">
        <v>705.22896735214499</v>
      </c>
      <c r="L38" s="8">
        <v>251.20144810553143</v>
      </c>
      <c r="N38" s="8">
        <f t="shared" si="6"/>
        <v>435.54172793602845</v>
      </c>
      <c r="O38" s="8">
        <f t="shared" si="6"/>
        <v>506.4425689027542</v>
      </c>
      <c r="P38" s="27">
        <f t="shared" si="7"/>
        <v>0.15</v>
      </c>
      <c r="Q38" s="8">
        <f t="shared" si="7"/>
        <v>15.000000000000014</v>
      </c>
      <c r="R38" s="8">
        <f t="shared" si="0"/>
        <v>98.568062088268846</v>
      </c>
      <c r="S38" s="8">
        <f t="shared" si="1"/>
        <v>77.568467692801676</v>
      </c>
      <c r="T38" s="8">
        <f t="shared" si="2"/>
        <v>-36.597812840219255</v>
      </c>
      <c r="U38" s="8">
        <f t="shared" si="3"/>
        <v>86.377720439340123</v>
      </c>
      <c r="V38" s="8">
        <f t="shared" si="4"/>
        <v>166.68915791836531</v>
      </c>
      <c r="W38" s="8">
        <f t="shared" si="5"/>
        <v>101.93616054180416</v>
      </c>
    </row>
    <row r="39" spans="3:42">
      <c r="C39" s="9" t="s">
        <v>281</v>
      </c>
      <c r="D39" s="9" t="s">
        <v>281</v>
      </c>
      <c r="E39" s="9">
        <v>0.15</v>
      </c>
      <c r="F39" s="9">
        <v>16.000000000000014</v>
      </c>
      <c r="G39" s="8">
        <v>314.93867052256871</v>
      </c>
      <c r="H39" s="8">
        <v>93.266380312373485</v>
      </c>
      <c r="I39" s="8">
        <v>-791.6403867086475</v>
      </c>
      <c r="J39" s="8">
        <v>265.92795836355435</v>
      </c>
      <c r="K39" s="8">
        <v>182.88821728651428</v>
      </c>
      <c r="L39" s="8">
        <v>238.42204200330562</v>
      </c>
      <c r="N39" s="8">
        <f t="shared" si="6"/>
        <v>-293.81349889956448</v>
      </c>
      <c r="O39" s="8">
        <f t="shared" si="6"/>
        <v>597.61638067923343</v>
      </c>
      <c r="P39" s="27">
        <f t="shared" si="7"/>
        <v>0.15</v>
      </c>
      <c r="Q39" s="8">
        <f t="shared" si="7"/>
        <v>16.000000000000014</v>
      </c>
      <c r="R39" s="8">
        <f t="shared" si="0"/>
        <v>15.278072871583099</v>
      </c>
      <c r="S39" s="8">
        <f t="shared" si="1"/>
        <v>87.469630632752057</v>
      </c>
      <c r="T39" s="8">
        <f t="shared" si="2"/>
        <v>-163.47700560422874</v>
      </c>
      <c r="U39" s="8">
        <f t="shared" ref="U39:U70" si="8">E/1000/(1+nu)*(I39+J39+(nu/(1-2*nu))*(N39+O39))-T39</f>
        <v>115.36111631794282</v>
      </c>
      <c r="V39" s="8">
        <f t="shared" si="4"/>
        <v>-6.0531541896256931</v>
      </c>
      <c r="W39" s="8">
        <f t="shared" ref="W39:W70" si="9">E/1000/(1+nu)*(K39+L39+(nu/(1-2*nu))*(N39+O39))-V39</f>
        <v>110.91785290590262</v>
      </c>
    </row>
    <row r="40" spans="3:42">
      <c r="C40" s="9" t="s">
        <v>281</v>
      </c>
      <c r="D40" s="9" t="s">
        <v>281</v>
      </c>
      <c r="E40" s="9">
        <v>0.15</v>
      </c>
      <c r="F40" s="9">
        <v>-9.6599999999999966</v>
      </c>
      <c r="G40" s="8">
        <v>114.90268253622204</v>
      </c>
      <c r="H40" s="8">
        <v>112.29119452260684</v>
      </c>
      <c r="I40" s="8">
        <v>-1397.5411908084823</v>
      </c>
      <c r="J40" s="8">
        <v>133.35161421923476</v>
      </c>
      <c r="K40" s="8">
        <v>1445.9916089073488</v>
      </c>
      <c r="L40" s="8">
        <v>294.16125945047611</v>
      </c>
      <c r="N40" s="8">
        <f t="shared" si="6"/>
        <v>163.35310063508859</v>
      </c>
      <c r="O40" s="8">
        <f t="shared" si="6"/>
        <v>539.80406819231769</v>
      </c>
      <c r="P40" s="27">
        <f t="shared" si="7"/>
        <v>0.15</v>
      </c>
      <c r="Q40" s="36">
        <f t="shared" si="7"/>
        <v>-9.6599999999999966</v>
      </c>
      <c r="R40" s="8">
        <f t="shared" si="0"/>
        <v>38.352058986640827</v>
      </c>
      <c r="S40" s="8">
        <f t="shared" si="1"/>
        <v>83.538685838490338</v>
      </c>
      <c r="T40" s="8">
        <f t="shared" si="2"/>
        <v>-205.96579747673445</v>
      </c>
      <c r="U40" s="8">
        <f t="shared" si="8"/>
        <v>86.940753635637918</v>
      </c>
      <c r="V40" s="8">
        <f t="shared" si="4"/>
        <v>253.37411632351512</v>
      </c>
      <c r="W40" s="8">
        <f t="shared" si="9"/>
        <v>112.91769632683844</v>
      </c>
    </row>
    <row r="41" spans="3:42">
      <c r="C41" s="9" t="s">
        <v>281</v>
      </c>
      <c r="D41" s="9" t="s">
        <v>281</v>
      </c>
      <c r="E41" s="9">
        <v>0.15</v>
      </c>
      <c r="F41" s="9">
        <v>-9.3299999999999983</v>
      </c>
      <c r="G41" s="8">
        <v>-38.239358979508253</v>
      </c>
      <c r="H41" s="8">
        <v>110.69094006477265</v>
      </c>
      <c r="I41" s="8">
        <v>-1299.9690346684467</v>
      </c>
      <c r="J41" s="8">
        <v>159.12490688396724</v>
      </c>
      <c r="K41" s="8">
        <v>1152.305433748113</v>
      </c>
      <c r="L41" s="8">
        <v>245.04936423896947</v>
      </c>
      <c r="N41" s="8">
        <f t="shared" si="6"/>
        <v>-185.90295989984202</v>
      </c>
      <c r="O41" s="8">
        <f t="shared" si="6"/>
        <v>514.86521118770929</v>
      </c>
      <c r="P41" s="27">
        <f t="shared" si="7"/>
        <v>0.15</v>
      </c>
      <c r="Q41" s="36">
        <f t="shared" si="7"/>
        <v>-9.3299999999999983</v>
      </c>
      <c r="R41" s="8">
        <f t="shared" si="0"/>
        <v>-28.699985823016799</v>
      </c>
      <c r="S41" s="8">
        <f t="shared" si="1"/>
        <v>80.258744750512648</v>
      </c>
      <c r="T41" s="8">
        <f t="shared" si="2"/>
        <v>-232.51785651122992</v>
      </c>
      <c r="U41" s="8">
        <f t="shared" si="8"/>
        <v>88.082693236690261</v>
      </c>
      <c r="V41" s="8">
        <f t="shared" si="4"/>
        <v>163.61878838682969</v>
      </c>
      <c r="W41" s="8">
        <f t="shared" si="9"/>
        <v>101.96279788634445</v>
      </c>
    </row>
    <row r="42" spans="3:42">
      <c r="C42" s="9" t="s">
        <v>335</v>
      </c>
      <c r="D42" t="s">
        <v>283</v>
      </c>
      <c r="E42" s="9">
        <v>0.15</v>
      </c>
      <c r="F42" s="9">
        <v>-8.6700000000000017</v>
      </c>
      <c r="G42" s="8">
        <v>-678.69931769548589</v>
      </c>
      <c r="H42" s="8">
        <v>152.33407460801823</v>
      </c>
      <c r="I42" s="8">
        <v>-2267.5641864643435</v>
      </c>
      <c r="J42" s="8">
        <v>189.6986494450689</v>
      </c>
      <c r="K42" s="8">
        <v>-6.749895801294592</v>
      </c>
      <c r="L42" s="8">
        <v>406.63075235547461</v>
      </c>
      <c r="N42" s="8">
        <f t="shared" si="6"/>
        <v>-2953.0133999611244</v>
      </c>
      <c r="O42" s="8">
        <f t="shared" si="6"/>
        <v>748.66347640856179</v>
      </c>
      <c r="P42" s="27">
        <f t="shared" si="7"/>
        <v>0.15</v>
      </c>
      <c r="Q42" s="36">
        <f t="shared" si="7"/>
        <v>-8.6700000000000017</v>
      </c>
      <c r="R42" s="8">
        <f t="shared" si="0"/>
        <v>-467.40497477686847</v>
      </c>
      <c r="S42" s="8">
        <f t="shared" si="1"/>
        <v>115.31127169387105</v>
      </c>
      <c r="T42" s="8">
        <f t="shared" si="2"/>
        <v>-724.06776127029923</v>
      </c>
      <c r="U42" s="8">
        <f t="shared" si="8"/>
        <v>121.3470876290869</v>
      </c>
      <c r="V42" s="8">
        <f t="shared" si="4"/>
        <v>-358.85929893242218</v>
      </c>
      <c r="W42" s="8">
        <f t="shared" si="9"/>
        <v>156.38996579153701</v>
      </c>
    </row>
    <row r="43" spans="3:42">
      <c r="C43" s="9" t="s">
        <v>281</v>
      </c>
      <c r="D43" s="9" t="s">
        <v>279</v>
      </c>
      <c r="E43" s="9">
        <v>0.15</v>
      </c>
      <c r="F43" s="9">
        <v>-8.3400000000000034</v>
      </c>
      <c r="G43" s="8">
        <v>-306.56095949421757</v>
      </c>
      <c r="H43" s="8">
        <v>164.52148907009078</v>
      </c>
      <c r="I43" s="8">
        <v>-1442.5444548482601</v>
      </c>
      <c r="J43" s="8">
        <v>262.00860308089864</v>
      </c>
      <c r="K43" s="8">
        <v>-13.366262226033321</v>
      </c>
      <c r="L43" s="8">
        <v>520.1298900024965</v>
      </c>
      <c r="N43" s="8">
        <f t="shared" si="6"/>
        <v>-1762.4716765685109</v>
      </c>
      <c r="O43" s="8">
        <f t="shared" si="6"/>
        <v>946.65998215348588</v>
      </c>
      <c r="P43" s="27">
        <f t="shared" si="7"/>
        <v>0.15</v>
      </c>
      <c r="Q43" s="36">
        <f t="shared" si="7"/>
        <v>-8.3400000000000034</v>
      </c>
      <c r="R43" s="8">
        <f t="shared" si="0"/>
        <v>-263.05160811794315</v>
      </c>
      <c r="S43" s="8">
        <f t="shared" si="1"/>
        <v>141.26804607222545</v>
      </c>
      <c r="T43" s="8">
        <f t="shared" si="2"/>
        <v>-446.55663429051918</v>
      </c>
      <c r="U43" s="8">
        <f t="shared" si="8"/>
        <v>157.01596448935589</v>
      </c>
      <c r="V43" s="8">
        <f t="shared" si="4"/>
        <v>-215.6893877900057</v>
      </c>
      <c r="W43" s="8">
        <f t="shared" si="9"/>
        <v>198.71248006899867</v>
      </c>
    </row>
    <row r="44" spans="3:42">
      <c r="C44" s="9" t="s">
        <v>335</v>
      </c>
      <c r="D44" s="9" t="s">
        <v>279</v>
      </c>
      <c r="E44" s="9">
        <v>0.15</v>
      </c>
      <c r="F44" s="9">
        <v>8.3400000000000034</v>
      </c>
      <c r="G44" s="8">
        <v>540.85325379693575</v>
      </c>
      <c r="H44" s="8">
        <v>106.10336004446276</v>
      </c>
      <c r="I44" s="8">
        <v>-1477.5089774888838</v>
      </c>
      <c r="J44" s="8">
        <v>333.20911200940259</v>
      </c>
      <c r="K44" s="8">
        <v>266.34056301033661</v>
      </c>
      <c r="L44" s="8">
        <v>413.29919305321812</v>
      </c>
      <c r="N44" s="8">
        <f t="shared" si="6"/>
        <v>-670.31516068161147</v>
      </c>
      <c r="O44" s="8">
        <f t="shared" si="6"/>
        <v>852.61166510708347</v>
      </c>
      <c r="P44" s="27">
        <f t="shared" si="7"/>
        <v>0.15</v>
      </c>
      <c r="Q44" s="36">
        <f t="shared" si="7"/>
        <v>8.3400000000000034</v>
      </c>
      <c r="R44" s="8">
        <f t="shared" si="0"/>
        <v>6.1573426846174746</v>
      </c>
      <c r="S44" s="8">
        <f t="shared" si="1"/>
        <v>120.43695604900215</v>
      </c>
      <c r="T44" s="8">
        <f t="shared" si="2"/>
        <v>-319.88578698463027</v>
      </c>
      <c r="U44" s="8">
        <f t="shared" si="8"/>
        <v>157.12326982795398</v>
      </c>
      <c r="V44" s="8">
        <f t="shared" si="4"/>
        <v>-38.18701505783315</v>
      </c>
      <c r="W44" s="8">
        <f t="shared" si="9"/>
        <v>170.06089830426262</v>
      </c>
    </row>
    <row r="45" spans="3:42">
      <c r="C45" s="9" t="s">
        <v>281</v>
      </c>
      <c r="D45" s="9" t="s">
        <v>279</v>
      </c>
      <c r="E45" s="9">
        <v>0.15</v>
      </c>
      <c r="F45" s="9">
        <v>8.6700000000000017</v>
      </c>
      <c r="G45" s="8">
        <v>687.90514108929551</v>
      </c>
      <c r="H45" s="8">
        <v>120.94706965259945</v>
      </c>
      <c r="I45" s="8">
        <v>-1249.3413033221045</v>
      </c>
      <c r="J45" s="8">
        <v>329.08802999254135</v>
      </c>
      <c r="K45" s="8">
        <v>1185.8937996209741</v>
      </c>
      <c r="L45" s="8">
        <v>205.01142527584716</v>
      </c>
      <c r="N45" s="8">
        <f t="shared" si="6"/>
        <v>624.45763738816504</v>
      </c>
      <c r="O45" s="8">
        <f t="shared" si="6"/>
        <v>655.04652492098796</v>
      </c>
      <c r="P45" s="27">
        <f t="shared" si="7"/>
        <v>0.15</v>
      </c>
      <c r="Q45" s="36">
        <f t="shared" si="7"/>
        <v>8.6700000000000017</v>
      </c>
      <c r="R45" s="8">
        <f t="shared" si="0"/>
        <v>186.77858270568308</v>
      </c>
      <c r="S45" s="8">
        <f t="shared" si="1"/>
        <v>98.899009463154954</v>
      </c>
      <c r="T45" s="8">
        <f t="shared" si="2"/>
        <v>-126.1612275453892</v>
      </c>
      <c r="U45" s="8">
        <f t="shared" si="8"/>
        <v>132.52177997960712</v>
      </c>
      <c r="V45" s="8">
        <f t="shared" si="4"/>
        <v>267.22290446849269</v>
      </c>
      <c r="W45" s="8">
        <f t="shared" si="9"/>
        <v>112.47863614075646</v>
      </c>
      <c r="AP45" t="s">
        <v>330</v>
      </c>
    </row>
    <row r="46" spans="3:42">
      <c r="C46" s="9" t="s">
        <v>281</v>
      </c>
      <c r="D46" t="s">
        <v>282</v>
      </c>
      <c r="E46" s="9">
        <v>0.15</v>
      </c>
      <c r="F46" s="9">
        <v>9.3299999999999983</v>
      </c>
      <c r="G46" s="8">
        <v>-363.0723917907863</v>
      </c>
      <c r="H46" s="8">
        <v>112.63182880649757</v>
      </c>
      <c r="I46" s="8">
        <v>-2783.8818558991729</v>
      </c>
      <c r="J46" s="8">
        <v>213.64988809124952</v>
      </c>
      <c r="K46" s="8">
        <v>1505.6189685538345</v>
      </c>
      <c r="L46" s="8">
        <v>198.41198106540514</v>
      </c>
      <c r="N46" s="8">
        <f t="shared" si="6"/>
        <v>-1641.3352791361247</v>
      </c>
      <c r="O46" s="8">
        <f t="shared" si="6"/>
        <v>524.6936979631522</v>
      </c>
      <c r="P46" s="27">
        <f t="shared" si="7"/>
        <v>0.15</v>
      </c>
      <c r="Q46" s="36">
        <f t="shared" si="7"/>
        <v>9.3299999999999983</v>
      </c>
      <c r="R46" s="8">
        <f t="shared" si="0"/>
        <v>-257.50423749231129</v>
      </c>
      <c r="S46" s="8">
        <f t="shared" si="1"/>
        <v>81.763031906585297</v>
      </c>
      <c r="T46" s="8">
        <f t="shared" si="2"/>
        <v>-648.55807400212757</v>
      </c>
      <c r="U46" s="8">
        <f t="shared" si="8"/>
        <v>98.081333791045267</v>
      </c>
      <c r="V46" s="8">
        <f t="shared" si="4"/>
        <v>44.361289947973589</v>
      </c>
      <c r="W46" s="8">
        <f t="shared" si="9"/>
        <v>95.619825733024228</v>
      </c>
    </row>
    <row r="47" spans="3:42">
      <c r="C47" s="9" t="s">
        <v>281</v>
      </c>
      <c r="D47" s="9" t="s">
        <v>281</v>
      </c>
      <c r="E47" s="9">
        <v>0.15</v>
      </c>
      <c r="F47" s="9">
        <v>9.6599999999999966</v>
      </c>
      <c r="G47" s="8">
        <v>382.76818715665684</v>
      </c>
      <c r="H47" s="8">
        <v>93.309346179015733</v>
      </c>
      <c r="I47" s="8">
        <v>-1216.9966885012818</v>
      </c>
      <c r="J47" s="8">
        <v>186.37525716513892</v>
      </c>
      <c r="K47" s="8">
        <v>1451.622806628139</v>
      </c>
      <c r="L47" s="8">
        <v>342.91915244377697</v>
      </c>
      <c r="N47" s="8">
        <f t="shared" si="6"/>
        <v>617.39430528351397</v>
      </c>
      <c r="O47" s="8">
        <f t="shared" si="6"/>
        <v>622.60375578793162</v>
      </c>
      <c r="P47" s="27">
        <f t="shared" si="7"/>
        <v>0.15</v>
      </c>
      <c r="Q47" s="36">
        <f t="shared" si="7"/>
        <v>9.6599999999999966</v>
      </c>
      <c r="R47" s="8">
        <f t="shared" si="0"/>
        <v>136.6314787577318</v>
      </c>
      <c r="S47" s="8">
        <f t="shared" si="1"/>
        <v>90.503887872455806</v>
      </c>
      <c r="T47" s="8">
        <f t="shared" si="2"/>
        <v>-121.79207807931979</v>
      </c>
      <c r="U47" s="8">
        <f t="shared" si="8"/>
        <v>105.53761195482952</v>
      </c>
      <c r="V47" s="8">
        <f t="shared" si="4"/>
        <v>309.29260959543274</v>
      </c>
      <c r="W47" s="8">
        <f t="shared" si="9"/>
        <v>130.82547196137875</v>
      </c>
    </row>
    <row r="48" spans="3:42">
      <c r="G48" s="9"/>
      <c r="H48" s="9"/>
      <c r="I48" s="9"/>
      <c r="J48" s="9"/>
      <c r="K48" s="9"/>
      <c r="L48" s="9"/>
      <c r="N48" s="8"/>
      <c r="O48" s="8"/>
      <c r="P48" s="27"/>
      <c r="Q48" s="8"/>
      <c r="R48" s="9"/>
      <c r="S48" s="8"/>
      <c r="T48" s="9"/>
      <c r="U48" s="8">
        <f t="shared" si="8"/>
        <v>0</v>
      </c>
      <c r="V48" s="9"/>
      <c r="W48" s="8">
        <f t="shared" si="9"/>
        <v>0</v>
      </c>
    </row>
    <row r="49" spans="4:23">
      <c r="D49" s="11" t="s">
        <v>281</v>
      </c>
      <c r="E49" s="33">
        <v>0.3</v>
      </c>
      <c r="F49" s="33">
        <v>-9.6599999999999966</v>
      </c>
      <c r="G49" s="13">
        <v>438.33117589797689</v>
      </c>
      <c r="H49" s="13">
        <v>93.030742328359338</v>
      </c>
      <c r="I49" s="13">
        <v>-1375.5999621832825</v>
      </c>
      <c r="J49" s="13">
        <v>233.64234877898389</v>
      </c>
      <c r="K49" s="13">
        <v>1290.5801789655502</v>
      </c>
      <c r="L49" s="13">
        <v>307.2332665308154</v>
      </c>
      <c r="M49" s="11"/>
      <c r="N49" s="13">
        <f t="shared" ref="N49:O77" si="10">SUM(G49,I49,K49)</f>
        <v>353.31139268024458</v>
      </c>
      <c r="O49" s="13">
        <f t="shared" si="10"/>
        <v>633.90635763815862</v>
      </c>
      <c r="P49" s="28">
        <f>E49</f>
        <v>0.3</v>
      </c>
      <c r="Q49" s="38">
        <f>F49</f>
        <v>-9.6599999999999966</v>
      </c>
      <c r="R49" s="13">
        <f t="shared" ref="R49:R58" si="11">E/1000/(1+nu)*(G49+(nu/(1-2*nu))*N49)</f>
        <v>113.61237791208741</v>
      </c>
      <c r="S49" s="13">
        <f t="shared" ref="S49:S58" si="12">E/1000/(1+nu)*(G49+H49+(nu/(1-2*nu))*(N49+O49))-R49</f>
        <v>91.828236320742676</v>
      </c>
      <c r="T49" s="13">
        <f t="shared" ref="T49:T58" si="13">E/1000/(1+nu)*(I49+(nu/(1-2*nu))*N49)</f>
        <v>-179.40726747026983</v>
      </c>
      <c r="U49" s="13">
        <f t="shared" si="8"/>
        <v>114.54241890122813</v>
      </c>
      <c r="V49" s="13">
        <f t="shared" ref="V49:V58" si="14">E/1000/(1+nu)*(K49+(nu/(1-2*nu))*N49)</f>
        <v>251.28337071531081</v>
      </c>
      <c r="W49" s="13">
        <f t="shared" si="9"/>
        <v>126.43018253806241</v>
      </c>
    </row>
    <row r="50" spans="4:23">
      <c r="D50" s="11" t="s">
        <v>281</v>
      </c>
      <c r="E50" s="33">
        <v>0.3</v>
      </c>
      <c r="F50" s="33">
        <v>-9.3299999999999983</v>
      </c>
      <c r="G50" s="13">
        <v>187.3048196521232</v>
      </c>
      <c r="H50" s="13">
        <v>107.62394637864324</v>
      </c>
      <c r="I50" s="13">
        <v>-1167.4759884068299</v>
      </c>
      <c r="J50" s="13">
        <v>184.29534466657412</v>
      </c>
      <c r="K50" s="13">
        <v>1030.816757302322</v>
      </c>
      <c r="L50" s="13">
        <v>304.92671293802505</v>
      </c>
      <c r="M50" s="11"/>
      <c r="N50" s="13">
        <f t="shared" si="10"/>
        <v>50.645588547615375</v>
      </c>
      <c r="O50" s="13">
        <f t="shared" si="10"/>
        <v>596.84600398324244</v>
      </c>
      <c r="P50" s="28">
        <f t="shared" ref="P50:Q58" si="15">E50</f>
        <v>0.3</v>
      </c>
      <c r="Q50" s="38">
        <f t="shared" si="15"/>
        <v>-9.3299999999999983</v>
      </c>
      <c r="R50" s="13">
        <f t="shared" si="11"/>
        <v>36.392840248611762</v>
      </c>
      <c r="S50" s="13">
        <f t="shared" si="12"/>
        <v>89.695595666827487</v>
      </c>
      <c r="T50" s="13">
        <f t="shared" si="13"/>
        <v>-182.45636720706526</v>
      </c>
      <c r="U50" s="13">
        <f t="shared" si="8"/>
        <v>102.08097539026249</v>
      </c>
      <c r="V50" s="13">
        <f t="shared" si="14"/>
        <v>172.65246094595153</v>
      </c>
      <c r="W50" s="13">
        <f t="shared" si="9"/>
        <v>121.56758103411227</v>
      </c>
    </row>
    <row r="51" spans="4:23">
      <c r="D51" s="11" t="s">
        <v>281</v>
      </c>
      <c r="E51" s="33">
        <v>0.3</v>
      </c>
      <c r="F51" s="33">
        <v>-9</v>
      </c>
      <c r="G51" s="13">
        <v>109.84772246547259</v>
      </c>
      <c r="H51" s="13">
        <v>85.562849881259936</v>
      </c>
      <c r="I51" s="13">
        <v>-1466.5290385272867</v>
      </c>
      <c r="J51" s="13">
        <v>235.06253215210836</v>
      </c>
      <c r="K51" s="13">
        <v>1209.0506252093735</v>
      </c>
      <c r="L51" s="13">
        <v>280.06312293604742</v>
      </c>
      <c r="M51" s="11"/>
      <c r="N51" s="13">
        <f t="shared" si="10"/>
        <v>-147.63069085244069</v>
      </c>
      <c r="O51" s="13">
        <f t="shared" si="10"/>
        <v>600.6885049694157</v>
      </c>
      <c r="P51" s="28">
        <f t="shared" si="15"/>
        <v>0.3</v>
      </c>
      <c r="Q51" s="38">
        <f t="shared" si="15"/>
        <v>-9</v>
      </c>
      <c r="R51" s="13">
        <f t="shared" si="11"/>
        <v>-0.14139391654627939</v>
      </c>
      <c r="S51" s="13">
        <f t="shared" si="12"/>
        <v>86.59741385211349</v>
      </c>
      <c r="T51" s="13">
        <f t="shared" si="13"/>
        <v>-254.78687069229966</v>
      </c>
      <c r="U51" s="13">
        <f t="shared" si="8"/>
        <v>110.74736252663516</v>
      </c>
      <c r="V51" s="13">
        <f t="shared" si="14"/>
        <v>177.42215191131464</v>
      </c>
      <c r="W51" s="13">
        <f t="shared" si="9"/>
        <v>118.01668873019452</v>
      </c>
    </row>
    <row r="52" spans="4:23">
      <c r="D52" s="11" t="s">
        <v>281</v>
      </c>
      <c r="E52" s="33">
        <v>0.3</v>
      </c>
      <c r="F52" s="33">
        <v>-8.6700000000000017</v>
      </c>
      <c r="G52" s="13">
        <v>949.0357555637097</v>
      </c>
      <c r="H52" s="13">
        <v>124.91193889863075</v>
      </c>
      <c r="I52" s="13">
        <v>-1535.2876345282596</v>
      </c>
      <c r="J52" s="13">
        <v>245.59042827165808</v>
      </c>
      <c r="K52" s="13">
        <v>716.62888788903706</v>
      </c>
      <c r="L52" s="13">
        <v>313.48495581351449</v>
      </c>
      <c r="M52" s="11"/>
      <c r="N52" s="13">
        <f t="shared" si="10"/>
        <v>130.3770089244872</v>
      </c>
      <c r="O52" s="13">
        <f t="shared" si="10"/>
        <v>683.98732298380332</v>
      </c>
      <c r="P52" s="28">
        <f t="shared" si="15"/>
        <v>0.3</v>
      </c>
      <c r="Q52" s="38">
        <f t="shared" si="15"/>
        <v>-8.6700000000000017</v>
      </c>
      <c r="R52" s="13">
        <f t="shared" si="11"/>
        <v>169.10145197998904</v>
      </c>
      <c r="S52" s="13">
        <f t="shared" si="12"/>
        <v>103.04577733743187</v>
      </c>
      <c r="T52" s="13">
        <f t="shared" si="13"/>
        <v>-232.21232641948288</v>
      </c>
      <c r="U52" s="13">
        <f t="shared" si="8"/>
        <v>122.53999485153631</v>
      </c>
      <c r="V52" s="13">
        <f t="shared" si="14"/>
        <v>131.55880412484962</v>
      </c>
      <c r="W52" s="13">
        <f t="shared" si="9"/>
        <v>133.50757237752848</v>
      </c>
    </row>
    <row r="53" spans="4:23">
      <c r="D53" s="11" t="s">
        <v>281</v>
      </c>
      <c r="E53" s="33">
        <v>0.3</v>
      </c>
      <c r="F53" s="33">
        <v>-8.3400000000000034</v>
      </c>
      <c r="G53" s="13">
        <v>2077.2686259953321</v>
      </c>
      <c r="H53" s="13">
        <v>116.46117475883057</v>
      </c>
      <c r="I53" s="13">
        <v>466.61003263825938</v>
      </c>
      <c r="J53" s="13">
        <v>306.25594903788141</v>
      </c>
      <c r="K53" s="13">
        <v>884.90930425266788</v>
      </c>
      <c r="L53" s="13">
        <v>318.23846641820819</v>
      </c>
      <c r="M53" s="11"/>
      <c r="N53" s="13">
        <f t="shared" si="10"/>
        <v>3428.7879628862593</v>
      </c>
      <c r="O53" s="13">
        <f t="shared" si="10"/>
        <v>740.95559021492022</v>
      </c>
      <c r="P53" s="28">
        <f t="shared" si="15"/>
        <v>0.3</v>
      </c>
      <c r="Q53" s="38">
        <f t="shared" si="15"/>
        <v>-8.3400000000000034</v>
      </c>
      <c r="R53" s="13">
        <f t="shared" si="11"/>
        <v>750.96962739508115</v>
      </c>
      <c r="S53" s="13">
        <f t="shared" si="12"/>
        <v>108.58257858323407</v>
      </c>
      <c r="T53" s="13">
        <f t="shared" si="13"/>
        <v>490.78631616047704</v>
      </c>
      <c r="U53" s="13">
        <f t="shared" si="8"/>
        <v>139.24173442831153</v>
      </c>
      <c r="V53" s="13">
        <f t="shared" si="14"/>
        <v>558.35773695972762</v>
      </c>
      <c r="W53" s="13">
        <f t="shared" si="9"/>
        <v>141.17737185128749</v>
      </c>
    </row>
    <row r="54" spans="4:23">
      <c r="D54" s="11" t="s">
        <v>281</v>
      </c>
      <c r="E54" s="33">
        <v>0.3</v>
      </c>
      <c r="F54" s="33">
        <v>8.3400000000000034</v>
      </c>
      <c r="G54" s="13">
        <v>2508.1590038962263</v>
      </c>
      <c r="H54" s="13">
        <v>119.25526962919275</v>
      </c>
      <c r="I54" s="13">
        <v>1314.7091650222985</v>
      </c>
      <c r="J54" s="13">
        <v>342.77029172713469</v>
      </c>
      <c r="K54" s="13">
        <v>1042.1878052562229</v>
      </c>
      <c r="L54" s="13">
        <v>253.9651355399908</v>
      </c>
      <c r="M54" s="11"/>
      <c r="N54" s="13">
        <f t="shared" si="10"/>
        <v>4865.0559741747475</v>
      </c>
      <c r="O54" s="13">
        <f t="shared" si="10"/>
        <v>715.99069689631824</v>
      </c>
      <c r="P54" s="28">
        <f t="shared" si="15"/>
        <v>0.3</v>
      </c>
      <c r="Q54" s="38">
        <f t="shared" si="15"/>
        <v>8.3400000000000034</v>
      </c>
      <c r="R54" s="13">
        <f t="shared" si="11"/>
        <v>994.58438980825372</v>
      </c>
      <c r="S54" s="13">
        <f t="shared" si="12"/>
        <v>106.00933952561604</v>
      </c>
      <c r="T54" s="13">
        <f t="shared" si="13"/>
        <v>801.79633891323476</v>
      </c>
      <c r="U54" s="13">
        <f t="shared" si="8"/>
        <v>142.11561232605277</v>
      </c>
      <c r="V54" s="13">
        <f t="shared" si="14"/>
        <v>757.77365772025325</v>
      </c>
      <c r="W54" s="13">
        <f t="shared" si="9"/>
        <v>127.77016401889864</v>
      </c>
    </row>
    <row r="55" spans="4:23">
      <c r="D55" s="11" t="s">
        <v>281</v>
      </c>
      <c r="E55" s="33">
        <v>0.3</v>
      </c>
      <c r="F55" s="33">
        <v>8.6700000000000017</v>
      </c>
      <c r="G55" s="13">
        <v>2428.0648860415254</v>
      </c>
      <c r="H55" s="13">
        <v>132.43811417140705</v>
      </c>
      <c r="I55" s="13">
        <v>398.75125224675401</v>
      </c>
      <c r="J55" s="13">
        <v>289.85144462412291</v>
      </c>
      <c r="K55" s="13">
        <v>953.3291903554009</v>
      </c>
      <c r="L55" s="13">
        <v>207.31569652610028</v>
      </c>
      <c r="M55" s="11"/>
      <c r="N55" s="13">
        <f t="shared" si="10"/>
        <v>3780.1453286436804</v>
      </c>
      <c r="O55" s="13">
        <f t="shared" si="10"/>
        <v>629.60525532163024</v>
      </c>
      <c r="P55" s="28">
        <f t="shared" si="15"/>
        <v>0.3</v>
      </c>
      <c r="Q55" s="38">
        <f t="shared" si="15"/>
        <v>8.6700000000000017</v>
      </c>
      <c r="R55" s="13">
        <f t="shared" si="11"/>
        <v>850.20501179238431</v>
      </c>
      <c r="S55" s="13">
        <f t="shared" si="12"/>
        <v>97.67294745319407</v>
      </c>
      <c r="T55" s="13">
        <f t="shared" si="13"/>
        <v>522.39280941015215</v>
      </c>
      <c r="U55" s="13">
        <f t="shared" si="8"/>
        <v>123.10125468017122</v>
      </c>
      <c r="V55" s="13">
        <f t="shared" si="14"/>
        <v>611.97847633539516</v>
      </c>
      <c r="W55" s="13">
        <f t="shared" si="9"/>
        <v>109.76855691049059</v>
      </c>
    </row>
    <row r="56" spans="4:23">
      <c r="D56" s="11" t="s">
        <v>281</v>
      </c>
      <c r="E56" s="33">
        <v>0.3</v>
      </c>
      <c r="F56" s="33">
        <v>9</v>
      </c>
      <c r="G56" s="13">
        <v>1334.5200032457428</v>
      </c>
      <c r="H56" s="13">
        <v>99.018964927921388</v>
      </c>
      <c r="I56" s="13">
        <v>-898.68287743199994</v>
      </c>
      <c r="J56" s="13">
        <v>321.4727215864466</v>
      </c>
      <c r="K56" s="13">
        <v>1942.3634748860775</v>
      </c>
      <c r="L56" s="13">
        <v>241.47591337175822</v>
      </c>
      <c r="M56" s="11"/>
      <c r="N56" s="13">
        <f t="shared" si="10"/>
        <v>2378.2006006998204</v>
      </c>
      <c r="O56" s="13">
        <f t="shared" si="10"/>
        <v>661.96759988612621</v>
      </c>
      <c r="P56" s="28">
        <f t="shared" si="15"/>
        <v>0.3</v>
      </c>
      <c r="Q56" s="38">
        <f t="shared" si="15"/>
        <v>9</v>
      </c>
      <c r="R56" s="13">
        <f t="shared" si="11"/>
        <v>503.70445791679043</v>
      </c>
      <c r="S56" s="13">
        <f t="shared" si="12"/>
        <v>96.195292013021856</v>
      </c>
      <c r="T56" s="13">
        <f t="shared" si="13"/>
        <v>142.9563002688474</v>
      </c>
      <c r="U56" s="13">
        <f t="shared" si="8"/>
        <v>132.13012962709129</v>
      </c>
      <c r="V56" s="13">
        <f t="shared" si="14"/>
        <v>601.8945571817676</v>
      </c>
      <c r="W56" s="13">
        <f t="shared" si="9"/>
        <v>119.20756830010316</v>
      </c>
    </row>
    <row r="57" spans="4:23">
      <c r="D57" s="11" t="s">
        <v>281</v>
      </c>
      <c r="E57" s="33">
        <v>0.3</v>
      </c>
      <c r="F57" s="33">
        <v>9.3299999999999983</v>
      </c>
      <c r="G57" s="13">
        <v>133.66330419617435</v>
      </c>
      <c r="H57" s="13">
        <v>95.627371202944289</v>
      </c>
      <c r="I57" s="13">
        <v>-1627.1877549671742</v>
      </c>
      <c r="J57" s="13">
        <v>247.52759552493217</v>
      </c>
      <c r="K57" s="13">
        <v>2217.5635806103155</v>
      </c>
      <c r="L57" s="13">
        <v>178.78823336281448</v>
      </c>
      <c r="M57" s="11"/>
      <c r="N57" s="13">
        <f t="shared" si="10"/>
        <v>724.03912983931559</v>
      </c>
      <c r="O57" s="13">
        <f t="shared" si="10"/>
        <v>521.94320009069088</v>
      </c>
      <c r="P57" s="28">
        <f t="shared" si="15"/>
        <v>0.3</v>
      </c>
      <c r="Q57" s="38">
        <f t="shared" si="15"/>
        <v>9.3299999999999983</v>
      </c>
      <c r="R57" s="13">
        <f t="shared" si="11"/>
        <v>109.31188986991444</v>
      </c>
      <c r="S57" s="13">
        <f t="shared" si="12"/>
        <v>78.682924589924681</v>
      </c>
      <c r="T57" s="13">
        <f t="shared" si="13"/>
        <v>-175.13328122570337</v>
      </c>
      <c r="U57" s="13">
        <f t="shared" si="8"/>
        <v>103.22065313424581</v>
      </c>
      <c r="V57" s="13">
        <f t="shared" si="14"/>
        <v>445.94193452142946</v>
      </c>
      <c r="W57" s="13">
        <f t="shared" si="9"/>
        <v>92.116602323442237</v>
      </c>
    </row>
    <row r="58" spans="4:23">
      <c r="D58" s="11" t="s">
        <v>281</v>
      </c>
      <c r="E58" s="33">
        <v>0.3</v>
      </c>
      <c r="F58" s="33">
        <v>9.6599999999999966</v>
      </c>
      <c r="G58" s="13">
        <v>372.17289983471068</v>
      </c>
      <c r="H58" s="13">
        <v>81.255207167396691</v>
      </c>
      <c r="I58" s="13">
        <v>-1778.9586963375959</v>
      </c>
      <c r="J58" s="13">
        <v>223.0018005529023</v>
      </c>
      <c r="K58" s="13">
        <v>1672.9336054244204</v>
      </c>
      <c r="L58" s="13">
        <v>265.38544437282326</v>
      </c>
      <c r="M58" s="11"/>
      <c r="N58" s="13">
        <f t="shared" si="10"/>
        <v>266.14780892153522</v>
      </c>
      <c r="O58" s="13">
        <f t="shared" si="10"/>
        <v>569.6424520931223</v>
      </c>
      <c r="P58" s="28">
        <f t="shared" si="15"/>
        <v>0.3</v>
      </c>
      <c r="Q58" s="38">
        <f t="shared" si="15"/>
        <v>9.6599999999999966</v>
      </c>
      <c r="R58" s="13">
        <f t="shared" si="11"/>
        <v>92.365068361870016</v>
      </c>
      <c r="S58" s="13">
        <f t="shared" si="12"/>
        <v>82.140215161400022</v>
      </c>
      <c r="T58" s="13">
        <f t="shared" si="13"/>
        <v>-255.12542025057948</v>
      </c>
      <c r="U58" s="13">
        <f t="shared" si="8"/>
        <v>105.03774178521249</v>
      </c>
      <c r="V58" s="13">
        <f t="shared" si="14"/>
        <v>302.48795157251544</v>
      </c>
      <c r="W58" s="13">
        <f t="shared" si="9"/>
        <v>111.88433040227659</v>
      </c>
    </row>
    <row r="59" spans="4:23">
      <c r="E59" s="9"/>
      <c r="G59" s="9"/>
      <c r="H59" s="9"/>
      <c r="I59" s="8"/>
      <c r="J59" s="8"/>
      <c r="K59" s="9"/>
      <c r="L59" s="9"/>
      <c r="N59" s="8"/>
      <c r="O59" s="8"/>
      <c r="P59" s="27"/>
      <c r="Q59" s="36"/>
      <c r="R59" s="9"/>
      <c r="S59" s="8"/>
      <c r="T59" s="9"/>
      <c r="U59" s="8">
        <f t="shared" si="8"/>
        <v>0</v>
      </c>
      <c r="V59" s="9"/>
      <c r="W59" s="8">
        <f t="shared" si="9"/>
        <v>0</v>
      </c>
    </row>
    <row r="60" spans="4:23">
      <c r="D60" s="15" t="s">
        <v>279</v>
      </c>
      <c r="E60" s="24">
        <v>0.15</v>
      </c>
      <c r="F60" s="24">
        <v>0</v>
      </c>
      <c r="G60" s="17">
        <v>-1589.6771413862475</v>
      </c>
      <c r="H60" s="17">
        <v>167.54055712919762</v>
      </c>
      <c r="I60" s="17">
        <v>2625.6801287545263</v>
      </c>
      <c r="J60" s="17">
        <v>418.26996430205372</v>
      </c>
      <c r="K60" s="17">
        <v>-1120.759717287978</v>
      </c>
      <c r="L60" s="17">
        <v>557.1528621056699</v>
      </c>
      <c r="M60" s="15"/>
      <c r="N60" s="17">
        <f t="shared" si="10"/>
        <v>-84.756729919699183</v>
      </c>
      <c r="O60" s="17">
        <f t="shared" si="10"/>
        <v>1142.9633835369214</v>
      </c>
      <c r="P60" s="29">
        <f>E60</f>
        <v>0.15</v>
      </c>
      <c r="Q60" s="17">
        <f>F60</f>
        <v>0</v>
      </c>
      <c r="R60" s="17">
        <f t="shared" ref="R60:R67" si="16">E/1000/(1+nu)*(G60+(nu/(1-2*nu))*N60)</f>
        <v>-267.06260357958814</v>
      </c>
      <c r="S60" s="17">
        <f t="shared" ref="S60:S67" si="17">E/1000/(1+nu)*(G60+H60+(nu/(1-2*nu))*(N60+O60))-R60</f>
        <v>165.5386537724589</v>
      </c>
      <c r="T60" s="17">
        <f t="shared" ref="T60:T67" si="18">E/1000/(1+nu)*(I60+(nu/(1-2*nu))*N60)</f>
        <v>413.87972467392143</v>
      </c>
      <c r="U60" s="17">
        <f t="shared" si="8"/>
        <v>206.04109646961257</v>
      </c>
      <c r="V60" s="17">
        <f t="shared" ref="V60:V67" si="19">E/1000/(1+nu)*(K60+(nu/(1-2*nu))*N60)</f>
        <v>-191.31440430217538</v>
      </c>
      <c r="W60" s="17">
        <f t="shared" si="9"/>
        <v>228.4760261148121</v>
      </c>
    </row>
    <row r="61" spans="4:23">
      <c r="D61" s="15" t="s">
        <v>279</v>
      </c>
      <c r="E61" s="24">
        <v>0.45</v>
      </c>
      <c r="F61" s="24">
        <v>0</v>
      </c>
      <c r="G61" s="17">
        <v>-21.898296227673697</v>
      </c>
      <c r="H61" s="17">
        <v>111.02600248058536</v>
      </c>
      <c r="I61" s="17">
        <v>1673.2082525987569</v>
      </c>
      <c r="J61" s="17">
        <v>352.2305560723637</v>
      </c>
      <c r="K61" s="17">
        <v>-1218.7707168457296</v>
      </c>
      <c r="L61" s="17">
        <v>680.86529675726035</v>
      </c>
      <c r="M61" s="15"/>
      <c r="N61" s="17">
        <f t="shared" si="10"/>
        <v>432.53923952535365</v>
      </c>
      <c r="O61" s="17">
        <f t="shared" si="10"/>
        <v>1144.1218553102094</v>
      </c>
      <c r="P61" s="29">
        <f t="shared" ref="P61:Q67" si="20">E61</f>
        <v>0.45</v>
      </c>
      <c r="Q61" s="17">
        <f t="shared" si="20"/>
        <v>0</v>
      </c>
      <c r="R61" s="17">
        <f t="shared" si="16"/>
        <v>48.866375398024388</v>
      </c>
      <c r="S61" s="17">
        <f t="shared" si="17"/>
        <v>156.54973287098525</v>
      </c>
      <c r="T61" s="17">
        <f t="shared" si="18"/>
        <v>322.691279439217</v>
      </c>
      <c r="U61" s="17">
        <f t="shared" si="8"/>
        <v>195.5135453742725</v>
      </c>
      <c r="V61" s="17">
        <f t="shared" si="19"/>
        <v>-144.47455408643077</v>
      </c>
      <c r="W61" s="17">
        <f t="shared" si="9"/>
        <v>248.60069579260198</v>
      </c>
    </row>
    <row r="62" spans="4:23">
      <c r="D62" s="15" t="s">
        <v>279</v>
      </c>
      <c r="E62" s="24">
        <v>0.75</v>
      </c>
      <c r="F62" s="24">
        <v>0</v>
      </c>
      <c r="G62" s="17">
        <v>172.76738566818216</v>
      </c>
      <c r="H62" s="17">
        <v>130.06225667822059</v>
      </c>
      <c r="I62" s="17">
        <v>2397.9648483389847</v>
      </c>
      <c r="J62" s="17">
        <v>353.36587913792346</v>
      </c>
      <c r="K62" s="17">
        <v>-1756.294766315114</v>
      </c>
      <c r="L62" s="17">
        <v>288.56593569281927</v>
      </c>
      <c r="M62" s="15"/>
      <c r="N62" s="17">
        <f t="shared" si="10"/>
        <v>814.43746769205291</v>
      </c>
      <c r="O62" s="17">
        <f t="shared" si="10"/>
        <v>771.99407150896332</v>
      </c>
      <c r="P62" s="29">
        <f t="shared" si="20"/>
        <v>0.75</v>
      </c>
      <c r="Q62" s="17">
        <f t="shared" si="20"/>
        <v>0</v>
      </c>
      <c r="R62" s="17">
        <f t="shared" si="16"/>
        <v>126.5808093475512</v>
      </c>
      <c r="S62" s="17">
        <f t="shared" si="17"/>
        <v>114.5401078192985</v>
      </c>
      <c r="T62" s="17">
        <f t="shared" si="18"/>
        <v>486.03578408668074</v>
      </c>
      <c r="U62" s="17">
        <f t="shared" si="8"/>
        <v>150.61223144740433</v>
      </c>
      <c r="V62" s="17">
        <f t="shared" si="19"/>
        <v>-185.0369228959043</v>
      </c>
      <c r="W62" s="17">
        <f t="shared" si="9"/>
        <v>140.14454827550287</v>
      </c>
    </row>
    <row r="63" spans="4:23">
      <c r="D63" s="15" t="s">
        <v>279</v>
      </c>
      <c r="E63" s="24">
        <v>1.05</v>
      </c>
      <c r="F63" s="24">
        <v>0</v>
      </c>
      <c r="G63" s="17">
        <v>253.91786346262711</v>
      </c>
      <c r="H63" s="17">
        <v>139.07898304910128</v>
      </c>
      <c r="I63" s="17">
        <v>1556.1503700693979</v>
      </c>
      <c r="J63" s="17">
        <v>440.59893896442054</v>
      </c>
      <c r="K63" s="17">
        <v>-1336.5243428259398</v>
      </c>
      <c r="L63" s="17">
        <v>431.87972120006793</v>
      </c>
      <c r="M63" s="15"/>
      <c r="N63" s="17">
        <f t="shared" si="10"/>
        <v>473.54389070608522</v>
      </c>
      <c r="O63" s="17">
        <f t="shared" si="10"/>
        <v>1011.5576432135897</v>
      </c>
      <c r="P63" s="29">
        <f t="shared" si="20"/>
        <v>1.05</v>
      </c>
      <c r="Q63" s="17">
        <f t="shared" si="20"/>
        <v>0</v>
      </c>
      <c r="R63" s="17">
        <f t="shared" si="16"/>
        <v>98.389164702584694</v>
      </c>
      <c r="S63" s="17">
        <f t="shared" si="17"/>
        <v>145.02070403573197</v>
      </c>
      <c r="T63" s="17">
        <f t="shared" si="18"/>
        <v>308.74980038521687</v>
      </c>
      <c r="U63" s="17">
        <f t="shared" si="8"/>
        <v>193.72777383743738</v>
      </c>
      <c r="V63" s="17">
        <f t="shared" si="19"/>
        <v>-158.52842246710685</v>
      </c>
      <c r="W63" s="17">
        <f t="shared" si="9"/>
        <v>192.31928481396506</v>
      </c>
    </row>
    <row r="64" spans="4:23">
      <c r="D64" s="15" t="s">
        <v>279</v>
      </c>
      <c r="E64" s="24">
        <v>1.35</v>
      </c>
      <c r="F64" s="24">
        <v>0</v>
      </c>
      <c r="G64" s="17">
        <v>87.82076423363705</v>
      </c>
      <c r="H64" s="17">
        <v>148.17796397315064</v>
      </c>
      <c r="I64" s="17">
        <v>1526.3425450642299</v>
      </c>
      <c r="J64" s="17">
        <v>367.27779550416176</v>
      </c>
      <c r="K64" s="17">
        <v>-1392.124330005684</v>
      </c>
      <c r="L64" s="17">
        <v>316.57734464229929</v>
      </c>
      <c r="M64" s="15"/>
      <c r="N64" s="17">
        <f t="shared" si="10"/>
        <v>222.03897929218283</v>
      </c>
      <c r="O64" s="17">
        <f t="shared" si="10"/>
        <v>832.03310411961172</v>
      </c>
      <c r="P64" s="29">
        <f t="shared" si="20"/>
        <v>1.35</v>
      </c>
      <c r="Q64" s="17">
        <f t="shared" si="20"/>
        <v>0</v>
      </c>
      <c r="R64" s="17">
        <f t="shared" si="16"/>
        <v>41.087307482755818</v>
      </c>
      <c r="S64" s="17">
        <f t="shared" si="17"/>
        <v>124.74045102553882</v>
      </c>
      <c r="T64" s="17">
        <f t="shared" si="18"/>
        <v>273.46390284769768</v>
      </c>
      <c r="U64" s="17">
        <f t="shared" si="8"/>
        <v>160.13350073439449</v>
      </c>
      <c r="V64" s="17">
        <f t="shared" si="19"/>
        <v>-197.98074620205756</v>
      </c>
      <c r="W64" s="17">
        <f t="shared" si="9"/>
        <v>151.94342790286282</v>
      </c>
    </row>
    <row r="65" spans="4:23">
      <c r="D65" s="15" t="s">
        <v>279</v>
      </c>
      <c r="E65" s="24">
        <v>1.65</v>
      </c>
      <c r="F65" s="24">
        <v>0</v>
      </c>
      <c r="G65" s="17">
        <v>122.24854167519617</v>
      </c>
      <c r="H65" s="17">
        <v>188.24586334398316</v>
      </c>
      <c r="I65" s="17">
        <v>956.3994448811286</v>
      </c>
      <c r="J65" s="17">
        <v>406.14002698857735</v>
      </c>
      <c r="K65" s="17">
        <v>-1216.835321037446</v>
      </c>
      <c r="L65" s="17">
        <v>347.25152546721802</v>
      </c>
      <c r="M65" s="15"/>
      <c r="N65" s="17">
        <f t="shared" si="10"/>
        <v>-138.1873344811213</v>
      </c>
      <c r="O65" s="17">
        <f t="shared" si="10"/>
        <v>941.63741579977852</v>
      </c>
      <c r="P65" s="29">
        <f t="shared" si="20"/>
        <v>1.65</v>
      </c>
      <c r="Q65" s="17">
        <f t="shared" si="20"/>
        <v>0</v>
      </c>
      <c r="R65" s="17">
        <f t="shared" si="16"/>
        <v>3.0059142853958405</v>
      </c>
      <c r="S65" s="17">
        <f t="shared" si="17"/>
        <v>144.49194176207808</v>
      </c>
      <c r="T65" s="17">
        <f t="shared" si="18"/>
        <v>137.7533678802003</v>
      </c>
      <c r="U65" s="17">
        <f t="shared" si="8"/>
        <v>179.69022973543565</v>
      </c>
      <c r="V65" s="17">
        <f t="shared" si="19"/>
        <v>-213.30763276818479</v>
      </c>
      <c r="W65" s="17">
        <f t="shared" si="9"/>
        <v>170.17747179736989</v>
      </c>
    </row>
    <row r="66" spans="4:23">
      <c r="D66" s="15" t="s">
        <v>279</v>
      </c>
      <c r="E66" s="24">
        <v>1.95</v>
      </c>
      <c r="F66" s="24">
        <v>0</v>
      </c>
      <c r="G66" s="17">
        <v>206.39549950818292</v>
      </c>
      <c r="H66" s="17">
        <v>137.49719885325362</v>
      </c>
      <c r="I66" s="17">
        <v>352.15799061227847</v>
      </c>
      <c r="J66" s="17">
        <v>424.05410860824054</v>
      </c>
      <c r="K66" s="17">
        <v>-1262.151634810471</v>
      </c>
      <c r="L66" s="17">
        <v>287.61930357290566</v>
      </c>
      <c r="M66" s="15"/>
      <c r="N66" s="17">
        <f t="shared" si="10"/>
        <v>-703.59814469000958</v>
      </c>
      <c r="O66" s="17">
        <f t="shared" si="10"/>
        <v>849.17061103439983</v>
      </c>
      <c r="P66" s="29">
        <f t="shared" si="20"/>
        <v>1.95</v>
      </c>
      <c r="Q66" s="17">
        <f t="shared" si="20"/>
        <v>0</v>
      </c>
      <c r="R66" s="17">
        <f t="shared" si="16"/>
        <v>-51.902809916890817</v>
      </c>
      <c r="S66" s="17">
        <f t="shared" si="17"/>
        <v>125.09137153623169</v>
      </c>
      <c r="T66" s="17">
        <f t="shared" si="18"/>
        <v>-28.356561353921538</v>
      </c>
      <c r="U66" s="17">
        <f t="shared" si="8"/>
        <v>171.38133388126803</v>
      </c>
      <c r="V66" s="17">
        <f t="shared" si="19"/>
        <v>-289.12965469144262</v>
      </c>
      <c r="W66" s="17">
        <f t="shared" si="9"/>
        <v>149.34186537556013</v>
      </c>
    </row>
    <row r="67" spans="4:23">
      <c r="D67" s="15" t="s">
        <v>279</v>
      </c>
      <c r="E67" s="24">
        <v>2.5</v>
      </c>
      <c r="F67" s="24">
        <v>0</v>
      </c>
      <c r="G67" s="17">
        <v>147.49857673446166</v>
      </c>
      <c r="H67" s="17">
        <v>206.75810479309217</v>
      </c>
      <c r="I67" s="17">
        <v>983.6227177304479</v>
      </c>
      <c r="J67" s="17">
        <v>354.71393809927145</v>
      </c>
      <c r="K67" s="17">
        <v>-691.97356002181914</v>
      </c>
      <c r="L67" s="17">
        <v>337.1867662973483</v>
      </c>
      <c r="M67" s="15"/>
      <c r="N67" s="17">
        <f t="shared" si="10"/>
        <v>439.14773444309049</v>
      </c>
      <c r="O67" s="17">
        <f t="shared" si="10"/>
        <v>898.65880918971186</v>
      </c>
      <c r="P67" s="29">
        <f t="shared" si="20"/>
        <v>2.5</v>
      </c>
      <c r="Q67" s="17">
        <f t="shared" si="20"/>
        <v>0</v>
      </c>
      <c r="R67" s="17">
        <f t="shared" si="16"/>
        <v>77.031130222325899</v>
      </c>
      <c r="S67" s="17">
        <f t="shared" si="17"/>
        <v>142.27535727225307</v>
      </c>
      <c r="T67" s="17">
        <f t="shared" si="18"/>
        <v>212.09733761398522</v>
      </c>
      <c r="U67" s="17">
        <f t="shared" si="8"/>
        <v>166.17591496017425</v>
      </c>
      <c r="V67" s="17">
        <f t="shared" si="19"/>
        <v>-58.575907253688669</v>
      </c>
      <c r="W67" s="17">
        <f t="shared" si="9"/>
        <v>163.34460259217133</v>
      </c>
    </row>
    <row r="68" spans="4:23">
      <c r="E68" s="9"/>
      <c r="G68" s="9"/>
      <c r="H68" s="9"/>
      <c r="I68" s="8"/>
      <c r="J68" s="8"/>
      <c r="K68" s="8"/>
      <c r="L68" s="8"/>
      <c r="N68" s="8"/>
      <c r="O68" s="8"/>
      <c r="P68" s="27"/>
      <c r="Q68" s="8"/>
      <c r="R68" s="9"/>
      <c r="S68" s="8"/>
      <c r="T68" s="9"/>
      <c r="U68" s="8">
        <f t="shared" si="8"/>
        <v>0</v>
      </c>
      <c r="V68" s="9"/>
      <c r="W68" s="8">
        <f t="shared" si="9"/>
        <v>0</v>
      </c>
    </row>
    <row r="69" spans="4:23">
      <c r="D69" s="19" t="s">
        <v>281</v>
      </c>
      <c r="E69" s="25">
        <v>2.5</v>
      </c>
      <c r="F69" s="25">
        <v>-16</v>
      </c>
      <c r="G69" s="21">
        <v>-74.489267512634072</v>
      </c>
      <c r="H69" s="21">
        <v>112.08137078155822</v>
      </c>
      <c r="I69" s="21">
        <v>318.60930058513759</v>
      </c>
      <c r="J69" s="21">
        <v>175.07720352694099</v>
      </c>
      <c r="K69" s="21">
        <v>567.67144610470052</v>
      </c>
      <c r="L69" s="21">
        <v>245.1806856300642</v>
      </c>
      <c r="M69" s="19"/>
      <c r="N69" s="21">
        <f t="shared" si="10"/>
        <v>811.79147917720411</v>
      </c>
      <c r="O69" s="21">
        <f t="shared" si="10"/>
        <v>532.33925993856337</v>
      </c>
      <c r="P69" s="30">
        <f>E69</f>
        <v>2.5</v>
      </c>
      <c r="Q69" s="21">
        <f>F69</f>
        <v>-16</v>
      </c>
      <c r="R69" s="21">
        <f t="shared" ref="R69:R77" si="21">E/1000/(1+nu)*(G69+(nu/(1-2*nu))*N69)</f>
        <v>86.31877830212035</v>
      </c>
      <c r="S69" s="21">
        <f t="shared" ref="S69:S77" si="22">E/1000/(1+nu)*(G69+H69+(nu/(1-2*nu))*(N69+O69))-R69</f>
        <v>82.600401003423812</v>
      </c>
      <c r="T69" s="21">
        <f t="shared" ref="T69:T77" si="23">E/1000/(1+nu)*(I69+(nu/(1-2*nu))*N69)</f>
        <v>149.81931622560654</v>
      </c>
      <c r="U69" s="21">
        <f t="shared" si="8"/>
        <v>92.776650908447181</v>
      </c>
      <c r="V69" s="21">
        <f t="shared" ref="V69:V77" si="24">E/1000/(1+nu)*(K69+(nu/(1-2*nu))*N69)</f>
        <v>190.05243204030518</v>
      </c>
      <c r="W69" s="21">
        <f t="shared" si="9"/>
        <v>104.10105955587477</v>
      </c>
    </row>
    <row r="70" spans="4:23">
      <c r="D70" s="19" t="s">
        <v>281</v>
      </c>
      <c r="E70" s="25">
        <v>2.5</v>
      </c>
      <c r="F70" s="25">
        <v>-12</v>
      </c>
      <c r="G70" s="21">
        <v>-875.46845512165294</v>
      </c>
      <c r="H70" s="21">
        <v>99.948066722754788</v>
      </c>
      <c r="I70" s="21">
        <v>82.012393884500767</v>
      </c>
      <c r="J70" s="21">
        <v>208.53285216948515</v>
      </c>
      <c r="K70" s="21">
        <v>1889.987190585085</v>
      </c>
      <c r="L70" s="21">
        <v>255.06364256799861</v>
      </c>
      <c r="M70" s="19"/>
      <c r="N70" s="21">
        <f t="shared" si="10"/>
        <v>1096.5311293479328</v>
      </c>
      <c r="O70" s="21">
        <f t="shared" si="10"/>
        <v>563.54456146023858</v>
      </c>
      <c r="P70" s="30">
        <f t="shared" ref="P70:Q77" si="25">E70</f>
        <v>2.5</v>
      </c>
      <c r="Q70" s="21">
        <f t="shared" si="25"/>
        <v>-12</v>
      </c>
      <c r="R70" s="21">
        <f t="shared" si="21"/>
        <v>-8.5728636178828683</v>
      </c>
      <c r="S70" s="21">
        <f t="shared" si="22"/>
        <v>84.421048032127757</v>
      </c>
      <c r="T70" s="21">
        <f t="shared" si="23"/>
        <v>146.09711968311117</v>
      </c>
      <c r="U70" s="21">
        <f t="shared" si="8"/>
        <v>101.96166721967649</v>
      </c>
      <c r="V70" s="21">
        <f t="shared" si="24"/>
        <v>438.15458684243634</v>
      </c>
      <c r="W70" s="21">
        <f t="shared" si="9"/>
        <v>109.47817951482097</v>
      </c>
    </row>
    <row r="71" spans="4:23">
      <c r="D71" s="19" t="s">
        <v>281</v>
      </c>
      <c r="E71" s="25">
        <v>2.5</v>
      </c>
      <c r="F71" s="25">
        <v>-8</v>
      </c>
      <c r="G71" s="21">
        <v>497.80068921467802</v>
      </c>
      <c r="H71" s="21">
        <v>101.50241274864419</v>
      </c>
      <c r="I71" s="21">
        <v>-284.01582025461278</v>
      </c>
      <c r="J71" s="21">
        <v>220.89190680141255</v>
      </c>
      <c r="K71" s="21">
        <v>1155.7267967183816</v>
      </c>
      <c r="L71" s="21">
        <v>276.82924101379831</v>
      </c>
      <c r="M71" s="19"/>
      <c r="N71" s="21">
        <f t="shared" si="10"/>
        <v>1369.5116656784469</v>
      </c>
      <c r="O71" s="21">
        <f t="shared" si="10"/>
        <v>599.22356056385502</v>
      </c>
      <c r="P71" s="30">
        <f t="shared" si="25"/>
        <v>2.5</v>
      </c>
      <c r="Q71" s="21">
        <f t="shared" si="25"/>
        <v>-8</v>
      </c>
      <c r="R71" s="21">
        <f t="shared" si="21"/>
        <v>246.33556313802899</v>
      </c>
      <c r="S71" s="21">
        <f t="shared" si="22"/>
        <v>88.994782666171091</v>
      </c>
      <c r="T71" s="21">
        <f t="shared" si="23"/>
        <v>120.04212699298972</v>
      </c>
      <c r="U71" s="21">
        <f t="shared" ref="U71:U77" si="26">E/1000/(1+nu)*(I71+J71+(nu/(1-2*nu))*(N71+O71))-T71</f>
        <v>108.2807778593106</v>
      </c>
      <c r="V71" s="21">
        <f t="shared" si="24"/>
        <v>352.61593435016573</v>
      </c>
      <c r="W71" s="21">
        <f t="shared" ref="W71:W77" si="27">E/1000/(1+nu)*(K71+L71+(nu/(1-2*nu))*(N71+O71))-V71</f>
        <v>117.31680877054214</v>
      </c>
    </row>
    <row r="72" spans="4:23">
      <c r="D72" s="19" t="s">
        <v>279</v>
      </c>
      <c r="E72" s="25">
        <v>2.5</v>
      </c>
      <c r="F72" s="25">
        <v>-4</v>
      </c>
      <c r="G72" s="21">
        <v>434.82722083609815</v>
      </c>
      <c r="H72" s="21">
        <v>108.49426571790661</v>
      </c>
      <c r="I72" s="21">
        <v>664.56378179746696</v>
      </c>
      <c r="J72" s="21">
        <v>287.44762377863617</v>
      </c>
      <c r="K72" s="21">
        <v>-2316.2607792708291</v>
      </c>
      <c r="L72" s="21">
        <v>459.28865184352594</v>
      </c>
      <c r="M72" s="19"/>
      <c r="N72" s="21">
        <f t="shared" si="10"/>
        <v>-1216.8697766372638</v>
      </c>
      <c r="O72" s="21">
        <f t="shared" si="10"/>
        <v>855.23054134006873</v>
      </c>
      <c r="P72" s="30">
        <f t="shared" si="25"/>
        <v>2.5</v>
      </c>
      <c r="Q72" s="21">
        <f t="shared" si="25"/>
        <v>-4</v>
      </c>
      <c r="R72" s="21">
        <f t="shared" si="21"/>
        <v>-77.187133419068005</v>
      </c>
      <c r="S72" s="21">
        <f t="shared" si="22"/>
        <v>121.1404662014009</v>
      </c>
      <c r="T72" s="21">
        <f t="shared" si="23"/>
        <v>-40.075842802231513</v>
      </c>
      <c r="U72" s="21">
        <f t="shared" si="26"/>
        <v>150.0483163496726</v>
      </c>
      <c r="V72" s="21">
        <f t="shared" si="24"/>
        <v>-521.59365651326391</v>
      </c>
      <c r="W72" s="21">
        <f t="shared" si="27"/>
        <v>177.80725165246247</v>
      </c>
    </row>
    <row r="73" spans="4:23">
      <c r="D73" s="19" t="s">
        <v>279</v>
      </c>
      <c r="E73" s="25">
        <v>2.5</v>
      </c>
      <c r="F73" s="25">
        <v>0</v>
      </c>
      <c r="G73" s="21">
        <v>147.49857673446166</v>
      </c>
      <c r="H73" s="21">
        <v>206.75810479309217</v>
      </c>
      <c r="I73" s="21">
        <v>983.6227177304479</v>
      </c>
      <c r="J73" s="21">
        <v>354.71393809927145</v>
      </c>
      <c r="K73" s="21">
        <v>-691.97356002181914</v>
      </c>
      <c r="L73" s="21">
        <v>337.1867662973483</v>
      </c>
      <c r="M73" s="19"/>
      <c r="N73" s="21">
        <f t="shared" si="10"/>
        <v>439.14773444309049</v>
      </c>
      <c r="O73" s="21">
        <f t="shared" si="10"/>
        <v>898.65880918971186</v>
      </c>
      <c r="P73" s="30">
        <f t="shared" si="25"/>
        <v>2.5</v>
      </c>
      <c r="Q73" s="21">
        <f t="shared" si="25"/>
        <v>0</v>
      </c>
      <c r="R73" s="21">
        <f t="shared" si="21"/>
        <v>77.031130222325899</v>
      </c>
      <c r="S73" s="21">
        <f t="shared" si="22"/>
        <v>142.27535727225307</v>
      </c>
      <c r="T73" s="21">
        <f t="shared" si="23"/>
        <v>212.09733761398522</v>
      </c>
      <c r="U73" s="21">
        <f t="shared" si="26"/>
        <v>166.17591496017425</v>
      </c>
      <c r="V73" s="21">
        <f t="shared" si="24"/>
        <v>-58.575907253688669</v>
      </c>
      <c r="W73" s="21">
        <f t="shared" si="27"/>
        <v>163.34460259217133</v>
      </c>
    </row>
    <row r="74" spans="4:23">
      <c r="D74" s="19" t="s">
        <v>279</v>
      </c>
      <c r="E74" s="25">
        <v>2.5</v>
      </c>
      <c r="F74" s="25">
        <v>4</v>
      </c>
      <c r="G74" s="21">
        <v>400.40242375760647</v>
      </c>
      <c r="H74" s="21">
        <v>115.36354650809596</v>
      </c>
      <c r="I74" s="21">
        <v>-314.66057640450185</v>
      </c>
      <c r="J74" s="21">
        <v>312.91989203796612</v>
      </c>
      <c r="K74" s="21">
        <v>-1443.7818311142657</v>
      </c>
      <c r="L74" s="21">
        <v>257.74318790028337</v>
      </c>
      <c r="M74" s="19"/>
      <c r="N74" s="21">
        <f t="shared" si="10"/>
        <v>-1358.0399837611612</v>
      </c>
      <c r="O74" s="21">
        <f t="shared" si="10"/>
        <v>686.02662644634552</v>
      </c>
      <c r="P74" s="30">
        <f t="shared" si="25"/>
        <v>2.5</v>
      </c>
      <c r="Q74" s="21">
        <f t="shared" si="25"/>
        <v>4</v>
      </c>
      <c r="R74" s="21">
        <f t="shared" si="21"/>
        <v>-99.851375733296535</v>
      </c>
      <c r="S74" s="21">
        <f t="shared" si="22"/>
        <v>101.75041417846118</v>
      </c>
      <c r="T74" s="21">
        <f t="shared" si="23"/>
        <v>-215.36155268256019</v>
      </c>
      <c r="U74" s="21">
        <f t="shared" si="26"/>
        <v>133.66336230251716</v>
      </c>
      <c r="V74" s="21">
        <f t="shared" si="24"/>
        <v>-397.75806305875278</v>
      </c>
      <c r="W74" s="21">
        <f t="shared" si="27"/>
        <v>124.750202403353</v>
      </c>
    </row>
    <row r="75" spans="4:23">
      <c r="D75" s="19" t="s">
        <v>281</v>
      </c>
      <c r="E75" s="25">
        <v>2.5</v>
      </c>
      <c r="F75" s="25">
        <v>8</v>
      </c>
      <c r="G75" s="21">
        <v>-1077.1479893466608</v>
      </c>
      <c r="H75" s="21">
        <v>111.92574279694793</v>
      </c>
      <c r="I75" s="21">
        <v>-480.73287294125856</v>
      </c>
      <c r="J75" s="21">
        <v>188.87446150606115</v>
      </c>
      <c r="K75" s="21">
        <v>1963.6717298578965</v>
      </c>
      <c r="L75" s="21">
        <v>328.89664801150093</v>
      </c>
      <c r="M75" s="19"/>
      <c r="N75" s="21">
        <f t="shared" si="10"/>
        <v>405.79086756997708</v>
      </c>
      <c r="O75" s="21">
        <f t="shared" si="10"/>
        <v>629.69685231451001</v>
      </c>
      <c r="P75" s="30">
        <f t="shared" si="25"/>
        <v>2.5</v>
      </c>
      <c r="Q75" s="21">
        <f t="shared" si="25"/>
        <v>8</v>
      </c>
      <c r="R75" s="21">
        <f t="shared" si="21"/>
        <v>-124.83770470809797</v>
      </c>
      <c r="S75" s="21">
        <f t="shared" si="22"/>
        <v>94.370507866841805</v>
      </c>
      <c r="T75" s="21">
        <f t="shared" si="23"/>
        <v>-28.493724365686859</v>
      </c>
      <c r="U75" s="21">
        <f t="shared" si="26"/>
        <v>106.80068550446779</v>
      </c>
      <c r="V75" s="21">
        <f t="shared" si="24"/>
        <v>366.37163454802277</v>
      </c>
      <c r="W75" s="21">
        <f t="shared" si="27"/>
        <v>129.41965409380805</v>
      </c>
    </row>
    <row r="76" spans="4:23">
      <c r="D76" s="19" t="s">
        <v>281</v>
      </c>
      <c r="E76" s="25">
        <v>2.5</v>
      </c>
      <c r="F76" s="25">
        <v>12.000000000000014</v>
      </c>
      <c r="G76" s="21">
        <v>-783.51319280978157</v>
      </c>
      <c r="H76" s="21">
        <v>94.028549547542298</v>
      </c>
      <c r="I76" s="21">
        <v>-88.603002937004405</v>
      </c>
      <c r="J76" s="21">
        <v>202.63770249595581</v>
      </c>
      <c r="K76" s="21">
        <v>935.02399011602404</v>
      </c>
      <c r="L76" s="21">
        <v>165.19843519513518</v>
      </c>
      <c r="M76" s="19"/>
      <c r="N76" s="21">
        <f t="shared" si="10"/>
        <v>62.907794369238104</v>
      </c>
      <c r="O76" s="21">
        <f t="shared" si="10"/>
        <v>461.86468723863328</v>
      </c>
      <c r="P76" s="30">
        <f t="shared" si="25"/>
        <v>2.5</v>
      </c>
      <c r="Q76" s="21">
        <f t="shared" si="25"/>
        <v>12.000000000000014</v>
      </c>
      <c r="R76" s="21">
        <f t="shared" si="21"/>
        <v>-118.94599452069163</v>
      </c>
      <c r="S76" s="21">
        <f t="shared" si="22"/>
        <v>71.145910496206625</v>
      </c>
      <c r="T76" s="21">
        <f t="shared" si="23"/>
        <v>-6.6912715412430188</v>
      </c>
      <c r="U76" s="21">
        <f t="shared" si="26"/>
        <v>88.690465972488795</v>
      </c>
      <c r="V76" s="21">
        <f t="shared" si="24"/>
        <v>158.66385810578464</v>
      </c>
      <c r="W76" s="21">
        <f t="shared" si="27"/>
        <v>82.642584331587017</v>
      </c>
    </row>
    <row r="77" spans="4:23">
      <c r="D77" s="19" t="s">
        <v>281</v>
      </c>
      <c r="E77" s="25">
        <v>2.5</v>
      </c>
      <c r="F77" s="25">
        <v>16.000000000000014</v>
      </c>
      <c r="G77" s="21">
        <v>79.304326626949972</v>
      </c>
      <c r="H77" s="21">
        <v>93.840753119467394</v>
      </c>
      <c r="I77" s="21">
        <v>121.29810948158237</v>
      </c>
      <c r="J77" s="21">
        <v>235.02001994124558</v>
      </c>
      <c r="K77" s="21">
        <v>789.46218523845425</v>
      </c>
      <c r="L77" s="21">
        <v>236.69356004574195</v>
      </c>
      <c r="M77" s="19"/>
      <c r="N77" s="21">
        <f t="shared" si="10"/>
        <v>990.06462134698654</v>
      </c>
      <c r="O77" s="21">
        <f t="shared" si="10"/>
        <v>565.55433310645492</v>
      </c>
      <c r="P77" s="30">
        <f t="shared" si="25"/>
        <v>2.5</v>
      </c>
      <c r="Q77" s="21">
        <f t="shared" si="25"/>
        <v>16.000000000000014</v>
      </c>
      <c r="R77" s="21">
        <f t="shared" si="21"/>
        <v>132.76083573369988</v>
      </c>
      <c r="S77" s="21">
        <f t="shared" si="22"/>
        <v>83.67797355334983</v>
      </c>
      <c r="T77" s="21">
        <f t="shared" si="23"/>
        <v>139.54444681021744</v>
      </c>
      <c r="U77" s="21">
        <f t="shared" si="26"/>
        <v>106.4838551168678</v>
      </c>
      <c r="V77" s="21">
        <f t="shared" si="24"/>
        <v>247.47864366325055</v>
      </c>
      <c r="W77" s="21">
        <f t="shared" si="27"/>
        <v>106.75419621067115</v>
      </c>
    </row>
  </sheetData>
  <mergeCells count="9">
    <mergeCell ref="C4:D4"/>
    <mergeCell ref="G4:L4"/>
    <mergeCell ref="R4:W4"/>
    <mergeCell ref="G5:H5"/>
    <mergeCell ref="I5:J5"/>
    <mergeCell ref="K5:L5"/>
    <mergeCell ref="R5:S5"/>
    <mergeCell ref="T5:U5"/>
    <mergeCell ref="V5:W5"/>
  </mergeCells>
  <phoneticPr fontId="22" type="noConversion"/>
  <pageMargins left="0.7" right="0.7" top="0.75" bottom="0.75" header="0.3" footer="0.3"/>
  <pageSetup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P77"/>
  <sheetViews>
    <sheetView topLeftCell="X1" workbookViewId="0">
      <selection activeCell="AW48" sqref="AW48"/>
    </sheetView>
  </sheetViews>
  <sheetFormatPr baseColWidth="10" defaultColWidth="8.83203125" defaultRowHeight="14" x14ac:dyDescent="0"/>
  <cols>
    <col min="4" max="4" width="13.83203125" customWidth="1"/>
    <col min="6" max="6" width="8.83203125" style="9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3:23">
      <c r="L1" t="s">
        <v>317</v>
      </c>
      <c r="M1">
        <v>210</v>
      </c>
      <c r="N1" t="s">
        <v>319</v>
      </c>
      <c r="P1" t="s">
        <v>324</v>
      </c>
      <c r="Q1">
        <f>E/2/(1+nu)</f>
        <v>80.769230769230759</v>
      </c>
    </row>
    <row r="2" spans="3:23">
      <c r="L2" t="s">
        <v>318</v>
      </c>
      <c r="M2">
        <v>0.3</v>
      </c>
      <c r="P2" t="s">
        <v>325</v>
      </c>
      <c r="Q2">
        <f>E*nu/(1+nu)/(1-2*nu)</f>
        <v>121.15384615384615</v>
      </c>
    </row>
    <row r="3" spans="3:23">
      <c r="R3">
        <f>(2*G*G7+Q2*N7)/1000</f>
        <v>10.455799877304379</v>
      </c>
      <c r="S3">
        <f>(2*G*(G7+H7)+Q2*(N7+O7))/1000-R7</f>
        <v>70.446054895614623</v>
      </c>
    </row>
    <row r="4" spans="3:23">
      <c r="C4" s="45" t="s">
        <v>334</v>
      </c>
      <c r="D4" s="45"/>
      <c r="G4" s="45" t="s">
        <v>315</v>
      </c>
      <c r="H4" s="45"/>
      <c r="I4" s="45"/>
      <c r="J4" s="45"/>
      <c r="K4" s="45"/>
      <c r="L4" s="45"/>
      <c r="R4" s="44" t="s">
        <v>316</v>
      </c>
      <c r="S4" s="44"/>
      <c r="T4" s="44"/>
      <c r="U4" s="44"/>
      <c r="V4" s="44"/>
      <c r="W4" s="44"/>
    </row>
    <row r="5" spans="3:23">
      <c r="C5" s="10" t="s">
        <v>333</v>
      </c>
      <c r="D5" s="10" t="s">
        <v>332</v>
      </c>
      <c r="G5" s="43" t="s">
        <v>313</v>
      </c>
      <c r="H5" s="43"/>
      <c r="I5" s="43" t="s">
        <v>312</v>
      </c>
      <c r="J5" s="43"/>
      <c r="K5" s="43" t="s">
        <v>314</v>
      </c>
      <c r="L5" s="43"/>
      <c r="N5" s="32" t="s">
        <v>322</v>
      </c>
      <c r="O5" s="32" t="s">
        <v>323</v>
      </c>
      <c r="P5" s="10"/>
      <c r="Q5" s="10"/>
      <c r="R5" s="43" t="s">
        <v>313</v>
      </c>
      <c r="S5" s="43"/>
      <c r="T5" s="43" t="s">
        <v>312</v>
      </c>
      <c r="U5" s="43"/>
      <c r="V5" s="43" t="s">
        <v>314</v>
      </c>
      <c r="W5" s="43"/>
    </row>
    <row r="6" spans="3:23">
      <c r="C6" s="32" t="s">
        <v>284</v>
      </c>
      <c r="D6" s="32" t="s">
        <v>284</v>
      </c>
      <c r="E6" s="32" t="s">
        <v>285</v>
      </c>
      <c r="F6" s="32" t="s">
        <v>286</v>
      </c>
      <c r="G6" s="32" t="s">
        <v>288</v>
      </c>
      <c r="H6" s="32" t="s">
        <v>289</v>
      </c>
      <c r="I6" s="32" t="s">
        <v>288</v>
      </c>
      <c r="J6" s="32" t="s">
        <v>289</v>
      </c>
      <c r="K6" s="32" t="s">
        <v>288</v>
      </c>
      <c r="L6" s="32" t="s">
        <v>289</v>
      </c>
      <c r="N6" s="9"/>
      <c r="O6" s="9"/>
      <c r="P6" s="32" t="s">
        <v>285</v>
      </c>
      <c r="Q6" s="32" t="s">
        <v>286</v>
      </c>
      <c r="R6" s="32" t="s">
        <v>320</v>
      </c>
      <c r="S6" s="32" t="s">
        <v>321</v>
      </c>
      <c r="T6" s="32" t="s">
        <v>320</v>
      </c>
      <c r="U6" s="32" t="s">
        <v>321</v>
      </c>
      <c r="V6" s="32" t="s">
        <v>320</v>
      </c>
      <c r="W6" s="32" t="s">
        <v>321</v>
      </c>
    </row>
    <row r="7" spans="3:23">
      <c r="C7" s="9" t="s">
        <v>281</v>
      </c>
      <c r="D7" s="9" t="s">
        <v>281</v>
      </c>
      <c r="E7" s="9">
        <v>0.15</v>
      </c>
      <c r="F7" s="9">
        <v>-16</v>
      </c>
      <c r="G7" s="8">
        <v>281.01608718311689</v>
      </c>
      <c r="H7" s="8">
        <v>86.406343277278779</v>
      </c>
      <c r="I7" s="8">
        <v>-807.94939716866133</v>
      </c>
      <c r="J7" s="8">
        <v>196.26527410299138</v>
      </c>
      <c r="K7" s="8">
        <v>238.54703399850408</v>
      </c>
      <c r="L7" s="8">
        <v>183.57942564239951</v>
      </c>
      <c r="N7" s="8">
        <f>SUM(G7,I7,K7)</f>
        <v>-288.38627598704034</v>
      </c>
      <c r="O7" s="8">
        <f>SUM(H7,J7,L7)</f>
        <v>466.25104302266971</v>
      </c>
      <c r="P7" s="27">
        <f>E7</f>
        <v>0.15</v>
      </c>
      <c r="Q7" s="8">
        <f>F7</f>
        <v>-16</v>
      </c>
      <c r="R7" s="8">
        <f t="shared" ref="R7:R47" si="0">E/1000/(1+nu)*(G7+(nu/(1-2*nu))*N7)</f>
        <v>10.455799877304385</v>
      </c>
      <c r="S7" s="8">
        <f t="shared" ref="S7:S47" si="1">E/1000/(1+nu)*(G7+H7+(nu/(1-2*nu))*(N7+O7))-R7</f>
        <v>70.446054895614608</v>
      </c>
      <c r="T7" s="8">
        <f t="shared" ref="T7:T47" si="2">E/1000/(1+nu)*(I7+(nu/(1-2*nu))*N7)</f>
        <v>-165.45400913336744</v>
      </c>
      <c r="U7" s="8">
        <f t="shared" ref="U7:U46" si="3">E/1000/(1+nu)*(I7+J7+(nu/(1-2*nu))*(N7+O7))-T7</f>
        <v>88.192497567460464</v>
      </c>
      <c r="V7" s="8">
        <f t="shared" ref="V7:V47" si="4">E/1000/(1+nu)*(K7+(nu/(1-2*nu))*N7)</f>
        <v>3.5954143628669297</v>
      </c>
      <c r="W7" s="8">
        <f t="shared" ref="W7:W46" si="5">E/1000/(1+nu)*(K7+L7+(nu/(1-2*nu))*(N7+O7))-V7</f>
        <v>86.143245123826418</v>
      </c>
    </row>
    <row r="8" spans="3:23">
      <c r="C8" s="9" t="s">
        <v>281</v>
      </c>
      <c r="D8" s="9" t="s">
        <v>281</v>
      </c>
      <c r="E8" s="9">
        <v>0.15</v>
      </c>
      <c r="F8" s="9">
        <v>-15</v>
      </c>
      <c r="G8" s="8">
        <v>113.29598141451847</v>
      </c>
      <c r="H8" s="8">
        <v>104.05342854213906</v>
      </c>
      <c r="I8" s="8">
        <v>-1020.5510337597534</v>
      </c>
      <c r="J8" s="8">
        <v>182.23842634690345</v>
      </c>
      <c r="K8" s="8">
        <v>110.44780770275153</v>
      </c>
      <c r="L8" s="8">
        <v>284.32435793601667</v>
      </c>
      <c r="N8" s="8">
        <f t="shared" ref="N8:O47" si="6">SUM(G8,I8,K8)</f>
        <v>-796.8072446424834</v>
      </c>
      <c r="O8" s="8">
        <f t="shared" si="6"/>
        <v>570.61621282505916</v>
      </c>
      <c r="P8" s="27">
        <f t="shared" ref="P8:Q47" si="7">E8</f>
        <v>0.15</v>
      </c>
      <c r="Q8" s="8">
        <f t="shared" si="7"/>
        <v>-15</v>
      </c>
      <c r="R8" s="8">
        <f t="shared" si="0"/>
        <v>-78.23460379549401</v>
      </c>
      <c r="S8" s="8">
        <f t="shared" si="1"/>
        <v>85.940979625996903</v>
      </c>
      <c r="T8" s="8">
        <f t="shared" si="2"/>
        <v>-261.39450624672253</v>
      </c>
      <c r="U8" s="8">
        <f t="shared" si="3"/>
        <v>98.570863886766546</v>
      </c>
      <c r="V8" s="8">
        <f t="shared" si="4"/>
        <v>-78.694693395087128</v>
      </c>
      <c r="W8" s="8">
        <f t="shared" si="5"/>
        <v>115.06166822039252</v>
      </c>
    </row>
    <row r="9" spans="3:23">
      <c r="C9" s="9" t="s">
        <v>281</v>
      </c>
      <c r="D9" s="9" t="s">
        <v>281</v>
      </c>
      <c r="E9" s="9">
        <v>0.15</v>
      </c>
      <c r="F9" s="9">
        <v>-14</v>
      </c>
      <c r="G9" s="8">
        <v>-28.635082267913781</v>
      </c>
      <c r="H9" s="8">
        <v>96.400437734067708</v>
      </c>
      <c r="I9" s="8">
        <v>-676.31631832087976</v>
      </c>
      <c r="J9" s="8">
        <v>134.3658005800163</v>
      </c>
      <c r="K9" s="8">
        <v>885.95130329527376</v>
      </c>
      <c r="L9" s="8">
        <v>204.77737779356346</v>
      </c>
      <c r="N9" s="8">
        <f t="shared" si="6"/>
        <v>180.99990270648027</v>
      </c>
      <c r="O9" s="8">
        <f t="shared" si="6"/>
        <v>435.54361610764749</v>
      </c>
      <c r="P9" s="27">
        <f t="shared" si="7"/>
        <v>0.15</v>
      </c>
      <c r="Q9" s="8">
        <f t="shared" si="7"/>
        <v>-14</v>
      </c>
      <c r="R9" s="8">
        <f t="shared" si="0"/>
        <v>17.303167230775951</v>
      </c>
      <c r="S9" s="8">
        <f t="shared" si="1"/>
        <v>68.340162662391293</v>
      </c>
      <c r="T9" s="8">
        <f t="shared" si="2"/>
        <v>-87.322263208549316</v>
      </c>
      <c r="U9" s="8">
        <f t="shared" si="3"/>
        <v>74.473028968275301</v>
      </c>
      <c r="V9" s="8">
        <f t="shared" si="4"/>
        <v>165.04404489867545</v>
      </c>
      <c r="W9" s="8">
        <f t="shared" si="5"/>
        <v>85.847206825848303</v>
      </c>
    </row>
    <row r="10" spans="3:23">
      <c r="C10" s="9" t="s">
        <v>281</v>
      </c>
      <c r="D10" s="9" t="s">
        <v>281</v>
      </c>
      <c r="E10" s="9">
        <v>0.15</v>
      </c>
      <c r="F10" s="9">
        <v>-13</v>
      </c>
      <c r="G10" s="8">
        <v>-100.06950248231394</v>
      </c>
      <c r="H10" s="8">
        <v>80.092401086973013</v>
      </c>
      <c r="I10" s="8">
        <v>-773.20398023494886</v>
      </c>
      <c r="J10" s="8">
        <v>164.60055533840114</v>
      </c>
      <c r="K10" s="8">
        <v>2197.0782514073585</v>
      </c>
      <c r="L10" s="8">
        <v>315.24661115578374</v>
      </c>
      <c r="N10" s="8">
        <f t="shared" si="6"/>
        <v>1323.8047686900957</v>
      </c>
      <c r="O10" s="8">
        <f t="shared" si="6"/>
        <v>559.93956758115792</v>
      </c>
      <c r="P10" s="27">
        <f t="shared" si="7"/>
        <v>0.15</v>
      </c>
      <c r="Q10" s="8">
        <f t="shared" si="7"/>
        <v>-13</v>
      </c>
      <c r="R10" s="8">
        <f t="shared" si="0"/>
        <v>144.21896580569543</v>
      </c>
      <c r="S10" s="8">
        <f t="shared" si="1"/>
        <v>80.776835478689748</v>
      </c>
      <c r="T10" s="8">
        <f t="shared" si="2"/>
        <v>35.481857861039053</v>
      </c>
      <c r="U10" s="8">
        <f t="shared" si="3"/>
        <v>94.428152703920432</v>
      </c>
      <c r="V10" s="8">
        <f t="shared" si="4"/>
        <v>515.2966798955656</v>
      </c>
      <c r="W10" s="8">
        <f t="shared" si="5"/>
        <v>118.76328479749759</v>
      </c>
    </row>
    <row r="11" spans="3:23">
      <c r="C11" s="9" t="s">
        <v>281</v>
      </c>
      <c r="D11" s="9" t="s">
        <v>281</v>
      </c>
      <c r="E11" s="9">
        <v>0.15</v>
      </c>
      <c r="F11" s="9">
        <v>-12</v>
      </c>
      <c r="G11" s="8">
        <v>-551.33236368765108</v>
      </c>
      <c r="H11" s="8">
        <v>99.536767084185158</v>
      </c>
      <c r="I11" s="8">
        <v>-871.98096835339186</v>
      </c>
      <c r="J11" s="8">
        <v>214.13091754796108</v>
      </c>
      <c r="K11" s="8">
        <v>1830.9973269832192</v>
      </c>
      <c r="L11" s="8">
        <v>285.32181653084785</v>
      </c>
      <c r="N11" s="8">
        <f t="shared" si="6"/>
        <v>407.68399494217624</v>
      </c>
      <c r="O11" s="8">
        <f t="shared" si="6"/>
        <v>598.98950116299409</v>
      </c>
      <c r="P11" s="27">
        <f t="shared" si="7"/>
        <v>0.15</v>
      </c>
      <c r="Q11" s="8">
        <f t="shared" si="7"/>
        <v>-12</v>
      </c>
      <c r="R11" s="8">
        <f t="shared" si="0"/>
        <v>-39.668897823856902</v>
      </c>
      <c r="S11" s="8">
        <f t="shared" si="1"/>
        <v>88.648898092961872</v>
      </c>
      <c r="T11" s="8">
        <f t="shared" si="2"/>
        <v>-91.465980116015018</v>
      </c>
      <c r="U11" s="8">
        <f t="shared" si="3"/>
        <v>107.16026086018721</v>
      </c>
      <c r="V11" s="8">
        <f t="shared" si="4"/>
        <v>345.16897528451437</v>
      </c>
      <c r="W11" s="8">
        <f t="shared" si="5"/>
        <v>118.66032915742284</v>
      </c>
    </row>
    <row r="12" spans="3:23">
      <c r="C12" s="9" t="s">
        <v>281</v>
      </c>
      <c r="D12" s="9" t="s">
        <v>281</v>
      </c>
      <c r="E12" s="9">
        <v>0.15</v>
      </c>
      <c r="F12" s="9">
        <v>-11</v>
      </c>
      <c r="G12" s="8">
        <v>-634.59741311167045</v>
      </c>
      <c r="H12" s="8">
        <v>88.057730152302156</v>
      </c>
      <c r="I12" s="8">
        <v>-1303.8644770203555</v>
      </c>
      <c r="J12" s="8">
        <v>134.41553947213242</v>
      </c>
      <c r="K12" s="8">
        <v>1776.8692523847385</v>
      </c>
      <c r="L12" s="8">
        <v>296.60407691833871</v>
      </c>
      <c r="N12" s="8">
        <f t="shared" si="6"/>
        <v>-161.59263774728743</v>
      </c>
      <c r="O12" s="8">
        <f t="shared" si="6"/>
        <v>519.07734654277328</v>
      </c>
      <c r="P12" s="27">
        <f t="shared" si="7"/>
        <v>0.15</v>
      </c>
      <c r="Q12" s="8">
        <f t="shared" si="7"/>
        <v>-11</v>
      </c>
      <c r="R12" s="8">
        <f t="shared" si="0"/>
        <v>-122.0894593835758</v>
      </c>
      <c r="S12" s="8">
        <f t="shared" si="1"/>
        <v>77.112927240361699</v>
      </c>
      <c r="T12" s="8">
        <f t="shared" si="2"/>
        <v>-230.20183124574797</v>
      </c>
      <c r="U12" s="8">
        <f t="shared" si="3"/>
        <v>84.601496438180419</v>
      </c>
      <c r="V12" s="8">
        <f t="shared" si="4"/>
        <v>267.45515581199794</v>
      </c>
      <c r="W12" s="8">
        <f t="shared" si="5"/>
        <v>110.80118325641371</v>
      </c>
    </row>
    <row r="13" spans="3:23">
      <c r="C13" s="9" t="s">
        <v>281</v>
      </c>
      <c r="D13" s="9" t="s">
        <v>281</v>
      </c>
      <c r="E13" s="9">
        <v>0.15</v>
      </c>
      <c r="F13" s="9">
        <v>-10</v>
      </c>
      <c r="G13" s="8">
        <v>-4.4093097255615277</v>
      </c>
      <c r="H13" s="8">
        <v>98.841587071074599</v>
      </c>
      <c r="I13" s="8">
        <v>-1197.541423410775</v>
      </c>
      <c r="J13" s="8">
        <v>207.21351103947234</v>
      </c>
      <c r="K13" s="8">
        <v>965.95880772265548</v>
      </c>
      <c r="L13" s="8">
        <v>251.8353169267408</v>
      </c>
      <c r="N13" s="8">
        <f t="shared" si="6"/>
        <v>-235.99192541368109</v>
      </c>
      <c r="O13" s="8">
        <f t="shared" si="6"/>
        <v>557.89041503728777</v>
      </c>
      <c r="P13" s="27">
        <f t="shared" si="7"/>
        <v>0.15</v>
      </c>
      <c r="Q13" s="8">
        <f t="shared" si="7"/>
        <v>-10</v>
      </c>
      <c r="R13" s="8">
        <f t="shared" si="0"/>
        <v>-29.30360253463283</v>
      </c>
      <c r="S13" s="8">
        <f t="shared" si="1"/>
        <v>83.557287425614192</v>
      </c>
      <c r="T13" s="8">
        <f t="shared" si="2"/>
        <v>-222.040328591475</v>
      </c>
      <c r="U13" s="8">
        <f t="shared" si="3"/>
        <v>101.0635212974323</v>
      </c>
      <c r="V13" s="8">
        <f t="shared" si="4"/>
        <v>127.44817028392528</v>
      </c>
      <c r="W13" s="8">
        <f t="shared" si="5"/>
        <v>108.27165917152952</v>
      </c>
    </row>
    <row r="14" spans="3:23">
      <c r="C14" s="9" t="s">
        <v>281</v>
      </c>
      <c r="D14" s="9" t="s">
        <v>281</v>
      </c>
      <c r="E14" s="9">
        <v>0.15</v>
      </c>
      <c r="F14" s="9">
        <v>-9.6599999999999966</v>
      </c>
      <c r="G14" s="8">
        <v>114.90268253622204</v>
      </c>
      <c r="H14" s="8">
        <v>112.29119452260684</v>
      </c>
      <c r="I14" s="8">
        <v>-1397.5411908084823</v>
      </c>
      <c r="J14" s="8">
        <v>133.35161421923476</v>
      </c>
      <c r="K14" s="8">
        <v>1445.9916089073488</v>
      </c>
      <c r="L14" s="8">
        <v>294.16125945047611</v>
      </c>
      <c r="N14" s="8">
        <f>SUM(G14,I14,K14)</f>
        <v>163.35310063508859</v>
      </c>
      <c r="O14" s="8">
        <f>SUM(H14,J14,L14)</f>
        <v>539.80406819231769</v>
      </c>
      <c r="P14" s="27">
        <f>E14</f>
        <v>0.15</v>
      </c>
      <c r="Q14" s="36">
        <f>F14</f>
        <v>-9.6599999999999966</v>
      </c>
      <c r="R14" s="8">
        <f>E/1000/(1+nu)*(G14+(nu/(1-2*nu))*N14)</f>
        <v>38.352058986640827</v>
      </c>
      <c r="S14" s="8">
        <f>E/1000/(1+nu)*(G14+H14+(nu/(1-2*nu))*(N14+O14))-R14</f>
        <v>83.538685838490338</v>
      </c>
      <c r="T14" s="8">
        <f>E/1000/(1+nu)*(I14+(nu/(1-2*nu))*N14)</f>
        <v>-205.96579747673445</v>
      </c>
      <c r="U14" s="8">
        <f>E/1000/(1+nu)*(I14+J14+(nu/(1-2*nu))*(N14+O14))-T14</f>
        <v>86.940753635637918</v>
      </c>
      <c r="V14" s="8">
        <f>E/1000/(1+nu)*(K14+(nu/(1-2*nu))*N14)</f>
        <v>253.37411632351512</v>
      </c>
      <c r="W14" s="8">
        <f>E/1000/(1+nu)*(K14+L14+(nu/(1-2*nu))*(N14+O14))-V14</f>
        <v>112.91769632683844</v>
      </c>
    </row>
    <row r="15" spans="3:23">
      <c r="C15" s="9" t="s">
        <v>281</v>
      </c>
      <c r="D15" s="9" t="s">
        <v>281</v>
      </c>
      <c r="E15" s="9">
        <v>0.15</v>
      </c>
      <c r="F15" s="9">
        <v>-9.3299999999999983</v>
      </c>
      <c r="G15" s="8">
        <v>-38.239358979508253</v>
      </c>
      <c r="H15" s="8">
        <v>110.69094006477265</v>
      </c>
      <c r="I15" s="8">
        <v>-1299.9690346684467</v>
      </c>
      <c r="J15" s="8">
        <v>159.12490688396724</v>
      </c>
      <c r="K15" s="8">
        <v>1152.305433748113</v>
      </c>
      <c r="L15" s="8">
        <v>245.04936423896947</v>
      </c>
      <c r="N15" s="8">
        <f>SUM(G15,I15,K15)</f>
        <v>-185.90295989984202</v>
      </c>
      <c r="O15" s="8">
        <f>SUM(H15,J15,L15)</f>
        <v>514.86521118770929</v>
      </c>
      <c r="P15" s="27">
        <f>E15</f>
        <v>0.15</v>
      </c>
      <c r="Q15" s="36">
        <f>F15</f>
        <v>-9.3299999999999983</v>
      </c>
      <c r="R15" s="8">
        <f>E/1000/(1+nu)*(G15+(nu/(1-2*nu))*N15)</f>
        <v>-28.699985823016799</v>
      </c>
      <c r="S15" s="8">
        <f>E/1000/(1+nu)*(G15+H15+(nu/(1-2*nu))*(N15+O15))-R15</f>
        <v>80.258744750512648</v>
      </c>
      <c r="T15" s="8">
        <f>E/1000/(1+nu)*(I15+(nu/(1-2*nu))*N15)</f>
        <v>-232.51785651122992</v>
      </c>
      <c r="U15" s="8">
        <f>E/1000/(1+nu)*(I15+J15+(nu/(1-2*nu))*(N15+O15))-T15</f>
        <v>88.082693236690261</v>
      </c>
      <c r="V15" s="8">
        <f>E/1000/(1+nu)*(K15+(nu/(1-2*nu))*N15)</f>
        <v>163.61878838682969</v>
      </c>
      <c r="W15" s="8">
        <f>E/1000/(1+nu)*(K15+L15+(nu/(1-2*nu))*(N15+O15))-V15</f>
        <v>101.96279788634445</v>
      </c>
    </row>
    <row r="16" spans="3:23">
      <c r="C16" s="9" t="s">
        <v>281</v>
      </c>
      <c r="D16" t="s">
        <v>328</v>
      </c>
      <c r="E16" s="9">
        <v>0.15</v>
      </c>
      <c r="F16" s="9">
        <v>-9</v>
      </c>
      <c r="G16" s="8">
        <v>-585.35534383830077</v>
      </c>
      <c r="H16" s="8">
        <v>114.72413100443998</v>
      </c>
      <c r="I16" s="8">
        <v>-2149.5531791461131</v>
      </c>
      <c r="J16" s="8">
        <v>174.02881115524679</v>
      </c>
      <c r="K16" s="8">
        <v>673.55219091003175</v>
      </c>
      <c r="L16" s="8">
        <v>262.77508165328811</v>
      </c>
      <c r="N16" s="8">
        <f t="shared" si="6"/>
        <v>-2061.3563320743824</v>
      </c>
      <c r="O16" s="8">
        <f t="shared" si="6"/>
        <v>551.52802381297488</v>
      </c>
      <c r="P16" s="27">
        <f t="shared" si="7"/>
        <v>0.15</v>
      </c>
      <c r="Q16" s="8">
        <f t="shared" si="7"/>
        <v>-9</v>
      </c>
      <c r="R16" s="8">
        <f t="shared" si="0"/>
        <v>-344.29864962135258</v>
      </c>
      <c r="S16" s="8">
        <f t="shared" si="1"/>
        <v>85.352100970366166</v>
      </c>
      <c r="T16" s="8">
        <f t="shared" si="2"/>
        <v>-596.97676147876837</v>
      </c>
      <c r="U16" s="8">
        <f t="shared" si="3"/>
        <v>94.932087763958009</v>
      </c>
      <c r="V16" s="8">
        <f t="shared" si="4"/>
        <v>-140.93666323892961</v>
      </c>
      <c r="W16" s="8">
        <f t="shared" si="5"/>
        <v>109.2680237674877</v>
      </c>
    </row>
    <row r="17" spans="3:23">
      <c r="C17" s="9" t="s">
        <v>335</v>
      </c>
      <c r="D17" t="s">
        <v>283</v>
      </c>
      <c r="E17" s="9">
        <v>0.15</v>
      </c>
      <c r="F17" s="9">
        <v>-8.6700000000000017</v>
      </c>
      <c r="G17" s="8">
        <v>-678.69931769548589</v>
      </c>
      <c r="H17" s="8">
        <v>152.33407460801823</v>
      </c>
      <c r="I17" s="8">
        <v>-2267.5641864643435</v>
      </c>
      <c r="J17" s="8">
        <v>189.6986494450689</v>
      </c>
      <c r="K17" s="8">
        <v>-6.749895801294592</v>
      </c>
      <c r="L17" s="8">
        <v>406.63075235547461</v>
      </c>
      <c r="N17" s="8">
        <f>SUM(G17,I17,K17)</f>
        <v>-2953.0133999611244</v>
      </c>
      <c r="O17" s="8">
        <f>SUM(H17,J17,L17)</f>
        <v>748.66347640856179</v>
      </c>
      <c r="P17" s="27">
        <f>E17</f>
        <v>0.15</v>
      </c>
      <c r="Q17" s="36">
        <f>F17</f>
        <v>-8.6700000000000017</v>
      </c>
      <c r="R17" s="8">
        <f>E/1000/(1+nu)*(G17+(nu/(1-2*nu))*N17)</f>
        <v>-467.40497477686847</v>
      </c>
      <c r="S17" s="8">
        <f>E/1000/(1+nu)*(G17+H17+(nu/(1-2*nu))*(N17+O17))-R17</f>
        <v>115.31127169387105</v>
      </c>
      <c r="T17" s="8">
        <f>E/1000/(1+nu)*(I17+(nu/(1-2*nu))*N17)</f>
        <v>-724.06776127029923</v>
      </c>
      <c r="U17" s="8">
        <f>E/1000/(1+nu)*(I17+J17+(nu/(1-2*nu))*(N17+O17))-T17</f>
        <v>121.3470876290869</v>
      </c>
      <c r="V17" s="8">
        <f>E/1000/(1+nu)*(K17+(nu/(1-2*nu))*N17)</f>
        <v>-358.85929893242218</v>
      </c>
      <c r="W17" s="8">
        <f>E/1000/(1+nu)*(K17+L17+(nu/(1-2*nu))*(N17+O17))-V17</f>
        <v>156.38996579153701</v>
      </c>
    </row>
    <row r="18" spans="3:23">
      <c r="C18" s="9" t="s">
        <v>281</v>
      </c>
      <c r="D18" s="9" t="s">
        <v>279</v>
      </c>
      <c r="E18" s="9">
        <v>0.15</v>
      </c>
      <c r="F18" s="9">
        <v>-8.3400000000000034</v>
      </c>
      <c r="G18" s="8">
        <v>-306.56095949421757</v>
      </c>
      <c r="H18" s="8">
        <v>164.52148907009078</v>
      </c>
      <c r="I18" s="8">
        <v>-1442.5444548482601</v>
      </c>
      <c r="J18" s="8">
        <v>262.00860308089864</v>
      </c>
      <c r="K18" s="8">
        <v>-13.366262226033321</v>
      </c>
      <c r="L18" s="8">
        <v>520.1298900024965</v>
      </c>
      <c r="N18" s="8">
        <f>SUM(G18,I18,K18)</f>
        <v>-1762.4716765685109</v>
      </c>
      <c r="O18" s="8">
        <f>SUM(H18,J18,L18)</f>
        <v>946.65998215348588</v>
      </c>
      <c r="P18" s="27">
        <f>E18</f>
        <v>0.15</v>
      </c>
      <c r="Q18" s="36">
        <f>F18</f>
        <v>-8.3400000000000034</v>
      </c>
      <c r="R18" s="8">
        <f>E/1000/(1+nu)*(G18+(nu/(1-2*nu))*N18)</f>
        <v>-263.05160811794315</v>
      </c>
      <c r="S18" s="8">
        <f>E/1000/(1+nu)*(G18+H18+(nu/(1-2*nu))*(N18+O18))-R18</f>
        <v>141.26804607222545</v>
      </c>
      <c r="T18" s="8">
        <f>E/1000/(1+nu)*(I18+(nu/(1-2*nu))*N18)</f>
        <v>-446.55663429051918</v>
      </c>
      <c r="U18" s="8">
        <f>E/1000/(1+nu)*(I18+J18+(nu/(1-2*nu))*(N18+O18))-T18</f>
        <v>157.01596448935589</v>
      </c>
      <c r="V18" s="8">
        <f>E/1000/(1+nu)*(K18+(nu/(1-2*nu))*N18)</f>
        <v>-215.6893877900057</v>
      </c>
      <c r="W18" s="8">
        <f>E/1000/(1+nu)*(K18+L18+(nu/(1-2*nu))*(N18+O18))-V18</f>
        <v>198.71248006899867</v>
      </c>
    </row>
    <row r="19" spans="3:23">
      <c r="C19" s="9" t="s">
        <v>279</v>
      </c>
      <c r="D19" s="9" t="s">
        <v>279</v>
      </c>
      <c r="E19" s="9">
        <v>0.15</v>
      </c>
      <c r="F19" s="9">
        <v>-8</v>
      </c>
      <c r="G19" s="8">
        <v>-172.95886920798421</v>
      </c>
      <c r="H19" s="8">
        <v>133.54813522381548</v>
      </c>
      <c r="I19" s="8">
        <v>-139.61501809012233</v>
      </c>
      <c r="J19" s="8">
        <v>316.85234995570966</v>
      </c>
      <c r="K19" s="8">
        <v>-2032.5644972838397</v>
      </c>
      <c r="L19" s="8">
        <v>333.83859653435275</v>
      </c>
      <c r="N19" s="8">
        <f t="shared" si="6"/>
        <v>-2345.1383845819464</v>
      </c>
      <c r="O19" s="8">
        <f t="shared" si="6"/>
        <v>784.23908171387791</v>
      </c>
      <c r="P19" s="27">
        <f t="shared" si="7"/>
        <v>0.15</v>
      </c>
      <c r="Q19" s="8">
        <f t="shared" si="7"/>
        <v>-8</v>
      </c>
      <c r="R19" s="8">
        <f t="shared" si="0"/>
        <v>-312.06204469641011</v>
      </c>
      <c r="S19" s="8">
        <f t="shared" si="1"/>
        <v>116.5867413591823</v>
      </c>
      <c r="T19" s="8">
        <f t="shared" si="2"/>
        <v>-306.6757302850632</v>
      </c>
      <c r="U19" s="8">
        <f t="shared" si="3"/>
        <v>146.19742220048829</v>
      </c>
      <c r="V19" s="8">
        <f t="shared" si="4"/>
        <v>-612.45987692404833</v>
      </c>
      <c r="W19" s="8">
        <f t="shared" si="5"/>
        <v>148.94135434011531</v>
      </c>
    </row>
    <row r="20" spans="3:23">
      <c r="C20" s="9" t="s">
        <v>279</v>
      </c>
      <c r="D20" s="9" t="s">
        <v>279</v>
      </c>
      <c r="E20" s="9">
        <v>0.15</v>
      </c>
      <c r="F20" s="9">
        <v>-7</v>
      </c>
      <c r="G20" s="8">
        <v>-399.1053917125065</v>
      </c>
      <c r="H20" s="8">
        <v>107.17076797017722</v>
      </c>
      <c r="I20" s="8">
        <v>232.43907592318536</v>
      </c>
      <c r="J20" s="8">
        <v>335.37719112386458</v>
      </c>
      <c r="K20" s="8">
        <v>-1608.7727970703902</v>
      </c>
      <c r="L20" s="8">
        <v>326.19740036843314</v>
      </c>
      <c r="N20" s="8">
        <f t="shared" si="6"/>
        <v>-1775.4391128597113</v>
      </c>
      <c r="O20" s="8">
        <f t="shared" si="6"/>
        <v>768.74535946247488</v>
      </c>
      <c r="P20" s="27">
        <f t="shared" si="7"/>
        <v>0.15</v>
      </c>
      <c r="Q20" s="8">
        <f t="shared" si="7"/>
        <v>-7</v>
      </c>
      <c r="R20" s="8">
        <f t="shared" si="0"/>
        <v>-279.57214810386989</v>
      </c>
      <c r="S20" s="8">
        <f t="shared" si="1"/>
        <v>110.44865799159771</v>
      </c>
      <c r="T20" s="8">
        <f t="shared" si="2"/>
        <v>-177.55342640887349</v>
      </c>
      <c r="U20" s="8">
        <f t="shared" si="3"/>
        <v>147.31277250103949</v>
      </c>
      <c r="V20" s="8">
        <f t="shared" si="4"/>
        <v>-474.97995973860492</v>
      </c>
      <c r="W20" s="8">
        <f t="shared" si="5"/>
        <v>145.82988322516212</v>
      </c>
    </row>
    <row r="21" spans="3:23">
      <c r="C21" s="9" t="s">
        <v>279</v>
      </c>
      <c r="D21" s="9" t="s">
        <v>279</v>
      </c>
      <c r="E21" s="9">
        <v>0.15</v>
      </c>
      <c r="F21" s="9">
        <v>-6</v>
      </c>
      <c r="G21" s="8">
        <v>-709.55523201077233</v>
      </c>
      <c r="H21" s="8">
        <v>117.83799511311258</v>
      </c>
      <c r="I21" s="8">
        <v>1368.7518572116364</v>
      </c>
      <c r="J21" s="8">
        <v>287.73648789770505</v>
      </c>
      <c r="K21" s="8">
        <v>-1631.5593284814688</v>
      </c>
      <c r="L21" s="8">
        <v>258.36604187912098</v>
      </c>
      <c r="N21" s="8">
        <f t="shared" si="6"/>
        <v>-972.36270328060471</v>
      </c>
      <c r="O21" s="8">
        <f t="shared" si="6"/>
        <v>663.94052488993862</v>
      </c>
      <c r="P21" s="27">
        <f t="shared" si="7"/>
        <v>0.15</v>
      </c>
      <c r="Q21" s="8">
        <f t="shared" si="7"/>
        <v>-6</v>
      </c>
      <c r="R21" s="8">
        <f t="shared" si="0"/>
        <v>-232.42594191458258</v>
      </c>
      <c r="S21" s="8">
        <f t="shared" si="1"/>
        <v>99.474316649168401</v>
      </c>
      <c r="T21" s="8">
        <f t="shared" si="2"/>
        <v>103.30058788288341</v>
      </c>
      <c r="U21" s="8">
        <f t="shared" si="3"/>
        <v>126.91945779129489</v>
      </c>
      <c r="V21" s="8">
        <f t="shared" si="4"/>
        <v>-381.36506519061811</v>
      </c>
      <c r="W21" s="8">
        <f t="shared" si="5"/>
        <v>122.17500112675435</v>
      </c>
    </row>
    <row r="22" spans="3:23">
      <c r="C22" s="9" t="s">
        <v>279</v>
      </c>
      <c r="D22" s="9" t="s">
        <v>279</v>
      </c>
      <c r="E22" s="9">
        <v>0.15</v>
      </c>
      <c r="F22" s="9">
        <v>-5</v>
      </c>
      <c r="G22" s="8">
        <v>-1017.996103660157</v>
      </c>
      <c r="H22" s="8">
        <v>143.51197784301382</v>
      </c>
      <c r="I22" s="8">
        <v>1272.0859523873696</v>
      </c>
      <c r="J22" s="8">
        <v>273.92392543412734</v>
      </c>
      <c r="K22" s="8">
        <v>-1042.8504714582455</v>
      </c>
      <c r="L22" s="8">
        <v>497.80681384614672</v>
      </c>
      <c r="N22" s="8">
        <f t="shared" si="6"/>
        <v>-788.76062273103287</v>
      </c>
      <c r="O22" s="8">
        <f t="shared" si="6"/>
        <v>915.24271712328789</v>
      </c>
      <c r="P22" s="27">
        <f t="shared" si="7"/>
        <v>0.15</v>
      </c>
      <c r="Q22" s="8">
        <f t="shared" si="7"/>
        <v>-5</v>
      </c>
      <c r="R22" s="8">
        <f t="shared" si="0"/>
        <v>-260.00690757597738</v>
      </c>
      <c r="S22" s="8">
        <f t="shared" si="1"/>
        <v>134.06787945688518</v>
      </c>
      <c r="T22" s="8">
        <f t="shared" si="2"/>
        <v>109.92942455477689</v>
      </c>
      <c r="U22" s="8">
        <f t="shared" si="3"/>
        <v>155.13442483698813</v>
      </c>
      <c r="V22" s="8">
        <f t="shared" si="4"/>
        <v>-264.02184391259169</v>
      </c>
      <c r="W22" s="8">
        <f t="shared" si="5"/>
        <v>191.30012219585279</v>
      </c>
    </row>
    <row r="23" spans="3:23">
      <c r="C23" s="9" t="s">
        <v>279</v>
      </c>
      <c r="D23" s="9" t="s">
        <v>279</v>
      </c>
      <c r="E23" s="9">
        <v>0.15</v>
      </c>
      <c r="F23" s="9">
        <v>-4</v>
      </c>
      <c r="G23" s="8">
        <v>-874.1537836465252</v>
      </c>
      <c r="H23" s="8">
        <v>117.0184241613415</v>
      </c>
      <c r="I23" s="8">
        <v>1484.386441734875</v>
      </c>
      <c r="J23" s="8">
        <v>394.4603584948859</v>
      </c>
      <c r="K23" s="8">
        <v>-1266.7974004200166</v>
      </c>
      <c r="L23" s="8">
        <v>275.62894708077488</v>
      </c>
      <c r="N23" s="8">
        <f t="shared" si="6"/>
        <v>-656.56474233166682</v>
      </c>
      <c r="O23" s="8">
        <f t="shared" si="6"/>
        <v>787.10772973700227</v>
      </c>
      <c r="P23" s="27">
        <f t="shared" si="7"/>
        <v>0.15</v>
      </c>
      <c r="Q23" s="8">
        <f t="shared" si="7"/>
        <v>-4</v>
      </c>
      <c r="R23" s="8">
        <f t="shared" si="0"/>
        <v>-220.75480114077521</v>
      </c>
      <c r="S23" s="8">
        <f t="shared" si="1"/>
        <v>114.2641050057381</v>
      </c>
      <c r="T23" s="8">
        <f t="shared" si="2"/>
        <v>160.24015834391247</v>
      </c>
      <c r="U23" s="8">
        <f t="shared" si="3"/>
        <v>159.08164824423375</v>
      </c>
      <c r="V23" s="8">
        <f t="shared" si="4"/>
        <v>-284.18184692726231</v>
      </c>
      <c r="W23" s="8">
        <f t="shared" si="5"/>
        <v>139.88580486195428</v>
      </c>
    </row>
    <row r="24" spans="3:23">
      <c r="C24" s="9" t="s">
        <v>279</v>
      </c>
      <c r="D24" s="9" t="s">
        <v>279</v>
      </c>
      <c r="E24" s="9">
        <v>0.15</v>
      </c>
      <c r="F24" s="9">
        <v>-3</v>
      </c>
      <c r="G24" s="8">
        <v>-1293.20410409961</v>
      </c>
      <c r="H24" s="8">
        <v>117.88762180420235</v>
      </c>
      <c r="I24" s="8">
        <v>2049.9873407955338</v>
      </c>
      <c r="J24" s="8">
        <v>301.29393082445313</v>
      </c>
      <c r="K24" s="8">
        <v>-1158.6456987831007</v>
      </c>
      <c r="L24" s="8">
        <v>669.94380095397605</v>
      </c>
      <c r="N24" s="8">
        <f t="shared" si="6"/>
        <v>-401.86246208717694</v>
      </c>
      <c r="O24" s="8">
        <f t="shared" si="6"/>
        <v>1089.1253535826315</v>
      </c>
      <c r="P24" s="27">
        <f t="shared" si="7"/>
        <v>0.15</v>
      </c>
      <c r="Q24" s="8">
        <f t="shared" si="7"/>
        <v>-3</v>
      </c>
      <c r="R24" s="8">
        <f t="shared" si="0"/>
        <v>-257.58938433819111</v>
      </c>
      <c r="S24" s="8">
        <f t="shared" si="1"/>
        <v>150.99511059088223</v>
      </c>
      <c r="T24" s="8">
        <f t="shared" si="2"/>
        <v>282.46461829871669</v>
      </c>
      <c r="U24" s="8">
        <f t="shared" si="3"/>
        <v>180.62228358646126</v>
      </c>
      <c r="V24" s="8">
        <f t="shared" si="4"/>
        <v>-235.85302655629343</v>
      </c>
      <c r="W24" s="8">
        <f t="shared" si="5"/>
        <v>240.17341645353798</v>
      </c>
    </row>
    <row r="25" spans="3:23">
      <c r="C25" s="9" t="s">
        <v>279</v>
      </c>
      <c r="D25" s="9" t="s">
        <v>279</v>
      </c>
      <c r="E25" s="9">
        <v>0.15</v>
      </c>
      <c r="F25" s="9">
        <v>-2</v>
      </c>
      <c r="G25" s="8">
        <v>-1306.4299020434378</v>
      </c>
      <c r="H25" s="8">
        <v>134.37608970023894</v>
      </c>
      <c r="I25" s="8">
        <v>2060.318306563946</v>
      </c>
      <c r="J25" s="8">
        <v>379.75053020700125</v>
      </c>
      <c r="K25" s="8">
        <v>-1285.03789576484</v>
      </c>
      <c r="L25" s="8">
        <v>653.8108163486321</v>
      </c>
      <c r="N25" s="8">
        <f t="shared" si="6"/>
        <v>-531.14949124433178</v>
      </c>
      <c r="O25" s="8">
        <f t="shared" si="6"/>
        <v>1167.9374362558724</v>
      </c>
      <c r="P25" s="27">
        <f t="shared" si="7"/>
        <v>0.15</v>
      </c>
      <c r="Q25" s="8">
        <f t="shared" si="7"/>
        <v>-2</v>
      </c>
      <c r="R25" s="8">
        <f t="shared" si="0"/>
        <v>-275.3894802308493</v>
      </c>
      <c r="S25" s="8">
        <f t="shared" si="1"/>
        <v>163.20701926719232</v>
      </c>
      <c r="T25" s="8">
        <f t="shared" si="2"/>
        <v>268.46984577495874</v>
      </c>
      <c r="U25" s="8">
        <f t="shared" si="3"/>
        <v>202.84442888751545</v>
      </c>
      <c r="V25" s="8">
        <f t="shared" si="4"/>
        <v>-271.93384844738353</v>
      </c>
      <c r="W25" s="8">
        <f t="shared" si="5"/>
        <v>247.11570587962507</v>
      </c>
    </row>
    <row r="26" spans="3:23">
      <c r="C26" s="9" t="s">
        <v>279</v>
      </c>
      <c r="D26" s="9" t="s">
        <v>279</v>
      </c>
      <c r="E26" s="9">
        <v>0.15</v>
      </c>
      <c r="F26" s="9">
        <v>-1</v>
      </c>
      <c r="G26" s="8">
        <v>-1197.4502835774281</v>
      </c>
      <c r="H26" s="8">
        <v>140.3849832639637</v>
      </c>
      <c r="I26" s="8">
        <v>2322.7581375302452</v>
      </c>
      <c r="J26" s="8">
        <v>367.81155342469083</v>
      </c>
      <c r="K26" s="8">
        <v>-1190.227186807391</v>
      </c>
      <c r="L26" s="8">
        <v>433.54795797378995</v>
      </c>
      <c r="N26" s="8">
        <f t="shared" si="6"/>
        <v>-64.919332854573895</v>
      </c>
      <c r="O26" s="8">
        <f t="shared" si="6"/>
        <v>941.74449466244448</v>
      </c>
      <c r="P26" s="27">
        <f t="shared" si="7"/>
        <v>0.15</v>
      </c>
      <c r="Q26" s="8">
        <f t="shared" si="7"/>
        <v>-1</v>
      </c>
      <c r="R26" s="8">
        <f t="shared" si="0"/>
        <v>-201.29950344296557</v>
      </c>
      <c r="S26" s="8">
        <f t="shared" si="1"/>
        <v>136.77354184212871</v>
      </c>
      <c r="T26" s="8">
        <f t="shared" si="2"/>
        <v>367.34954919750464</v>
      </c>
      <c r="U26" s="8">
        <f t="shared" si="3"/>
        <v>173.51168009886158</v>
      </c>
      <c r="V26" s="8">
        <f t="shared" si="4"/>
        <v>-200.13269550319035</v>
      </c>
      <c r="W26" s="8">
        <f t="shared" si="5"/>
        <v>184.13063775679294</v>
      </c>
    </row>
    <row r="27" spans="3:23">
      <c r="C27" s="9" t="s">
        <v>279</v>
      </c>
      <c r="D27" s="9" t="s">
        <v>279</v>
      </c>
      <c r="E27" s="9">
        <v>0.15</v>
      </c>
      <c r="F27" s="9">
        <v>0</v>
      </c>
      <c r="G27" s="8">
        <v>-1624.4796097043545</v>
      </c>
      <c r="H27" s="8">
        <v>167.53471702035677</v>
      </c>
      <c r="I27" s="8">
        <v>1802.3920050912468</v>
      </c>
      <c r="J27" s="8">
        <v>410.90249299702327</v>
      </c>
      <c r="K27" s="8">
        <v>-981.39207123992821</v>
      </c>
      <c r="L27" s="8">
        <v>557.23059831214164</v>
      </c>
      <c r="N27" s="8">
        <f t="shared" si="6"/>
        <v>-803.47967585303593</v>
      </c>
      <c r="O27" s="8">
        <f t="shared" si="6"/>
        <v>1135.6678083295217</v>
      </c>
      <c r="P27" s="27">
        <f t="shared" si="7"/>
        <v>0.15</v>
      </c>
      <c r="Q27" s="8">
        <f t="shared" si="7"/>
        <v>0</v>
      </c>
      <c r="R27" s="8">
        <f t="shared" si="0"/>
        <v>-359.76058998828267</v>
      </c>
      <c r="S27" s="8">
        <f t="shared" si="1"/>
        <v>164.65382337398037</v>
      </c>
      <c r="T27" s="8">
        <f t="shared" si="2"/>
        <v>193.81097855562203</v>
      </c>
      <c r="U27" s="8">
        <f t="shared" si="3"/>
        <v>203.96707949328814</v>
      </c>
      <c r="V27" s="8">
        <f t="shared" si="4"/>
        <v>-255.87721839018309</v>
      </c>
      <c r="W27" s="8">
        <f t="shared" si="5"/>
        <v>227.60469650573026</v>
      </c>
    </row>
    <row r="28" spans="3:23">
      <c r="C28" s="9" t="s">
        <v>279</v>
      </c>
      <c r="D28" s="9" t="s">
        <v>279</v>
      </c>
      <c r="E28" s="9">
        <v>0.15</v>
      </c>
      <c r="F28" s="9">
        <v>1</v>
      </c>
      <c r="G28" s="8">
        <v>-1071.3972955378458</v>
      </c>
      <c r="H28" s="8">
        <v>124.35084134754243</v>
      </c>
      <c r="I28" s="8">
        <v>1904.9699528719266</v>
      </c>
      <c r="J28" s="8">
        <v>533.05604400955008</v>
      </c>
      <c r="K28" s="8">
        <v>-1069.2736473401076</v>
      </c>
      <c r="L28" s="8">
        <v>887.67015879442897</v>
      </c>
      <c r="N28" s="8">
        <f t="shared" si="6"/>
        <v>-235.70099000602681</v>
      </c>
      <c r="O28" s="8">
        <f t="shared" si="6"/>
        <v>1545.0770441515215</v>
      </c>
      <c r="P28" s="27">
        <f t="shared" si="7"/>
        <v>0.15</v>
      </c>
      <c r="Q28" s="8">
        <f t="shared" si="7"/>
        <v>1</v>
      </c>
      <c r="R28" s="8">
        <f t="shared" si="0"/>
        <v>-201.62795229915142</v>
      </c>
      <c r="S28" s="8">
        <f t="shared" si="1"/>
        <v>207.27947010526808</v>
      </c>
      <c r="T28" s="8">
        <f t="shared" si="2"/>
        <v>279.16983398242718</v>
      </c>
      <c r="U28" s="8">
        <f t="shared" si="3"/>
        <v>273.30107976605387</v>
      </c>
      <c r="V28" s="8">
        <f t="shared" si="4"/>
        <v>-201.28490143643984</v>
      </c>
      <c r="W28" s="8">
        <f t="shared" si="5"/>
        <v>330.58489830822668</v>
      </c>
    </row>
    <row r="29" spans="3:23">
      <c r="C29" s="9" t="s">
        <v>279</v>
      </c>
      <c r="D29" s="9" t="s">
        <v>279</v>
      </c>
      <c r="E29" s="9">
        <v>0.15</v>
      </c>
      <c r="F29" s="9">
        <v>2</v>
      </c>
      <c r="G29" s="8">
        <v>-1138.4920823775956</v>
      </c>
      <c r="H29" s="8">
        <v>135.26061458657409</v>
      </c>
      <c r="I29" s="8">
        <v>2047.1470616949539</v>
      </c>
      <c r="J29" s="8">
        <v>376.98366104232923</v>
      </c>
      <c r="K29" s="8">
        <v>-1056.4855948734796</v>
      </c>
      <c r="L29" s="8">
        <v>578.43239488375434</v>
      </c>
      <c r="N29" s="8">
        <f t="shared" si="6"/>
        <v>-147.8306155561213</v>
      </c>
      <c r="O29" s="8">
        <f t="shared" si="6"/>
        <v>1090.6766705126577</v>
      </c>
      <c r="P29" s="27">
        <f t="shared" si="7"/>
        <v>0.15</v>
      </c>
      <c r="Q29" s="8">
        <f t="shared" si="7"/>
        <v>2</v>
      </c>
      <c r="R29" s="8">
        <f t="shared" si="0"/>
        <v>-201.82050711491087</v>
      </c>
      <c r="S29" s="8">
        <f t="shared" si="1"/>
        <v>153.98946512994161</v>
      </c>
      <c r="T29" s="8">
        <f t="shared" si="2"/>
        <v>312.78273923527013</v>
      </c>
      <c r="U29" s="8">
        <f t="shared" si="3"/>
        <v>193.03703417279439</v>
      </c>
      <c r="V29" s="8">
        <f t="shared" si="4"/>
        <v>-188.57330528732291</v>
      </c>
      <c r="W29" s="8">
        <f t="shared" si="5"/>
        <v>225.57875271640918</v>
      </c>
    </row>
    <row r="30" spans="3:23">
      <c r="C30" s="9" t="s">
        <v>279</v>
      </c>
      <c r="D30" s="9" t="s">
        <v>279</v>
      </c>
      <c r="E30" s="9">
        <v>0.15</v>
      </c>
      <c r="F30" s="9">
        <v>3</v>
      </c>
      <c r="G30" s="8">
        <v>-817.76948161249584</v>
      </c>
      <c r="H30" s="8">
        <v>125.18846488784868</v>
      </c>
      <c r="I30" s="8">
        <v>1379.2750455705605</v>
      </c>
      <c r="J30" s="8">
        <v>304.47348372586453</v>
      </c>
      <c r="K30" s="8">
        <v>-1815.5976418049447</v>
      </c>
      <c r="L30" s="8">
        <v>305.09183228477627</v>
      </c>
      <c r="N30" s="8">
        <f t="shared" si="6"/>
        <v>-1254.0920778468801</v>
      </c>
      <c r="O30" s="8">
        <f t="shared" si="6"/>
        <v>734.75378089848948</v>
      </c>
      <c r="P30" s="27">
        <f t="shared" si="7"/>
        <v>0.15</v>
      </c>
      <c r="Q30" s="8">
        <f t="shared" si="7"/>
        <v>3</v>
      </c>
      <c r="R30" s="8">
        <f t="shared" si="0"/>
        <v>-284.03930261500591</v>
      </c>
      <c r="S30" s="8">
        <f t="shared" si="1"/>
        <v>109.24099855227715</v>
      </c>
      <c r="T30" s="8">
        <f t="shared" si="2"/>
        <v>70.867890237641618</v>
      </c>
      <c r="U30" s="8">
        <f t="shared" si="3"/>
        <v>138.20242467226433</v>
      </c>
      <c r="V30" s="8">
        <f t="shared" si="4"/>
        <v>-445.22692849224762</v>
      </c>
      <c r="W30" s="8">
        <f t="shared" si="5"/>
        <v>138.30231174716545</v>
      </c>
    </row>
    <row r="31" spans="3:23">
      <c r="C31" s="9" t="s">
        <v>279</v>
      </c>
      <c r="D31" s="9" t="s">
        <v>279</v>
      </c>
      <c r="E31" s="9">
        <v>0.15</v>
      </c>
      <c r="F31" s="9">
        <v>4</v>
      </c>
      <c r="G31" s="8">
        <v>-616.71011392894218</v>
      </c>
      <c r="H31" s="8">
        <v>105.59907198270935</v>
      </c>
      <c r="I31" s="8">
        <v>1772.1576380174131</v>
      </c>
      <c r="J31" s="8">
        <v>350.55384597537636</v>
      </c>
      <c r="K31" s="8">
        <v>-1241.216140470347</v>
      </c>
      <c r="L31" s="8">
        <v>368.31547629678778</v>
      </c>
      <c r="N31" s="8">
        <f t="shared" si="6"/>
        <v>-85.7686163818762</v>
      </c>
      <c r="O31" s="8">
        <f t="shared" si="6"/>
        <v>824.46839425487349</v>
      </c>
      <c r="P31" s="27">
        <f t="shared" si="7"/>
        <v>0.15</v>
      </c>
      <c r="Q31" s="8">
        <f t="shared" si="7"/>
        <v>4</v>
      </c>
      <c r="R31" s="8">
        <f t="shared" si="0"/>
        <v>-110.01360077324873</v>
      </c>
      <c r="S31" s="8">
        <f t="shared" si="1"/>
        <v>116.94582862423962</v>
      </c>
      <c r="T31" s="8">
        <f t="shared" si="2"/>
        <v>275.88042069500864</v>
      </c>
      <c r="U31" s="8">
        <f t="shared" si="3"/>
        <v>156.51544596151655</v>
      </c>
      <c r="V31" s="8">
        <f t="shared" si="4"/>
        <v>-210.89534352224487</v>
      </c>
      <c r="W31" s="8">
        <f t="shared" si="5"/>
        <v>159.38463239805228</v>
      </c>
    </row>
    <row r="32" spans="3:23">
      <c r="C32" s="9" t="s">
        <v>279</v>
      </c>
      <c r="D32" s="9" t="s">
        <v>279</v>
      </c>
      <c r="E32" s="9">
        <v>0.15</v>
      </c>
      <c r="F32" s="9">
        <v>5</v>
      </c>
      <c r="G32" s="8">
        <v>-373.13176016184889</v>
      </c>
      <c r="H32" s="8">
        <v>128.45611463374593</v>
      </c>
      <c r="I32" s="8">
        <v>1650.1992375110851</v>
      </c>
      <c r="J32" s="8">
        <v>310.50685240985308</v>
      </c>
      <c r="K32" s="8">
        <v>-1302.9038659386761</v>
      </c>
      <c r="L32" s="8">
        <v>410.45904128245161</v>
      </c>
      <c r="N32" s="8">
        <f t="shared" si="6"/>
        <v>-25.836388589439821</v>
      </c>
      <c r="O32" s="8">
        <f t="shared" si="6"/>
        <v>849.42200832605067</v>
      </c>
      <c r="P32" s="27">
        <f t="shared" si="7"/>
        <v>0.15</v>
      </c>
      <c r="Q32" s="8">
        <f t="shared" si="7"/>
        <v>5</v>
      </c>
      <c r="R32" s="8">
        <f t="shared" si="0"/>
        <v>-63.405308336019253</v>
      </c>
      <c r="S32" s="8">
        <f t="shared" si="1"/>
        <v>123.66134644956892</v>
      </c>
      <c r="T32" s="8">
        <f t="shared" si="2"/>
        <v>263.44046821114699</v>
      </c>
      <c r="U32" s="8">
        <f t="shared" si="3"/>
        <v>153.06954255186315</v>
      </c>
      <c r="V32" s="8">
        <f t="shared" si="4"/>
        <v>-213.59926388458362</v>
      </c>
      <c r="W32" s="8">
        <f t="shared" si="5"/>
        <v>169.21566536974444</v>
      </c>
    </row>
    <row r="33" spans="3:42">
      <c r="C33" s="9" t="s">
        <v>279</v>
      </c>
      <c r="D33" s="9" t="s">
        <v>279</v>
      </c>
      <c r="E33" s="9">
        <v>0.15</v>
      </c>
      <c r="F33" s="9">
        <v>6</v>
      </c>
      <c r="G33" s="8">
        <v>-411.0168699480443</v>
      </c>
      <c r="H33" s="8">
        <v>109.56303739062531</v>
      </c>
      <c r="I33" s="8">
        <v>949.12923695233962</v>
      </c>
      <c r="J33" s="8">
        <v>481.72922371736422</v>
      </c>
      <c r="K33" s="8">
        <v>-1225.0914972300463</v>
      </c>
      <c r="L33" s="8">
        <v>612.44594449760825</v>
      </c>
      <c r="N33" s="8">
        <f t="shared" si="6"/>
        <v>-686.97913022575108</v>
      </c>
      <c r="O33" s="8">
        <f t="shared" si="6"/>
        <v>1203.7382056055978</v>
      </c>
      <c r="P33" s="27">
        <f t="shared" si="7"/>
        <v>0.15</v>
      </c>
      <c r="Q33" s="8">
        <f t="shared" si="7"/>
        <v>6</v>
      </c>
      <c r="R33" s="8">
        <f t="shared" si="0"/>
        <v>-149.62519669203465</v>
      </c>
      <c r="S33" s="8">
        <f t="shared" si="1"/>
        <v>163.53615787300993</v>
      </c>
      <c r="T33" s="8">
        <f t="shared" si="2"/>
        <v>70.090712884181173</v>
      </c>
      <c r="U33" s="8">
        <f t="shared" si="3"/>
        <v>223.65531104886776</v>
      </c>
      <c r="V33" s="8">
        <f t="shared" si="4"/>
        <v>-281.12955956066577</v>
      </c>
      <c r="W33" s="8">
        <f t="shared" si="5"/>
        <v>244.77108902106104</v>
      </c>
    </row>
    <row r="34" spans="3:42">
      <c r="C34" s="9" t="s">
        <v>279</v>
      </c>
      <c r="D34" s="9" t="s">
        <v>279</v>
      </c>
      <c r="E34" s="9">
        <v>0.15</v>
      </c>
      <c r="F34" s="9">
        <v>7</v>
      </c>
      <c r="G34" s="8">
        <v>137.66017142669006</v>
      </c>
      <c r="H34" s="8">
        <v>112.29021512959571</v>
      </c>
      <c r="I34" s="8">
        <v>-430.92381411369286</v>
      </c>
      <c r="J34" s="8">
        <v>457.0585721602738</v>
      </c>
      <c r="K34" s="8">
        <v>-790.08185206086432</v>
      </c>
      <c r="L34" s="8">
        <v>377.92911708101059</v>
      </c>
      <c r="N34" s="8">
        <f t="shared" si="6"/>
        <v>-1083.3454947478672</v>
      </c>
      <c r="O34" s="8">
        <f t="shared" si="6"/>
        <v>947.27790437088015</v>
      </c>
      <c r="P34" s="27">
        <f t="shared" si="7"/>
        <v>0.15</v>
      </c>
      <c r="Q34" s="8">
        <f t="shared" si="7"/>
        <v>7</v>
      </c>
      <c r="R34" s="8">
        <f t="shared" si="0"/>
        <v>-109.01406109475701</v>
      </c>
      <c r="S34" s="8">
        <f t="shared" si="1"/>
        <v>132.90555008894512</v>
      </c>
      <c r="T34" s="8">
        <f t="shared" si="2"/>
        <v>-200.86224337435735</v>
      </c>
      <c r="U34" s="8">
        <f t="shared" si="3"/>
        <v>188.59890007082393</v>
      </c>
      <c r="V34" s="8">
        <f t="shared" si="4"/>
        <v>-258.88008027351577</v>
      </c>
      <c r="W34" s="8">
        <f t="shared" si="5"/>
        <v>175.8164496349429</v>
      </c>
    </row>
    <row r="35" spans="3:42">
      <c r="C35" s="9" t="s">
        <v>279</v>
      </c>
      <c r="D35" s="9" t="s">
        <v>279</v>
      </c>
      <c r="E35" s="9">
        <v>0.15</v>
      </c>
      <c r="F35" s="9">
        <v>8</v>
      </c>
      <c r="G35" s="8">
        <v>454.57785052804843</v>
      </c>
      <c r="H35" s="8">
        <v>153.95755868841127</v>
      </c>
      <c r="I35" s="8">
        <v>-361.21466887462094</v>
      </c>
      <c r="J35" s="8">
        <v>281.13172691890395</v>
      </c>
      <c r="K35" s="8">
        <v>-1712.0095630247522</v>
      </c>
      <c r="L35" s="8">
        <v>545.22520501520944</v>
      </c>
      <c r="N35" s="8">
        <f t="shared" si="6"/>
        <v>-1618.6463813713247</v>
      </c>
      <c r="O35" s="8">
        <f t="shared" si="6"/>
        <v>980.31449062252466</v>
      </c>
      <c r="P35" s="27">
        <f t="shared" si="7"/>
        <v>0.15</v>
      </c>
      <c r="Q35" s="8">
        <f t="shared" si="7"/>
        <v>8</v>
      </c>
      <c r="R35" s="8">
        <f t="shared" si="0"/>
        <v>-122.67342804237954</v>
      </c>
      <c r="S35" s="8">
        <f t="shared" si="1"/>
        <v>143.63893815201072</v>
      </c>
      <c r="T35" s="8">
        <f t="shared" si="2"/>
        <v>-254.45529656127226</v>
      </c>
      <c r="U35" s="8">
        <f t="shared" si="3"/>
        <v>164.18245763539801</v>
      </c>
      <c r="V35" s="8">
        <f t="shared" si="4"/>
        <v>-472.66062561629343</v>
      </c>
      <c r="W35" s="8">
        <f t="shared" si="5"/>
        <v>206.8437117894166</v>
      </c>
    </row>
    <row r="36" spans="3:42">
      <c r="C36" s="9" t="s">
        <v>335</v>
      </c>
      <c r="D36" s="9" t="s">
        <v>279</v>
      </c>
      <c r="E36" s="9">
        <v>0.15</v>
      </c>
      <c r="F36" s="9">
        <v>8.3400000000000034</v>
      </c>
      <c r="G36" s="8">
        <v>540.85325379693575</v>
      </c>
      <c r="H36" s="8">
        <v>106.10336004446276</v>
      </c>
      <c r="I36" s="8">
        <v>-1477.5089774888838</v>
      </c>
      <c r="J36" s="8">
        <v>333.20911200940259</v>
      </c>
      <c r="K36" s="8">
        <v>266.34056301033661</v>
      </c>
      <c r="L36" s="8">
        <v>413.29919305321812</v>
      </c>
      <c r="N36" s="8">
        <f>SUM(G36,I36,K36)</f>
        <v>-670.31516068161147</v>
      </c>
      <c r="O36" s="8">
        <f>SUM(H36,J36,L36)</f>
        <v>852.61166510708347</v>
      </c>
      <c r="P36" s="27">
        <f>E36</f>
        <v>0.15</v>
      </c>
      <c r="Q36" s="36">
        <f>F36</f>
        <v>8.3400000000000034</v>
      </c>
      <c r="R36" s="8">
        <f>E/1000/(1+nu)*(G36+(nu/(1-2*nu))*N36)</f>
        <v>6.1573426846174746</v>
      </c>
      <c r="S36" s="8">
        <f>E/1000/(1+nu)*(G36+H36+(nu/(1-2*nu))*(N36+O36))-R36</f>
        <v>120.43695604900215</v>
      </c>
      <c r="T36" s="8">
        <f>E/1000/(1+nu)*(I36+(nu/(1-2*nu))*N36)</f>
        <v>-319.88578698463027</v>
      </c>
      <c r="U36" s="8">
        <f>E/1000/(1+nu)*(I36+J36+(nu/(1-2*nu))*(N36+O36))-T36</f>
        <v>157.12326982795398</v>
      </c>
      <c r="V36" s="8">
        <f>E/1000/(1+nu)*(K36+(nu/(1-2*nu))*N36)</f>
        <v>-38.18701505783315</v>
      </c>
      <c r="W36" s="8">
        <f>E/1000/(1+nu)*(K36+L36+(nu/(1-2*nu))*(N36+O36))-V36</f>
        <v>170.06089830426262</v>
      </c>
    </row>
    <row r="37" spans="3:42">
      <c r="C37" s="9" t="s">
        <v>281</v>
      </c>
      <c r="D37" s="9" t="s">
        <v>279</v>
      </c>
      <c r="E37" s="9">
        <v>0.15</v>
      </c>
      <c r="F37" s="9">
        <v>8.6700000000000017</v>
      </c>
      <c r="G37" s="8">
        <v>687.90514108929551</v>
      </c>
      <c r="H37" s="8">
        <v>120.94706965259945</v>
      </c>
      <c r="I37" s="8">
        <v>-1249.3413033221045</v>
      </c>
      <c r="J37" s="8">
        <v>329.08802999254135</v>
      </c>
      <c r="K37" s="8">
        <v>1185.8937996209741</v>
      </c>
      <c r="L37" s="8">
        <v>205.01142527584716</v>
      </c>
      <c r="N37" s="8">
        <f>SUM(G37,I37,K37)</f>
        <v>624.45763738816504</v>
      </c>
      <c r="O37" s="8">
        <f>SUM(H37,J37,L37)</f>
        <v>655.04652492098796</v>
      </c>
      <c r="P37" s="27">
        <f>E37</f>
        <v>0.15</v>
      </c>
      <c r="Q37" s="36">
        <f>F37</f>
        <v>8.6700000000000017</v>
      </c>
      <c r="R37" s="8">
        <f>E/1000/(1+nu)*(G37+(nu/(1-2*nu))*N37)</f>
        <v>186.77858270568308</v>
      </c>
      <c r="S37" s="8">
        <f>E/1000/(1+nu)*(G37+H37+(nu/(1-2*nu))*(N37+O37))-R37</f>
        <v>98.899009463154954</v>
      </c>
      <c r="T37" s="8">
        <f>E/1000/(1+nu)*(I37+(nu/(1-2*nu))*N37)</f>
        <v>-126.1612275453892</v>
      </c>
      <c r="U37" s="8">
        <f>E/1000/(1+nu)*(I37+J37+(nu/(1-2*nu))*(N37+O37))-T37</f>
        <v>132.52177997960712</v>
      </c>
      <c r="V37" s="8">
        <f>E/1000/(1+nu)*(K37+(nu/(1-2*nu))*N37)</f>
        <v>267.22290446849269</v>
      </c>
      <c r="W37" s="8">
        <f>E/1000/(1+nu)*(K37+L37+(nu/(1-2*nu))*(N37+O37))-V37</f>
        <v>112.47863614075646</v>
      </c>
      <c r="AP37" t="s">
        <v>330</v>
      </c>
    </row>
    <row r="38" spans="3:42">
      <c r="C38" s="9" t="s">
        <v>281</v>
      </c>
      <c r="D38" s="39" t="s">
        <v>283</v>
      </c>
      <c r="E38" s="9">
        <v>0.15</v>
      </c>
      <c r="F38" s="9">
        <v>9</v>
      </c>
      <c r="G38" s="8">
        <v>359.93050572358243</v>
      </c>
      <c r="H38" s="8">
        <v>114.71513176419813</v>
      </c>
      <c r="I38" s="8">
        <v>-2565.82618596668</v>
      </c>
      <c r="J38" s="8">
        <v>447.5417329486977</v>
      </c>
      <c r="K38" s="8">
        <v>875.15242515712191</v>
      </c>
      <c r="L38" s="8">
        <v>227.50475725774606</v>
      </c>
      <c r="N38" s="8">
        <f t="shared" si="6"/>
        <v>-1330.7432550859758</v>
      </c>
      <c r="O38" s="8">
        <f t="shared" si="6"/>
        <v>789.76162197064184</v>
      </c>
      <c r="P38" s="27">
        <f t="shared" si="7"/>
        <v>0.15</v>
      </c>
      <c r="Q38" s="8">
        <f t="shared" si="7"/>
        <v>9</v>
      </c>
      <c r="R38" s="8">
        <f t="shared" si="0"/>
        <v>-103.0820434416068</v>
      </c>
      <c r="S38" s="8">
        <f t="shared" si="1"/>
        <v>114.21356394681359</v>
      </c>
      <c r="T38" s="8">
        <f t="shared" si="2"/>
        <v>-575.70427825311072</v>
      </c>
      <c r="U38" s="8">
        <f t="shared" si="3"/>
        <v>167.97786106123283</v>
      </c>
      <c r="V38" s="8">
        <f t="shared" si="4"/>
        <v>-19.853887225419658</v>
      </c>
      <c r="W38" s="8">
        <f t="shared" si="5"/>
        <v>132.43342652654059</v>
      </c>
    </row>
    <row r="39" spans="3:42">
      <c r="C39" s="9" t="s">
        <v>281</v>
      </c>
      <c r="D39" t="s">
        <v>282</v>
      </c>
      <c r="E39" s="9">
        <v>0.15</v>
      </c>
      <c r="F39" s="9">
        <v>9.3299999999999983</v>
      </c>
      <c r="G39" s="8">
        <v>-363.0723917907863</v>
      </c>
      <c r="H39" s="8">
        <v>112.63182880649757</v>
      </c>
      <c r="I39" s="8">
        <v>-2783.8818558991729</v>
      </c>
      <c r="J39" s="8">
        <v>213.64988809124952</v>
      </c>
      <c r="K39" s="8">
        <v>1505.6189685538345</v>
      </c>
      <c r="L39" s="8">
        <v>198.41198106540514</v>
      </c>
      <c r="N39" s="8">
        <f>SUM(G39,I39,K39)</f>
        <v>-1641.3352791361247</v>
      </c>
      <c r="O39" s="8">
        <f>SUM(H39,J39,L39)</f>
        <v>524.6936979631522</v>
      </c>
      <c r="P39" s="27">
        <f>E39</f>
        <v>0.15</v>
      </c>
      <c r="Q39" s="36">
        <f>F39</f>
        <v>9.3299999999999983</v>
      </c>
      <c r="R39" s="8">
        <f>E/1000/(1+nu)*(G39+(nu/(1-2*nu))*N39)</f>
        <v>-257.50423749231129</v>
      </c>
      <c r="S39" s="8">
        <f>E/1000/(1+nu)*(G39+H39+(nu/(1-2*nu))*(N39+O39))-R39</f>
        <v>81.763031906585297</v>
      </c>
      <c r="T39" s="8">
        <f>E/1000/(1+nu)*(I39+(nu/(1-2*nu))*N39)</f>
        <v>-648.55807400212757</v>
      </c>
      <c r="U39" s="8">
        <f>E/1000/(1+nu)*(I39+J39+(nu/(1-2*nu))*(N39+O39))-T39</f>
        <v>98.081333791045267</v>
      </c>
      <c r="V39" s="8">
        <f>E/1000/(1+nu)*(K39+(nu/(1-2*nu))*N39)</f>
        <v>44.361289947973589</v>
      </c>
      <c r="W39" s="8">
        <f>E/1000/(1+nu)*(K39+L39+(nu/(1-2*nu))*(N39+O39))-V39</f>
        <v>95.619825733024228</v>
      </c>
    </row>
    <row r="40" spans="3:42">
      <c r="C40" s="9" t="s">
        <v>281</v>
      </c>
      <c r="D40" s="9" t="s">
        <v>281</v>
      </c>
      <c r="E40" s="9">
        <v>0.15</v>
      </c>
      <c r="F40" s="9">
        <v>9.6599999999999966</v>
      </c>
      <c r="G40" s="8">
        <v>382.76818715665684</v>
      </c>
      <c r="H40" s="8">
        <v>93.309346179015733</v>
      </c>
      <c r="I40" s="8">
        <v>-1216.9966885012818</v>
      </c>
      <c r="J40" s="8">
        <v>186.37525716513892</v>
      </c>
      <c r="K40" s="8">
        <v>1451.622806628139</v>
      </c>
      <c r="L40" s="8">
        <v>342.91915244377697</v>
      </c>
      <c r="N40" s="8">
        <f>SUM(G40,I40,K40)</f>
        <v>617.39430528351397</v>
      </c>
      <c r="O40" s="8">
        <f>SUM(H40,J40,L40)</f>
        <v>622.60375578793162</v>
      </c>
      <c r="P40" s="27">
        <f>E40</f>
        <v>0.15</v>
      </c>
      <c r="Q40" s="36">
        <f>F40</f>
        <v>9.6599999999999966</v>
      </c>
      <c r="R40" s="8">
        <f>E/1000/(1+nu)*(G40+(nu/(1-2*nu))*N40)</f>
        <v>136.6314787577318</v>
      </c>
      <c r="S40" s="8">
        <f>E/1000/(1+nu)*(G40+H40+(nu/(1-2*nu))*(N40+O40))-R40</f>
        <v>90.503887872455806</v>
      </c>
      <c r="T40" s="8">
        <f>E/1000/(1+nu)*(I40+(nu/(1-2*nu))*N40)</f>
        <v>-121.79207807931979</v>
      </c>
      <c r="U40" s="8">
        <f>E/1000/(1+nu)*(I40+J40+(nu/(1-2*nu))*(N40+O40))-T40</f>
        <v>105.53761195482952</v>
      </c>
      <c r="V40" s="8">
        <f>E/1000/(1+nu)*(K40+(nu/(1-2*nu))*N40)</f>
        <v>309.29260959543274</v>
      </c>
      <c r="W40" s="8">
        <f>E/1000/(1+nu)*(K40+L40+(nu/(1-2*nu))*(N40+O40))-V40</f>
        <v>130.82547196137875</v>
      </c>
    </row>
    <row r="41" spans="3:42">
      <c r="C41" s="9" t="s">
        <v>281</v>
      </c>
      <c r="D41" s="9" t="s">
        <v>281</v>
      </c>
      <c r="E41" s="9">
        <v>0.15</v>
      </c>
      <c r="F41" s="9">
        <v>10</v>
      </c>
      <c r="G41" s="8">
        <v>206.94653734976143</v>
      </c>
      <c r="H41" s="8">
        <v>103.22514221616782</v>
      </c>
      <c r="I41" s="8">
        <v>-1708.3552583611049</v>
      </c>
      <c r="J41" s="8">
        <v>183.71677794981611</v>
      </c>
      <c r="K41" s="8">
        <v>2572.2655063065149</v>
      </c>
      <c r="L41" s="8">
        <v>215.9854881007559</v>
      </c>
      <c r="N41" s="8">
        <f t="shared" si="6"/>
        <v>1070.8567852951714</v>
      </c>
      <c r="O41" s="8">
        <f t="shared" si="6"/>
        <v>502.9274082667398</v>
      </c>
      <c r="P41" s="27">
        <f t="shared" si="7"/>
        <v>0.15</v>
      </c>
      <c r="Q41" s="8">
        <f t="shared" si="7"/>
        <v>10</v>
      </c>
      <c r="R41" s="8">
        <f t="shared" si="0"/>
        <v>163.16824348264566</v>
      </c>
      <c r="S41" s="8">
        <f t="shared" si="1"/>
        <v>77.606420513389793</v>
      </c>
      <c r="T41" s="8">
        <f t="shared" si="2"/>
        <v>-146.22666197834042</v>
      </c>
      <c r="U41" s="8">
        <f t="shared" si="3"/>
        <v>90.608915516517612</v>
      </c>
      <c r="V41" s="8">
        <f t="shared" si="4"/>
        <v>545.25823077565963</v>
      </c>
      <c r="W41" s="8">
        <f t="shared" si="5"/>
        <v>95.82155331013098</v>
      </c>
    </row>
    <row r="42" spans="3:42">
      <c r="C42" s="9" t="s">
        <v>281</v>
      </c>
      <c r="D42" s="9" t="s">
        <v>281</v>
      </c>
      <c r="E42" s="9">
        <v>0.15</v>
      </c>
      <c r="F42" s="9">
        <v>11</v>
      </c>
      <c r="G42" s="8">
        <v>-710.99730952151049</v>
      </c>
      <c r="H42" s="8">
        <v>105.08184958624156</v>
      </c>
      <c r="I42" s="8">
        <v>-1488.9689597814559</v>
      </c>
      <c r="J42" s="8">
        <v>204.23142051961827</v>
      </c>
      <c r="K42" s="8">
        <v>2379.5024011457053</v>
      </c>
      <c r="L42" s="8">
        <v>247.03671010084554</v>
      </c>
      <c r="N42" s="8">
        <f t="shared" si="6"/>
        <v>179.536131842739</v>
      </c>
      <c r="O42" s="8">
        <f t="shared" si="6"/>
        <v>556.34998020670537</v>
      </c>
      <c r="P42" s="27">
        <f t="shared" si="7"/>
        <v>0.15</v>
      </c>
      <c r="Q42" s="8">
        <f t="shared" si="7"/>
        <v>11</v>
      </c>
      <c r="R42" s="8">
        <f t="shared" si="0"/>
        <v>-93.101918641758303</v>
      </c>
      <c r="S42" s="8">
        <f t="shared" si="1"/>
        <v>84.378700227435985</v>
      </c>
      <c r="T42" s="8">
        <f t="shared" si="2"/>
        <v>-218.77426214528793</v>
      </c>
      <c r="U42" s="8">
        <f t="shared" si="3"/>
        <v>100.39516937821223</v>
      </c>
      <c r="V42" s="8">
        <f t="shared" si="4"/>
        <v>406.13265000448422</v>
      </c>
      <c r="W42" s="8">
        <f t="shared" si="5"/>
        <v>107.30987000287206</v>
      </c>
    </row>
    <row r="43" spans="3:42">
      <c r="C43" s="9" t="s">
        <v>281</v>
      </c>
      <c r="D43" s="9" t="s">
        <v>281</v>
      </c>
      <c r="E43" s="9">
        <v>0.15</v>
      </c>
      <c r="F43" s="9">
        <v>12.000000000000014</v>
      </c>
      <c r="G43" s="8">
        <v>-543.00485424163548</v>
      </c>
      <c r="H43" s="8">
        <v>94.224480815086054</v>
      </c>
      <c r="I43" s="8">
        <v>-854.48898378437389</v>
      </c>
      <c r="J43" s="8">
        <v>177.45271863234268</v>
      </c>
      <c r="K43" s="8">
        <v>1633.4524856682631</v>
      </c>
      <c r="L43" s="8">
        <v>302.08430569977895</v>
      </c>
      <c r="N43" s="8">
        <f t="shared" si="6"/>
        <v>235.95864764225371</v>
      </c>
      <c r="O43" s="8">
        <f t="shared" si="6"/>
        <v>573.76150514720769</v>
      </c>
      <c r="P43" s="27">
        <f t="shared" si="7"/>
        <v>0.15</v>
      </c>
      <c r="Q43" s="8">
        <f t="shared" si="7"/>
        <v>12.000000000000014</v>
      </c>
      <c r="R43" s="8">
        <f t="shared" si="0"/>
        <v>-59.128871066991138</v>
      </c>
      <c r="S43" s="8">
        <f t="shared" si="1"/>
        <v>84.734290793733265</v>
      </c>
      <c r="T43" s="8">
        <f t="shared" si="2"/>
        <v>-109.44553814697196</v>
      </c>
      <c r="U43" s="8">
        <f t="shared" si="3"/>
        <v>98.178852287290113</v>
      </c>
      <c r="V43" s="8">
        <f t="shared" si="4"/>
        <v>292.45269922614625</v>
      </c>
      <c r="W43" s="8">
        <f t="shared" si="5"/>
        <v>118.31164712126059</v>
      </c>
    </row>
    <row r="44" spans="3:42">
      <c r="C44" s="9" t="s">
        <v>281</v>
      </c>
      <c r="D44" s="9" t="s">
        <v>281</v>
      </c>
      <c r="E44" s="9">
        <v>0.15</v>
      </c>
      <c r="F44" s="9">
        <v>13.000000000000014</v>
      </c>
      <c r="G44" s="8">
        <v>-128.09876293096156</v>
      </c>
      <c r="H44" s="8">
        <v>104.43756436318007</v>
      </c>
      <c r="I44" s="8">
        <v>-610.90272982888825</v>
      </c>
      <c r="J44" s="8">
        <v>204.24536910312872</v>
      </c>
      <c r="K44" s="8">
        <v>680.09767552412723</v>
      </c>
      <c r="L44" s="8">
        <v>297.56654341683839</v>
      </c>
      <c r="N44" s="8">
        <f t="shared" si="6"/>
        <v>-58.903817235722613</v>
      </c>
      <c r="O44" s="8">
        <f t="shared" si="6"/>
        <v>606.24947688314717</v>
      </c>
      <c r="P44" s="27">
        <f t="shared" si="7"/>
        <v>0.15</v>
      </c>
      <c r="Q44" s="8">
        <f t="shared" si="7"/>
        <v>13.000000000000014</v>
      </c>
      <c r="R44" s="8">
        <f t="shared" si="0"/>
        <v>-27.829301100098643</v>
      </c>
      <c r="S44" s="8">
        <f t="shared" si="1"/>
        <v>90.320139327202668</v>
      </c>
      <c r="T44" s="8">
        <f t="shared" si="2"/>
        <v>-105.82071113745602</v>
      </c>
      <c r="U44" s="8">
        <f t="shared" si="3"/>
        <v>106.44293855442514</v>
      </c>
      <c r="V44" s="8">
        <f t="shared" si="4"/>
        <v>102.7255081888003</v>
      </c>
      <c r="W44" s="8">
        <f t="shared" si="5"/>
        <v>121.5178974820244</v>
      </c>
    </row>
    <row r="45" spans="3:42">
      <c r="C45" s="9" t="s">
        <v>281</v>
      </c>
      <c r="D45" s="9" t="s">
        <v>281</v>
      </c>
      <c r="E45" s="9">
        <v>0.15</v>
      </c>
      <c r="F45" s="9">
        <v>14.000000000000014</v>
      </c>
      <c r="G45" s="8">
        <v>-51.298296968815826</v>
      </c>
      <c r="H45" s="8">
        <v>94.427410298192342</v>
      </c>
      <c r="I45" s="8">
        <v>-749.83350154855793</v>
      </c>
      <c r="J45" s="8">
        <v>149.86505372882596</v>
      </c>
      <c r="K45" s="8">
        <v>138.39700002082901</v>
      </c>
      <c r="L45" s="8">
        <v>229.6755303070608</v>
      </c>
      <c r="N45" s="8">
        <f t="shared" si="6"/>
        <v>-662.73479849654473</v>
      </c>
      <c r="O45" s="8">
        <f t="shared" si="6"/>
        <v>473.96799433407909</v>
      </c>
      <c r="P45" s="27">
        <f t="shared" si="7"/>
        <v>0.15</v>
      </c>
      <c r="Q45" s="8">
        <f t="shared" si="7"/>
        <v>14.000000000000014</v>
      </c>
      <c r="R45" s="8">
        <f t="shared" si="0"/>
        <v>-88.579517789736229</v>
      </c>
      <c r="S45" s="8">
        <f t="shared" si="1"/>
        <v>72.676704054029102</v>
      </c>
      <c r="T45" s="8">
        <f t="shared" si="2"/>
        <v>-201.41982006800222</v>
      </c>
      <c r="U45" s="8">
        <f t="shared" si="3"/>
        <v>81.632015685131435</v>
      </c>
      <c r="V45" s="8">
        <f t="shared" si="4"/>
        <v>-57.936431352947444</v>
      </c>
      <c r="W45" s="8">
        <f t="shared" si="5"/>
        <v>94.524477286230933</v>
      </c>
    </row>
    <row r="46" spans="3:42">
      <c r="C46" s="9" t="s">
        <v>281</v>
      </c>
      <c r="D46" s="9" t="s">
        <v>281</v>
      </c>
      <c r="E46" s="9">
        <v>0.15</v>
      </c>
      <c r="F46" s="9">
        <v>15.000000000000014</v>
      </c>
      <c r="G46" s="8">
        <v>283.5269455467859</v>
      </c>
      <c r="H46" s="8">
        <v>100.35382570694475</v>
      </c>
      <c r="I46" s="8">
        <v>-553.21418496290244</v>
      </c>
      <c r="J46" s="8">
        <v>154.88729509027803</v>
      </c>
      <c r="K46" s="8">
        <v>705.22896735214499</v>
      </c>
      <c r="L46" s="8">
        <v>251.20144810553143</v>
      </c>
      <c r="N46" s="8">
        <f t="shared" si="6"/>
        <v>435.54172793602845</v>
      </c>
      <c r="O46" s="8">
        <f t="shared" si="6"/>
        <v>506.4425689027542</v>
      </c>
      <c r="P46" s="27">
        <f t="shared" si="7"/>
        <v>0.15</v>
      </c>
      <c r="Q46" s="8">
        <f t="shared" si="7"/>
        <v>15.000000000000014</v>
      </c>
      <c r="R46" s="8">
        <f t="shared" si="0"/>
        <v>98.568062088268846</v>
      </c>
      <c r="S46" s="8">
        <f t="shared" si="1"/>
        <v>77.568467692801676</v>
      </c>
      <c r="T46" s="8">
        <f t="shared" si="2"/>
        <v>-36.597812840219255</v>
      </c>
      <c r="U46" s="8">
        <f t="shared" si="3"/>
        <v>86.377720439340123</v>
      </c>
      <c r="V46" s="8">
        <f t="shared" si="4"/>
        <v>166.68915791836531</v>
      </c>
      <c r="W46" s="8">
        <f t="shared" si="5"/>
        <v>101.93616054180416</v>
      </c>
    </row>
    <row r="47" spans="3:42">
      <c r="C47" s="9" t="s">
        <v>281</v>
      </c>
      <c r="D47" s="9" t="s">
        <v>281</v>
      </c>
      <c r="E47" s="9">
        <v>0.15</v>
      </c>
      <c r="F47" s="9">
        <v>16.000000000000014</v>
      </c>
      <c r="G47" s="8">
        <v>314.93867052256871</v>
      </c>
      <c r="H47" s="8">
        <v>93.266380312373485</v>
      </c>
      <c r="I47" s="8">
        <v>-791.6403867086475</v>
      </c>
      <c r="J47" s="8">
        <v>265.92795836355435</v>
      </c>
      <c r="K47" s="8">
        <v>182.88821728651428</v>
      </c>
      <c r="L47" s="8">
        <v>238.42204200330562</v>
      </c>
      <c r="N47" s="8">
        <f t="shared" si="6"/>
        <v>-293.81349889956448</v>
      </c>
      <c r="O47" s="8">
        <f t="shared" si="6"/>
        <v>597.61638067923343</v>
      </c>
      <c r="P47" s="27">
        <f t="shared" si="7"/>
        <v>0.15</v>
      </c>
      <c r="Q47" s="8">
        <f t="shared" si="7"/>
        <v>16.000000000000014</v>
      </c>
      <c r="R47" s="8">
        <f t="shared" si="0"/>
        <v>15.278072871583099</v>
      </c>
      <c r="S47" s="8">
        <f t="shared" si="1"/>
        <v>87.469630632752057</v>
      </c>
      <c r="T47" s="8">
        <f t="shared" si="2"/>
        <v>-163.47700560422874</v>
      </c>
      <c r="U47" s="8">
        <f t="shared" ref="U47:U70" si="8">E/1000/(1+nu)*(I47+J47+(nu/(1-2*nu))*(N47+O47))-T47</f>
        <v>115.36111631794282</v>
      </c>
      <c r="V47" s="8">
        <f t="shared" si="4"/>
        <v>-6.0531541896256931</v>
      </c>
      <c r="W47" s="8">
        <f t="shared" ref="W47:W70" si="9">E/1000/(1+nu)*(K47+L47+(nu/(1-2*nu))*(N47+O47))-V47</f>
        <v>110.91785290590262</v>
      </c>
    </row>
    <row r="48" spans="3:42">
      <c r="G48" s="9"/>
      <c r="H48" s="9"/>
      <c r="I48" s="9"/>
      <c r="J48" s="9"/>
      <c r="K48" s="9"/>
      <c r="L48" s="9"/>
      <c r="N48" s="8"/>
      <c r="O48" s="8"/>
      <c r="P48" s="27"/>
      <c r="Q48" s="8"/>
      <c r="R48" s="9"/>
      <c r="S48" s="8"/>
      <c r="T48" s="9"/>
      <c r="U48" s="8">
        <f t="shared" si="8"/>
        <v>0</v>
      </c>
      <c r="V48" s="9"/>
      <c r="W48" s="8">
        <f t="shared" si="9"/>
        <v>0</v>
      </c>
    </row>
    <row r="49" spans="4:23">
      <c r="D49" s="11" t="s">
        <v>281</v>
      </c>
      <c r="E49" s="33">
        <v>0.3</v>
      </c>
      <c r="F49" s="33">
        <v>-9.6599999999999966</v>
      </c>
      <c r="G49" s="13">
        <v>438.33117589797689</v>
      </c>
      <c r="H49" s="13">
        <v>93.030742328359338</v>
      </c>
      <c r="I49" s="13">
        <v>-1375.5999621832825</v>
      </c>
      <c r="J49" s="13">
        <v>233.64234877898389</v>
      </c>
      <c r="K49" s="13">
        <v>1290.5801789655502</v>
      </c>
      <c r="L49" s="13">
        <v>307.2332665308154</v>
      </c>
      <c r="M49" s="11"/>
      <c r="N49" s="13">
        <f t="shared" ref="N49:O77" si="10">SUM(G49,I49,K49)</f>
        <v>353.31139268024458</v>
      </c>
      <c r="O49" s="13">
        <f t="shared" si="10"/>
        <v>633.90635763815862</v>
      </c>
      <c r="P49" s="28">
        <f>E49</f>
        <v>0.3</v>
      </c>
      <c r="Q49" s="38">
        <f>F49</f>
        <v>-9.6599999999999966</v>
      </c>
      <c r="R49" s="13">
        <f t="shared" ref="R49:R58" si="11">E/1000/(1+nu)*(G49+(nu/(1-2*nu))*N49)</f>
        <v>113.61237791208741</v>
      </c>
      <c r="S49" s="13">
        <f t="shared" ref="S49:S58" si="12">E/1000/(1+nu)*(G49+H49+(nu/(1-2*nu))*(N49+O49))-R49</f>
        <v>91.828236320742676</v>
      </c>
      <c r="T49" s="13">
        <f t="shared" ref="T49:T58" si="13">E/1000/(1+nu)*(I49+(nu/(1-2*nu))*N49)</f>
        <v>-179.40726747026983</v>
      </c>
      <c r="U49" s="13">
        <f t="shared" si="8"/>
        <v>114.54241890122813</v>
      </c>
      <c r="V49" s="13">
        <f t="shared" ref="V49:V58" si="14">E/1000/(1+nu)*(K49+(nu/(1-2*nu))*N49)</f>
        <v>251.28337071531081</v>
      </c>
      <c r="W49" s="13">
        <f t="shared" si="9"/>
        <v>126.43018253806241</v>
      </c>
    </row>
    <row r="50" spans="4:23">
      <c r="D50" s="11" t="s">
        <v>281</v>
      </c>
      <c r="E50" s="33">
        <v>0.3</v>
      </c>
      <c r="F50" s="33">
        <v>-9.3299999999999983</v>
      </c>
      <c r="G50" s="13">
        <v>187.3048196521232</v>
      </c>
      <c r="H50" s="13">
        <v>107.62394637864324</v>
      </c>
      <c r="I50" s="13">
        <v>-1167.4759884068299</v>
      </c>
      <c r="J50" s="13">
        <v>184.29534466657412</v>
      </c>
      <c r="K50" s="13">
        <v>1030.816757302322</v>
      </c>
      <c r="L50" s="13">
        <v>304.92671293802505</v>
      </c>
      <c r="M50" s="11"/>
      <c r="N50" s="13">
        <f t="shared" si="10"/>
        <v>50.645588547615375</v>
      </c>
      <c r="O50" s="13">
        <f t="shared" si="10"/>
        <v>596.84600398324244</v>
      </c>
      <c r="P50" s="28">
        <f t="shared" ref="P50:Q58" si="15">E50</f>
        <v>0.3</v>
      </c>
      <c r="Q50" s="38">
        <f t="shared" si="15"/>
        <v>-9.3299999999999983</v>
      </c>
      <c r="R50" s="13">
        <f t="shared" si="11"/>
        <v>36.392840248611762</v>
      </c>
      <c r="S50" s="13">
        <f t="shared" si="12"/>
        <v>89.695595666827487</v>
      </c>
      <c r="T50" s="13">
        <f t="shared" si="13"/>
        <v>-182.45636720706526</v>
      </c>
      <c r="U50" s="13">
        <f t="shared" si="8"/>
        <v>102.08097539026249</v>
      </c>
      <c r="V50" s="13">
        <f t="shared" si="14"/>
        <v>172.65246094595153</v>
      </c>
      <c r="W50" s="13">
        <f t="shared" si="9"/>
        <v>121.56758103411227</v>
      </c>
    </row>
    <row r="51" spans="4:23">
      <c r="D51" s="11" t="s">
        <v>281</v>
      </c>
      <c r="E51" s="33">
        <v>0.3</v>
      </c>
      <c r="F51" s="33">
        <v>-9</v>
      </c>
      <c r="G51" s="13">
        <v>109.84772246547259</v>
      </c>
      <c r="H51" s="13">
        <v>85.562849881259936</v>
      </c>
      <c r="I51" s="13">
        <v>-1466.5290385272867</v>
      </c>
      <c r="J51" s="13">
        <v>235.06253215210836</v>
      </c>
      <c r="K51" s="13">
        <v>1209.0506252093735</v>
      </c>
      <c r="L51" s="13">
        <v>280.06312293604742</v>
      </c>
      <c r="M51" s="11"/>
      <c r="N51" s="13">
        <f t="shared" si="10"/>
        <v>-147.63069085244069</v>
      </c>
      <c r="O51" s="13">
        <f t="shared" si="10"/>
        <v>600.6885049694157</v>
      </c>
      <c r="P51" s="28">
        <f t="shared" si="15"/>
        <v>0.3</v>
      </c>
      <c r="Q51" s="38">
        <f t="shared" si="15"/>
        <v>-9</v>
      </c>
      <c r="R51" s="13">
        <f t="shared" si="11"/>
        <v>-0.14139391654627939</v>
      </c>
      <c r="S51" s="13">
        <f t="shared" si="12"/>
        <v>86.59741385211349</v>
      </c>
      <c r="T51" s="13">
        <f t="shared" si="13"/>
        <v>-254.78687069229966</v>
      </c>
      <c r="U51" s="13">
        <f t="shared" si="8"/>
        <v>110.74736252663516</v>
      </c>
      <c r="V51" s="13">
        <f t="shared" si="14"/>
        <v>177.42215191131464</v>
      </c>
      <c r="W51" s="13">
        <f t="shared" si="9"/>
        <v>118.01668873019452</v>
      </c>
    </row>
    <row r="52" spans="4:23">
      <c r="D52" s="11" t="s">
        <v>281</v>
      </c>
      <c r="E52" s="33">
        <v>0.3</v>
      </c>
      <c r="F52" s="33">
        <v>-8.6700000000000017</v>
      </c>
      <c r="G52" s="13">
        <v>949.0357555637097</v>
      </c>
      <c r="H52" s="13">
        <v>124.91193889863075</v>
      </c>
      <c r="I52" s="13">
        <v>-1535.2876345282596</v>
      </c>
      <c r="J52" s="13">
        <v>245.59042827165808</v>
      </c>
      <c r="K52" s="13">
        <v>716.62888788903706</v>
      </c>
      <c r="L52" s="13">
        <v>313.48495581351449</v>
      </c>
      <c r="M52" s="11"/>
      <c r="N52" s="13">
        <f t="shared" si="10"/>
        <v>130.3770089244872</v>
      </c>
      <c r="O52" s="13">
        <f t="shared" si="10"/>
        <v>683.98732298380332</v>
      </c>
      <c r="P52" s="28">
        <f t="shared" si="15"/>
        <v>0.3</v>
      </c>
      <c r="Q52" s="38">
        <f t="shared" si="15"/>
        <v>-8.6700000000000017</v>
      </c>
      <c r="R52" s="13">
        <f t="shared" si="11"/>
        <v>169.10145197998904</v>
      </c>
      <c r="S52" s="13">
        <f t="shared" si="12"/>
        <v>103.04577733743187</v>
      </c>
      <c r="T52" s="13">
        <f t="shared" si="13"/>
        <v>-232.21232641948288</v>
      </c>
      <c r="U52" s="13">
        <f t="shared" si="8"/>
        <v>122.53999485153631</v>
      </c>
      <c r="V52" s="13">
        <f t="shared" si="14"/>
        <v>131.55880412484962</v>
      </c>
      <c r="W52" s="13">
        <f t="shared" si="9"/>
        <v>133.50757237752848</v>
      </c>
    </row>
    <row r="53" spans="4:23">
      <c r="D53" s="11" t="s">
        <v>281</v>
      </c>
      <c r="E53" s="33">
        <v>0.3</v>
      </c>
      <c r="F53" s="33">
        <v>-8.3400000000000034</v>
      </c>
      <c r="G53" s="13">
        <v>2077.2686259953321</v>
      </c>
      <c r="H53" s="13">
        <v>116.46117475883057</v>
      </c>
      <c r="I53" s="13">
        <v>466.61003263825938</v>
      </c>
      <c r="J53" s="13">
        <v>306.25594903788141</v>
      </c>
      <c r="K53" s="13">
        <v>884.90930425266788</v>
      </c>
      <c r="L53" s="13">
        <v>318.23846641820819</v>
      </c>
      <c r="M53" s="11"/>
      <c r="N53" s="13">
        <f t="shared" si="10"/>
        <v>3428.7879628862593</v>
      </c>
      <c r="O53" s="13">
        <f t="shared" si="10"/>
        <v>740.95559021492022</v>
      </c>
      <c r="P53" s="28">
        <f t="shared" si="15"/>
        <v>0.3</v>
      </c>
      <c r="Q53" s="38">
        <f t="shared" si="15"/>
        <v>-8.3400000000000034</v>
      </c>
      <c r="R53" s="13">
        <f t="shared" si="11"/>
        <v>750.96962739508115</v>
      </c>
      <c r="S53" s="13">
        <f t="shared" si="12"/>
        <v>108.58257858323407</v>
      </c>
      <c r="T53" s="13">
        <f t="shared" si="13"/>
        <v>490.78631616047704</v>
      </c>
      <c r="U53" s="13">
        <f t="shared" si="8"/>
        <v>139.24173442831153</v>
      </c>
      <c r="V53" s="13">
        <f t="shared" si="14"/>
        <v>558.35773695972762</v>
      </c>
      <c r="W53" s="13">
        <f t="shared" si="9"/>
        <v>141.17737185128749</v>
      </c>
    </row>
    <row r="54" spans="4:23">
      <c r="D54" s="11" t="s">
        <v>281</v>
      </c>
      <c r="E54" s="33">
        <v>0.3</v>
      </c>
      <c r="F54" s="33">
        <v>8.3400000000000034</v>
      </c>
      <c r="G54" s="13">
        <v>2508.1590038962263</v>
      </c>
      <c r="H54" s="13">
        <v>119.25526962919275</v>
      </c>
      <c r="I54" s="13">
        <v>1314.7091650222985</v>
      </c>
      <c r="J54" s="13">
        <v>342.77029172713469</v>
      </c>
      <c r="K54" s="13">
        <v>1042.1878052562229</v>
      </c>
      <c r="L54" s="13">
        <v>253.9651355399908</v>
      </c>
      <c r="M54" s="11"/>
      <c r="N54" s="13">
        <f t="shared" si="10"/>
        <v>4865.0559741747475</v>
      </c>
      <c r="O54" s="13">
        <f t="shared" si="10"/>
        <v>715.99069689631824</v>
      </c>
      <c r="P54" s="28">
        <f t="shared" si="15"/>
        <v>0.3</v>
      </c>
      <c r="Q54" s="38">
        <f t="shared" si="15"/>
        <v>8.3400000000000034</v>
      </c>
      <c r="R54" s="13">
        <f t="shared" si="11"/>
        <v>994.58438980825372</v>
      </c>
      <c r="S54" s="13">
        <f t="shared" si="12"/>
        <v>106.00933952561604</v>
      </c>
      <c r="T54" s="13">
        <f t="shared" si="13"/>
        <v>801.79633891323476</v>
      </c>
      <c r="U54" s="13">
        <f t="shared" si="8"/>
        <v>142.11561232605277</v>
      </c>
      <c r="V54" s="13">
        <f t="shared" si="14"/>
        <v>757.77365772025325</v>
      </c>
      <c r="W54" s="13">
        <f t="shared" si="9"/>
        <v>127.77016401889864</v>
      </c>
    </row>
    <row r="55" spans="4:23">
      <c r="D55" s="11" t="s">
        <v>281</v>
      </c>
      <c r="E55" s="33">
        <v>0.3</v>
      </c>
      <c r="F55" s="33">
        <v>8.6700000000000017</v>
      </c>
      <c r="G55" s="13">
        <v>2428.0648860415254</v>
      </c>
      <c r="H55" s="13">
        <v>132.43811417140705</v>
      </c>
      <c r="I55" s="13">
        <v>398.75125224675401</v>
      </c>
      <c r="J55" s="13">
        <v>289.85144462412291</v>
      </c>
      <c r="K55" s="13">
        <v>953.3291903554009</v>
      </c>
      <c r="L55" s="13">
        <v>207.31569652610028</v>
      </c>
      <c r="M55" s="11"/>
      <c r="N55" s="13">
        <f t="shared" si="10"/>
        <v>3780.1453286436804</v>
      </c>
      <c r="O55" s="13">
        <f t="shared" si="10"/>
        <v>629.60525532163024</v>
      </c>
      <c r="P55" s="28">
        <f t="shared" si="15"/>
        <v>0.3</v>
      </c>
      <c r="Q55" s="38">
        <f t="shared" si="15"/>
        <v>8.6700000000000017</v>
      </c>
      <c r="R55" s="13">
        <f t="shared" si="11"/>
        <v>850.20501179238431</v>
      </c>
      <c r="S55" s="13">
        <f t="shared" si="12"/>
        <v>97.67294745319407</v>
      </c>
      <c r="T55" s="13">
        <f t="shared" si="13"/>
        <v>522.39280941015215</v>
      </c>
      <c r="U55" s="13">
        <f t="shared" si="8"/>
        <v>123.10125468017122</v>
      </c>
      <c r="V55" s="13">
        <f t="shared" si="14"/>
        <v>611.97847633539516</v>
      </c>
      <c r="W55" s="13">
        <f t="shared" si="9"/>
        <v>109.76855691049059</v>
      </c>
    </row>
    <row r="56" spans="4:23">
      <c r="D56" s="11" t="s">
        <v>281</v>
      </c>
      <c r="E56" s="33">
        <v>0.3</v>
      </c>
      <c r="F56" s="33">
        <v>9</v>
      </c>
      <c r="G56" s="13">
        <v>1334.5200032457428</v>
      </c>
      <c r="H56" s="13">
        <v>99.018964927921388</v>
      </c>
      <c r="I56" s="13">
        <v>-898.68287743199994</v>
      </c>
      <c r="J56" s="13">
        <v>321.4727215864466</v>
      </c>
      <c r="K56" s="13">
        <v>1942.3634748860775</v>
      </c>
      <c r="L56" s="13">
        <v>241.47591337175822</v>
      </c>
      <c r="M56" s="11"/>
      <c r="N56" s="13">
        <f t="shared" si="10"/>
        <v>2378.2006006998204</v>
      </c>
      <c r="O56" s="13">
        <f t="shared" si="10"/>
        <v>661.96759988612621</v>
      </c>
      <c r="P56" s="28">
        <f t="shared" si="15"/>
        <v>0.3</v>
      </c>
      <c r="Q56" s="38">
        <f t="shared" si="15"/>
        <v>9</v>
      </c>
      <c r="R56" s="13">
        <f t="shared" si="11"/>
        <v>503.70445791679043</v>
      </c>
      <c r="S56" s="13">
        <f t="shared" si="12"/>
        <v>96.195292013021856</v>
      </c>
      <c r="T56" s="13">
        <f t="shared" si="13"/>
        <v>142.9563002688474</v>
      </c>
      <c r="U56" s="13">
        <f t="shared" si="8"/>
        <v>132.13012962709129</v>
      </c>
      <c r="V56" s="13">
        <f t="shared" si="14"/>
        <v>601.8945571817676</v>
      </c>
      <c r="W56" s="13">
        <f t="shared" si="9"/>
        <v>119.20756830010316</v>
      </c>
    </row>
    <row r="57" spans="4:23">
      <c r="D57" s="11" t="s">
        <v>281</v>
      </c>
      <c r="E57" s="33">
        <v>0.3</v>
      </c>
      <c r="F57" s="33">
        <v>9.3299999999999983</v>
      </c>
      <c r="G57" s="13">
        <v>133.66330419617435</v>
      </c>
      <c r="H57" s="13">
        <v>95.627371202944289</v>
      </c>
      <c r="I57" s="13">
        <v>-1627.1877549671742</v>
      </c>
      <c r="J57" s="13">
        <v>247.52759552493217</v>
      </c>
      <c r="K57" s="13">
        <v>2217.5635806103155</v>
      </c>
      <c r="L57" s="13">
        <v>178.78823336281448</v>
      </c>
      <c r="M57" s="11"/>
      <c r="N57" s="13">
        <f t="shared" si="10"/>
        <v>724.03912983931559</v>
      </c>
      <c r="O57" s="13">
        <f t="shared" si="10"/>
        <v>521.94320009069088</v>
      </c>
      <c r="P57" s="28">
        <f t="shared" si="15"/>
        <v>0.3</v>
      </c>
      <c r="Q57" s="38">
        <f t="shared" si="15"/>
        <v>9.3299999999999983</v>
      </c>
      <c r="R57" s="13">
        <f t="shared" si="11"/>
        <v>109.31188986991444</v>
      </c>
      <c r="S57" s="13">
        <f t="shared" si="12"/>
        <v>78.682924589924681</v>
      </c>
      <c r="T57" s="13">
        <f t="shared" si="13"/>
        <v>-175.13328122570337</v>
      </c>
      <c r="U57" s="13">
        <f t="shared" si="8"/>
        <v>103.22065313424581</v>
      </c>
      <c r="V57" s="13">
        <f t="shared" si="14"/>
        <v>445.94193452142946</v>
      </c>
      <c r="W57" s="13">
        <f t="shared" si="9"/>
        <v>92.116602323442237</v>
      </c>
    </row>
    <row r="58" spans="4:23">
      <c r="D58" s="11" t="s">
        <v>281</v>
      </c>
      <c r="E58" s="33">
        <v>0.3</v>
      </c>
      <c r="F58" s="33">
        <v>9.6599999999999966</v>
      </c>
      <c r="G58" s="13">
        <v>372.17289983471068</v>
      </c>
      <c r="H58" s="13">
        <v>81.255207167396691</v>
      </c>
      <c r="I58" s="13">
        <v>-1778.9586963375959</v>
      </c>
      <c r="J58" s="13">
        <v>223.0018005529023</v>
      </c>
      <c r="K58" s="13">
        <v>1672.9336054244204</v>
      </c>
      <c r="L58" s="13">
        <v>265.38544437282326</v>
      </c>
      <c r="M58" s="11"/>
      <c r="N58" s="13">
        <f t="shared" si="10"/>
        <v>266.14780892153522</v>
      </c>
      <c r="O58" s="13">
        <f t="shared" si="10"/>
        <v>569.6424520931223</v>
      </c>
      <c r="P58" s="28">
        <f t="shared" si="15"/>
        <v>0.3</v>
      </c>
      <c r="Q58" s="38">
        <f t="shared" si="15"/>
        <v>9.6599999999999966</v>
      </c>
      <c r="R58" s="13">
        <f t="shared" si="11"/>
        <v>92.365068361870016</v>
      </c>
      <c r="S58" s="13">
        <f t="shared" si="12"/>
        <v>82.140215161400022</v>
      </c>
      <c r="T58" s="13">
        <f t="shared" si="13"/>
        <v>-255.12542025057948</v>
      </c>
      <c r="U58" s="13">
        <f t="shared" si="8"/>
        <v>105.03774178521249</v>
      </c>
      <c r="V58" s="13">
        <f t="shared" si="14"/>
        <v>302.48795157251544</v>
      </c>
      <c r="W58" s="13">
        <f t="shared" si="9"/>
        <v>111.88433040227659</v>
      </c>
    </row>
    <row r="59" spans="4:23">
      <c r="E59" s="9"/>
      <c r="G59" s="9"/>
      <c r="H59" s="9"/>
      <c r="I59" s="8"/>
      <c r="J59" s="8"/>
      <c r="K59" s="9"/>
      <c r="L59" s="9"/>
      <c r="N59" s="8"/>
      <c r="O59" s="8"/>
      <c r="P59" s="27"/>
      <c r="Q59" s="36"/>
      <c r="R59" s="9"/>
      <c r="S59" s="8"/>
      <c r="T59" s="9"/>
      <c r="U59" s="8">
        <f t="shared" si="8"/>
        <v>0</v>
      </c>
      <c r="V59" s="9"/>
      <c r="W59" s="8">
        <f t="shared" si="9"/>
        <v>0</v>
      </c>
    </row>
    <row r="60" spans="4:23">
      <c r="D60" s="15" t="s">
        <v>279</v>
      </c>
      <c r="E60" s="24">
        <v>0.15</v>
      </c>
      <c r="F60" s="24">
        <v>0</v>
      </c>
      <c r="G60" s="17">
        <v>-1589.6771413862475</v>
      </c>
      <c r="H60" s="17">
        <v>167.54055712919762</v>
      </c>
      <c r="I60" s="17">
        <v>2625.6801287545263</v>
      </c>
      <c r="J60" s="17">
        <v>418.26996430205372</v>
      </c>
      <c r="K60" s="17">
        <v>-1120.759717287978</v>
      </c>
      <c r="L60" s="17">
        <v>557.1528621056699</v>
      </c>
      <c r="M60" s="15"/>
      <c r="N60" s="17">
        <f t="shared" si="10"/>
        <v>-84.756729919699183</v>
      </c>
      <c r="O60" s="17">
        <f t="shared" si="10"/>
        <v>1142.9633835369214</v>
      </c>
      <c r="P60" s="29">
        <f>E60</f>
        <v>0.15</v>
      </c>
      <c r="Q60" s="17">
        <f>F60</f>
        <v>0</v>
      </c>
      <c r="R60" s="17">
        <f t="shared" ref="R60:R67" si="16">E/1000/(1+nu)*(G60+(nu/(1-2*nu))*N60)</f>
        <v>-267.06260357958814</v>
      </c>
      <c r="S60" s="17">
        <f t="shared" ref="S60:S67" si="17">E/1000/(1+nu)*(G60+H60+(nu/(1-2*nu))*(N60+O60))-R60</f>
        <v>165.5386537724589</v>
      </c>
      <c r="T60" s="17">
        <f t="shared" ref="T60:T67" si="18">E/1000/(1+nu)*(I60+(nu/(1-2*nu))*N60)</f>
        <v>413.87972467392143</v>
      </c>
      <c r="U60" s="17">
        <f t="shared" si="8"/>
        <v>206.04109646961257</v>
      </c>
      <c r="V60" s="17">
        <f t="shared" ref="V60:V67" si="19">E/1000/(1+nu)*(K60+(nu/(1-2*nu))*N60)</f>
        <v>-191.31440430217538</v>
      </c>
      <c r="W60" s="17">
        <f t="shared" si="9"/>
        <v>228.4760261148121</v>
      </c>
    </row>
    <row r="61" spans="4:23">
      <c r="D61" s="15" t="s">
        <v>279</v>
      </c>
      <c r="E61" s="24">
        <v>0.45</v>
      </c>
      <c r="F61" s="24">
        <v>0</v>
      </c>
      <c r="G61" s="17">
        <v>-21.898296227673697</v>
      </c>
      <c r="H61" s="17">
        <v>111.02600248058536</v>
      </c>
      <c r="I61" s="17">
        <v>1673.2082525987569</v>
      </c>
      <c r="J61" s="17">
        <v>352.2305560723637</v>
      </c>
      <c r="K61" s="17">
        <v>-1218.7707168457296</v>
      </c>
      <c r="L61" s="17">
        <v>680.86529675726035</v>
      </c>
      <c r="M61" s="15"/>
      <c r="N61" s="17">
        <f t="shared" si="10"/>
        <v>432.53923952535365</v>
      </c>
      <c r="O61" s="17">
        <f t="shared" si="10"/>
        <v>1144.1218553102094</v>
      </c>
      <c r="P61" s="29">
        <f t="shared" ref="P61:Q67" si="20">E61</f>
        <v>0.45</v>
      </c>
      <c r="Q61" s="17">
        <f t="shared" si="20"/>
        <v>0</v>
      </c>
      <c r="R61" s="17">
        <f t="shared" si="16"/>
        <v>48.866375398024388</v>
      </c>
      <c r="S61" s="17">
        <f t="shared" si="17"/>
        <v>156.54973287098525</v>
      </c>
      <c r="T61" s="17">
        <f t="shared" si="18"/>
        <v>322.691279439217</v>
      </c>
      <c r="U61" s="17">
        <f t="shared" si="8"/>
        <v>195.5135453742725</v>
      </c>
      <c r="V61" s="17">
        <f t="shared" si="19"/>
        <v>-144.47455408643077</v>
      </c>
      <c r="W61" s="17">
        <f t="shared" si="9"/>
        <v>248.60069579260198</v>
      </c>
    </row>
    <row r="62" spans="4:23">
      <c r="D62" s="15" t="s">
        <v>279</v>
      </c>
      <c r="E62" s="24">
        <v>0.75</v>
      </c>
      <c r="F62" s="24">
        <v>0</v>
      </c>
      <c r="G62" s="17">
        <v>172.76738566818216</v>
      </c>
      <c r="H62" s="17">
        <v>130.06225667822059</v>
      </c>
      <c r="I62" s="17">
        <v>2397.9648483389847</v>
      </c>
      <c r="J62" s="17">
        <v>353.36587913792346</v>
      </c>
      <c r="K62" s="17">
        <v>-1756.294766315114</v>
      </c>
      <c r="L62" s="17">
        <v>288.56593569281927</v>
      </c>
      <c r="M62" s="15"/>
      <c r="N62" s="17">
        <f t="shared" si="10"/>
        <v>814.43746769205291</v>
      </c>
      <c r="O62" s="17">
        <f t="shared" si="10"/>
        <v>771.99407150896332</v>
      </c>
      <c r="P62" s="29">
        <f t="shared" si="20"/>
        <v>0.75</v>
      </c>
      <c r="Q62" s="17">
        <f t="shared" si="20"/>
        <v>0</v>
      </c>
      <c r="R62" s="17">
        <f t="shared" si="16"/>
        <v>126.5808093475512</v>
      </c>
      <c r="S62" s="17">
        <f t="shared" si="17"/>
        <v>114.5401078192985</v>
      </c>
      <c r="T62" s="17">
        <f t="shared" si="18"/>
        <v>486.03578408668074</v>
      </c>
      <c r="U62" s="17">
        <f t="shared" si="8"/>
        <v>150.61223144740433</v>
      </c>
      <c r="V62" s="17">
        <f t="shared" si="19"/>
        <v>-185.0369228959043</v>
      </c>
      <c r="W62" s="17">
        <f t="shared" si="9"/>
        <v>140.14454827550287</v>
      </c>
    </row>
    <row r="63" spans="4:23">
      <c r="D63" s="15" t="s">
        <v>279</v>
      </c>
      <c r="E63" s="24">
        <v>1.05</v>
      </c>
      <c r="F63" s="24">
        <v>0</v>
      </c>
      <c r="G63" s="17">
        <v>253.91786346262711</v>
      </c>
      <c r="H63" s="17">
        <v>139.07898304910128</v>
      </c>
      <c r="I63" s="17">
        <v>1556.1503700693979</v>
      </c>
      <c r="J63" s="17">
        <v>440.59893896442054</v>
      </c>
      <c r="K63" s="17">
        <v>-1336.5243428259398</v>
      </c>
      <c r="L63" s="17">
        <v>431.87972120006793</v>
      </c>
      <c r="M63" s="15"/>
      <c r="N63" s="17">
        <f t="shared" si="10"/>
        <v>473.54389070608522</v>
      </c>
      <c r="O63" s="17">
        <f t="shared" si="10"/>
        <v>1011.5576432135897</v>
      </c>
      <c r="P63" s="29">
        <f t="shared" si="20"/>
        <v>1.05</v>
      </c>
      <c r="Q63" s="17">
        <f t="shared" si="20"/>
        <v>0</v>
      </c>
      <c r="R63" s="17">
        <f t="shared" si="16"/>
        <v>98.389164702584694</v>
      </c>
      <c r="S63" s="17">
        <f t="shared" si="17"/>
        <v>145.02070403573197</v>
      </c>
      <c r="T63" s="17">
        <f t="shared" si="18"/>
        <v>308.74980038521687</v>
      </c>
      <c r="U63" s="17">
        <f t="shared" si="8"/>
        <v>193.72777383743738</v>
      </c>
      <c r="V63" s="17">
        <f t="shared" si="19"/>
        <v>-158.52842246710685</v>
      </c>
      <c r="W63" s="17">
        <f t="shared" si="9"/>
        <v>192.31928481396506</v>
      </c>
    </row>
    <row r="64" spans="4:23">
      <c r="D64" s="15" t="s">
        <v>279</v>
      </c>
      <c r="E64" s="24">
        <v>1.35</v>
      </c>
      <c r="F64" s="24">
        <v>0</v>
      </c>
      <c r="G64" s="17">
        <v>87.82076423363705</v>
      </c>
      <c r="H64" s="17">
        <v>148.17796397315064</v>
      </c>
      <c r="I64" s="17">
        <v>1526.3425450642299</v>
      </c>
      <c r="J64" s="17">
        <v>367.27779550416176</v>
      </c>
      <c r="K64" s="17">
        <v>-1392.124330005684</v>
      </c>
      <c r="L64" s="17">
        <v>316.57734464229929</v>
      </c>
      <c r="M64" s="15"/>
      <c r="N64" s="17">
        <f t="shared" si="10"/>
        <v>222.03897929218283</v>
      </c>
      <c r="O64" s="17">
        <f t="shared" si="10"/>
        <v>832.03310411961172</v>
      </c>
      <c r="P64" s="29">
        <f t="shared" si="20"/>
        <v>1.35</v>
      </c>
      <c r="Q64" s="17">
        <f t="shared" si="20"/>
        <v>0</v>
      </c>
      <c r="R64" s="17">
        <f t="shared" si="16"/>
        <v>41.087307482755818</v>
      </c>
      <c r="S64" s="17">
        <f t="shared" si="17"/>
        <v>124.74045102553882</v>
      </c>
      <c r="T64" s="17">
        <f t="shared" si="18"/>
        <v>273.46390284769768</v>
      </c>
      <c r="U64" s="17">
        <f t="shared" si="8"/>
        <v>160.13350073439449</v>
      </c>
      <c r="V64" s="17">
        <f t="shared" si="19"/>
        <v>-197.98074620205756</v>
      </c>
      <c r="W64" s="17">
        <f t="shared" si="9"/>
        <v>151.94342790286282</v>
      </c>
    </row>
    <row r="65" spans="4:23">
      <c r="D65" s="15" t="s">
        <v>279</v>
      </c>
      <c r="E65" s="24">
        <v>1.65</v>
      </c>
      <c r="F65" s="24">
        <v>0</v>
      </c>
      <c r="G65" s="17">
        <v>122.24854167519617</v>
      </c>
      <c r="H65" s="17">
        <v>188.24586334398316</v>
      </c>
      <c r="I65" s="17">
        <v>956.3994448811286</v>
      </c>
      <c r="J65" s="17">
        <v>406.14002698857735</v>
      </c>
      <c r="K65" s="17">
        <v>-1216.835321037446</v>
      </c>
      <c r="L65" s="17">
        <v>347.25152546721802</v>
      </c>
      <c r="M65" s="15"/>
      <c r="N65" s="17">
        <f t="shared" si="10"/>
        <v>-138.1873344811213</v>
      </c>
      <c r="O65" s="17">
        <f t="shared" si="10"/>
        <v>941.63741579977852</v>
      </c>
      <c r="P65" s="29">
        <f t="shared" si="20"/>
        <v>1.65</v>
      </c>
      <c r="Q65" s="17">
        <f t="shared" si="20"/>
        <v>0</v>
      </c>
      <c r="R65" s="17">
        <f t="shared" si="16"/>
        <v>3.0059142853958405</v>
      </c>
      <c r="S65" s="17">
        <f t="shared" si="17"/>
        <v>144.49194176207808</v>
      </c>
      <c r="T65" s="17">
        <f t="shared" si="18"/>
        <v>137.7533678802003</v>
      </c>
      <c r="U65" s="17">
        <f t="shared" si="8"/>
        <v>179.69022973543565</v>
      </c>
      <c r="V65" s="17">
        <f t="shared" si="19"/>
        <v>-213.30763276818479</v>
      </c>
      <c r="W65" s="17">
        <f t="shared" si="9"/>
        <v>170.17747179736989</v>
      </c>
    </row>
    <row r="66" spans="4:23">
      <c r="D66" s="15" t="s">
        <v>279</v>
      </c>
      <c r="E66" s="24">
        <v>1.95</v>
      </c>
      <c r="F66" s="24">
        <v>0</v>
      </c>
      <c r="G66" s="17">
        <v>206.39549950818292</v>
      </c>
      <c r="H66" s="17">
        <v>137.49719885325362</v>
      </c>
      <c r="I66" s="17">
        <v>352.15799061227847</v>
      </c>
      <c r="J66" s="17">
        <v>424.05410860824054</v>
      </c>
      <c r="K66" s="17">
        <v>-1262.151634810471</v>
      </c>
      <c r="L66" s="17">
        <v>287.61930357290566</v>
      </c>
      <c r="M66" s="15"/>
      <c r="N66" s="17">
        <f t="shared" si="10"/>
        <v>-703.59814469000958</v>
      </c>
      <c r="O66" s="17">
        <f t="shared" si="10"/>
        <v>849.17061103439983</v>
      </c>
      <c r="P66" s="29">
        <f t="shared" si="20"/>
        <v>1.95</v>
      </c>
      <c r="Q66" s="17">
        <f t="shared" si="20"/>
        <v>0</v>
      </c>
      <c r="R66" s="17">
        <f t="shared" si="16"/>
        <v>-51.902809916890817</v>
      </c>
      <c r="S66" s="17">
        <f t="shared" si="17"/>
        <v>125.09137153623169</v>
      </c>
      <c r="T66" s="17">
        <f t="shared" si="18"/>
        <v>-28.356561353921538</v>
      </c>
      <c r="U66" s="17">
        <f t="shared" si="8"/>
        <v>171.38133388126803</v>
      </c>
      <c r="V66" s="17">
        <f t="shared" si="19"/>
        <v>-289.12965469144262</v>
      </c>
      <c r="W66" s="17">
        <f t="shared" si="9"/>
        <v>149.34186537556013</v>
      </c>
    </row>
    <row r="67" spans="4:23">
      <c r="D67" s="15" t="s">
        <v>279</v>
      </c>
      <c r="E67" s="24">
        <v>2.5</v>
      </c>
      <c r="F67" s="24">
        <v>0</v>
      </c>
      <c r="G67" s="17">
        <v>147.49857673446166</v>
      </c>
      <c r="H67" s="17">
        <v>206.75810479309217</v>
      </c>
      <c r="I67" s="17">
        <v>983.6227177304479</v>
      </c>
      <c r="J67" s="17">
        <v>354.71393809927145</v>
      </c>
      <c r="K67" s="17">
        <v>-691.97356002181914</v>
      </c>
      <c r="L67" s="17">
        <v>337.1867662973483</v>
      </c>
      <c r="M67" s="15"/>
      <c r="N67" s="17">
        <f t="shared" si="10"/>
        <v>439.14773444309049</v>
      </c>
      <c r="O67" s="17">
        <f t="shared" si="10"/>
        <v>898.65880918971186</v>
      </c>
      <c r="P67" s="29">
        <f t="shared" si="20"/>
        <v>2.5</v>
      </c>
      <c r="Q67" s="17">
        <f t="shared" si="20"/>
        <v>0</v>
      </c>
      <c r="R67" s="17">
        <f t="shared" si="16"/>
        <v>77.031130222325899</v>
      </c>
      <c r="S67" s="17">
        <f t="shared" si="17"/>
        <v>142.27535727225307</v>
      </c>
      <c r="T67" s="17">
        <f t="shared" si="18"/>
        <v>212.09733761398522</v>
      </c>
      <c r="U67" s="17">
        <f t="shared" si="8"/>
        <v>166.17591496017425</v>
      </c>
      <c r="V67" s="17">
        <f t="shared" si="19"/>
        <v>-58.575907253688669</v>
      </c>
      <c r="W67" s="17">
        <f t="shared" si="9"/>
        <v>163.34460259217133</v>
      </c>
    </row>
    <row r="68" spans="4:23">
      <c r="E68" s="9"/>
      <c r="G68" s="9"/>
      <c r="H68" s="9"/>
      <c r="I68" s="8"/>
      <c r="J68" s="8"/>
      <c r="K68" s="8"/>
      <c r="L68" s="8"/>
      <c r="N68" s="8"/>
      <c r="O68" s="8"/>
      <c r="P68" s="27"/>
      <c r="Q68" s="8"/>
      <c r="R68" s="9"/>
      <c r="S68" s="8"/>
      <c r="T68" s="9"/>
      <c r="U68" s="8">
        <f t="shared" si="8"/>
        <v>0</v>
      </c>
      <c r="V68" s="9"/>
      <c r="W68" s="8">
        <f t="shared" si="9"/>
        <v>0</v>
      </c>
    </row>
    <row r="69" spans="4:23">
      <c r="D69" s="19" t="s">
        <v>281</v>
      </c>
      <c r="E69" s="25">
        <v>2.5</v>
      </c>
      <c r="F69" s="25">
        <v>-16</v>
      </c>
      <c r="G69" s="21">
        <v>-74.489267512634072</v>
      </c>
      <c r="H69" s="21">
        <v>112.08137078155822</v>
      </c>
      <c r="I69" s="21">
        <v>318.60930058513759</v>
      </c>
      <c r="J69" s="21">
        <v>175.07720352694099</v>
      </c>
      <c r="K69" s="21">
        <v>567.67144610470052</v>
      </c>
      <c r="L69" s="21">
        <v>245.1806856300642</v>
      </c>
      <c r="M69" s="19"/>
      <c r="N69" s="21">
        <f t="shared" si="10"/>
        <v>811.79147917720411</v>
      </c>
      <c r="O69" s="21">
        <f t="shared" si="10"/>
        <v>532.33925993856337</v>
      </c>
      <c r="P69" s="30">
        <f>E69</f>
        <v>2.5</v>
      </c>
      <c r="Q69" s="21">
        <f>F69</f>
        <v>-16</v>
      </c>
      <c r="R69" s="21">
        <f t="shared" ref="R69:R77" si="21">E/1000/(1+nu)*(G69+(nu/(1-2*nu))*N69)</f>
        <v>86.31877830212035</v>
      </c>
      <c r="S69" s="21">
        <f t="shared" ref="S69:S77" si="22">E/1000/(1+nu)*(G69+H69+(nu/(1-2*nu))*(N69+O69))-R69</f>
        <v>82.600401003423812</v>
      </c>
      <c r="T69" s="21">
        <f t="shared" ref="T69:T77" si="23">E/1000/(1+nu)*(I69+(nu/(1-2*nu))*N69)</f>
        <v>149.81931622560654</v>
      </c>
      <c r="U69" s="21">
        <f t="shared" si="8"/>
        <v>92.776650908447181</v>
      </c>
      <c r="V69" s="21">
        <f t="shared" ref="V69:V77" si="24">E/1000/(1+nu)*(K69+(nu/(1-2*nu))*N69)</f>
        <v>190.05243204030518</v>
      </c>
      <c r="W69" s="21">
        <f t="shared" si="9"/>
        <v>104.10105955587477</v>
      </c>
    </row>
    <row r="70" spans="4:23">
      <c r="D70" s="19" t="s">
        <v>281</v>
      </c>
      <c r="E70" s="25">
        <v>2.5</v>
      </c>
      <c r="F70" s="25">
        <v>-12</v>
      </c>
      <c r="G70" s="21">
        <v>-875.46845512165294</v>
      </c>
      <c r="H70" s="21">
        <v>99.948066722754788</v>
      </c>
      <c r="I70" s="21">
        <v>82.012393884500767</v>
      </c>
      <c r="J70" s="21">
        <v>208.53285216948515</v>
      </c>
      <c r="K70" s="21">
        <v>1889.987190585085</v>
      </c>
      <c r="L70" s="21">
        <v>255.06364256799861</v>
      </c>
      <c r="M70" s="19"/>
      <c r="N70" s="21">
        <f t="shared" si="10"/>
        <v>1096.5311293479328</v>
      </c>
      <c r="O70" s="21">
        <f t="shared" si="10"/>
        <v>563.54456146023858</v>
      </c>
      <c r="P70" s="30">
        <f t="shared" ref="P70:Q77" si="25">E70</f>
        <v>2.5</v>
      </c>
      <c r="Q70" s="21">
        <f t="shared" si="25"/>
        <v>-12</v>
      </c>
      <c r="R70" s="21">
        <f t="shared" si="21"/>
        <v>-8.5728636178828683</v>
      </c>
      <c r="S70" s="21">
        <f t="shared" si="22"/>
        <v>84.421048032127757</v>
      </c>
      <c r="T70" s="21">
        <f t="shared" si="23"/>
        <v>146.09711968311117</v>
      </c>
      <c r="U70" s="21">
        <f t="shared" si="8"/>
        <v>101.96166721967649</v>
      </c>
      <c r="V70" s="21">
        <f t="shared" si="24"/>
        <v>438.15458684243634</v>
      </c>
      <c r="W70" s="21">
        <f t="shared" si="9"/>
        <v>109.47817951482097</v>
      </c>
    </row>
    <row r="71" spans="4:23">
      <c r="D71" s="19" t="s">
        <v>281</v>
      </c>
      <c r="E71" s="25">
        <v>2.5</v>
      </c>
      <c r="F71" s="25">
        <v>-8</v>
      </c>
      <c r="G71" s="21">
        <v>497.80068921467802</v>
      </c>
      <c r="H71" s="21">
        <v>101.50241274864419</v>
      </c>
      <c r="I71" s="21">
        <v>-284.01582025461278</v>
      </c>
      <c r="J71" s="21">
        <v>220.89190680141255</v>
      </c>
      <c r="K71" s="21">
        <v>1155.7267967183816</v>
      </c>
      <c r="L71" s="21">
        <v>276.82924101379831</v>
      </c>
      <c r="M71" s="19"/>
      <c r="N71" s="21">
        <f t="shared" si="10"/>
        <v>1369.5116656784469</v>
      </c>
      <c r="O71" s="21">
        <f t="shared" si="10"/>
        <v>599.22356056385502</v>
      </c>
      <c r="P71" s="30">
        <f t="shared" si="25"/>
        <v>2.5</v>
      </c>
      <c r="Q71" s="21">
        <f t="shared" si="25"/>
        <v>-8</v>
      </c>
      <c r="R71" s="21">
        <f t="shared" si="21"/>
        <v>246.33556313802899</v>
      </c>
      <c r="S71" s="21">
        <f t="shared" si="22"/>
        <v>88.994782666171091</v>
      </c>
      <c r="T71" s="21">
        <f t="shared" si="23"/>
        <v>120.04212699298972</v>
      </c>
      <c r="U71" s="21">
        <f t="shared" ref="U71:U77" si="26">E/1000/(1+nu)*(I71+J71+(nu/(1-2*nu))*(N71+O71))-T71</f>
        <v>108.2807778593106</v>
      </c>
      <c r="V71" s="21">
        <f t="shared" si="24"/>
        <v>352.61593435016573</v>
      </c>
      <c r="W71" s="21">
        <f t="shared" ref="W71:W77" si="27">E/1000/(1+nu)*(K71+L71+(nu/(1-2*nu))*(N71+O71))-V71</f>
        <v>117.31680877054214</v>
      </c>
    </row>
    <row r="72" spans="4:23">
      <c r="D72" s="19" t="s">
        <v>279</v>
      </c>
      <c r="E72" s="25">
        <v>2.5</v>
      </c>
      <c r="F72" s="25">
        <v>-4</v>
      </c>
      <c r="G72" s="21">
        <v>434.82722083609815</v>
      </c>
      <c r="H72" s="21">
        <v>108.49426571790661</v>
      </c>
      <c r="I72" s="21">
        <v>664.56378179746696</v>
      </c>
      <c r="J72" s="21">
        <v>287.44762377863617</v>
      </c>
      <c r="K72" s="21">
        <v>-2316.2607792708291</v>
      </c>
      <c r="L72" s="21">
        <v>459.28865184352594</v>
      </c>
      <c r="M72" s="19"/>
      <c r="N72" s="21">
        <f t="shared" si="10"/>
        <v>-1216.8697766372638</v>
      </c>
      <c r="O72" s="21">
        <f t="shared" si="10"/>
        <v>855.23054134006873</v>
      </c>
      <c r="P72" s="30">
        <f t="shared" si="25"/>
        <v>2.5</v>
      </c>
      <c r="Q72" s="21">
        <f t="shared" si="25"/>
        <v>-4</v>
      </c>
      <c r="R72" s="21">
        <f t="shared" si="21"/>
        <v>-77.187133419068005</v>
      </c>
      <c r="S72" s="21">
        <f t="shared" si="22"/>
        <v>121.1404662014009</v>
      </c>
      <c r="T72" s="21">
        <f t="shared" si="23"/>
        <v>-40.075842802231513</v>
      </c>
      <c r="U72" s="21">
        <f t="shared" si="26"/>
        <v>150.0483163496726</v>
      </c>
      <c r="V72" s="21">
        <f t="shared" si="24"/>
        <v>-521.59365651326391</v>
      </c>
      <c r="W72" s="21">
        <f t="shared" si="27"/>
        <v>177.80725165246247</v>
      </c>
    </row>
    <row r="73" spans="4:23">
      <c r="D73" s="19" t="s">
        <v>279</v>
      </c>
      <c r="E73" s="25">
        <v>2.5</v>
      </c>
      <c r="F73" s="25">
        <v>0</v>
      </c>
      <c r="G73" s="21">
        <v>147.49857673446166</v>
      </c>
      <c r="H73" s="21">
        <v>206.75810479309217</v>
      </c>
      <c r="I73" s="21">
        <v>983.6227177304479</v>
      </c>
      <c r="J73" s="21">
        <v>354.71393809927145</v>
      </c>
      <c r="K73" s="21">
        <v>-691.97356002181914</v>
      </c>
      <c r="L73" s="21">
        <v>337.1867662973483</v>
      </c>
      <c r="M73" s="19"/>
      <c r="N73" s="21">
        <f t="shared" si="10"/>
        <v>439.14773444309049</v>
      </c>
      <c r="O73" s="21">
        <f t="shared" si="10"/>
        <v>898.65880918971186</v>
      </c>
      <c r="P73" s="30">
        <f t="shared" si="25"/>
        <v>2.5</v>
      </c>
      <c r="Q73" s="21">
        <f t="shared" si="25"/>
        <v>0</v>
      </c>
      <c r="R73" s="21">
        <f t="shared" si="21"/>
        <v>77.031130222325899</v>
      </c>
      <c r="S73" s="21">
        <f t="shared" si="22"/>
        <v>142.27535727225307</v>
      </c>
      <c r="T73" s="21">
        <f t="shared" si="23"/>
        <v>212.09733761398522</v>
      </c>
      <c r="U73" s="21">
        <f t="shared" si="26"/>
        <v>166.17591496017425</v>
      </c>
      <c r="V73" s="21">
        <f t="shared" si="24"/>
        <v>-58.575907253688669</v>
      </c>
      <c r="W73" s="21">
        <f t="shared" si="27"/>
        <v>163.34460259217133</v>
      </c>
    </row>
    <row r="74" spans="4:23">
      <c r="D74" s="19" t="s">
        <v>279</v>
      </c>
      <c r="E74" s="25">
        <v>2.5</v>
      </c>
      <c r="F74" s="25">
        <v>4</v>
      </c>
      <c r="G74" s="21">
        <v>400.40242375760647</v>
      </c>
      <c r="H74" s="21">
        <v>115.36354650809596</v>
      </c>
      <c r="I74" s="21">
        <v>-314.66057640450185</v>
      </c>
      <c r="J74" s="21">
        <v>312.91989203796612</v>
      </c>
      <c r="K74" s="21">
        <v>-1443.7818311142657</v>
      </c>
      <c r="L74" s="21">
        <v>257.74318790028337</v>
      </c>
      <c r="M74" s="19"/>
      <c r="N74" s="21">
        <f t="shared" si="10"/>
        <v>-1358.0399837611612</v>
      </c>
      <c r="O74" s="21">
        <f t="shared" si="10"/>
        <v>686.02662644634552</v>
      </c>
      <c r="P74" s="30">
        <f t="shared" si="25"/>
        <v>2.5</v>
      </c>
      <c r="Q74" s="21">
        <f t="shared" si="25"/>
        <v>4</v>
      </c>
      <c r="R74" s="21">
        <f t="shared" si="21"/>
        <v>-99.851375733296535</v>
      </c>
      <c r="S74" s="21">
        <f t="shared" si="22"/>
        <v>101.75041417846118</v>
      </c>
      <c r="T74" s="21">
        <f t="shared" si="23"/>
        <v>-215.36155268256019</v>
      </c>
      <c r="U74" s="21">
        <f t="shared" si="26"/>
        <v>133.66336230251716</v>
      </c>
      <c r="V74" s="21">
        <f t="shared" si="24"/>
        <v>-397.75806305875278</v>
      </c>
      <c r="W74" s="21">
        <f t="shared" si="27"/>
        <v>124.750202403353</v>
      </c>
    </row>
    <row r="75" spans="4:23">
      <c r="D75" s="19" t="s">
        <v>281</v>
      </c>
      <c r="E75" s="25">
        <v>2.5</v>
      </c>
      <c r="F75" s="25">
        <v>8</v>
      </c>
      <c r="G75" s="21">
        <v>-1077.1479893466608</v>
      </c>
      <c r="H75" s="21">
        <v>111.92574279694793</v>
      </c>
      <c r="I75" s="21">
        <v>-480.73287294125856</v>
      </c>
      <c r="J75" s="21">
        <v>188.87446150606115</v>
      </c>
      <c r="K75" s="21">
        <v>1963.6717298578965</v>
      </c>
      <c r="L75" s="21">
        <v>328.89664801150093</v>
      </c>
      <c r="M75" s="19"/>
      <c r="N75" s="21">
        <f t="shared" si="10"/>
        <v>405.79086756997708</v>
      </c>
      <c r="O75" s="21">
        <f t="shared" si="10"/>
        <v>629.69685231451001</v>
      </c>
      <c r="P75" s="30">
        <f t="shared" si="25"/>
        <v>2.5</v>
      </c>
      <c r="Q75" s="21">
        <f t="shared" si="25"/>
        <v>8</v>
      </c>
      <c r="R75" s="21">
        <f t="shared" si="21"/>
        <v>-124.83770470809797</v>
      </c>
      <c r="S75" s="21">
        <f t="shared" si="22"/>
        <v>94.370507866841805</v>
      </c>
      <c r="T75" s="21">
        <f t="shared" si="23"/>
        <v>-28.493724365686859</v>
      </c>
      <c r="U75" s="21">
        <f t="shared" si="26"/>
        <v>106.80068550446779</v>
      </c>
      <c r="V75" s="21">
        <f t="shared" si="24"/>
        <v>366.37163454802277</v>
      </c>
      <c r="W75" s="21">
        <f t="shared" si="27"/>
        <v>129.41965409380805</v>
      </c>
    </row>
    <row r="76" spans="4:23">
      <c r="D76" s="19" t="s">
        <v>281</v>
      </c>
      <c r="E76" s="25">
        <v>2.5</v>
      </c>
      <c r="F76" s="25">
        <v>12.000000000000014</v>
      </c>
      <c r="G76" s="21">
        <v>-783.51319280978157</v>
      </c>
      <c r="H76" s="21">
        <v>94.028549547542298</v>
      </c>
      <c r="I76" s="21">
        <v>-88.603002937004405</v>
      </c>
      <c r="J76" s="21">
        <v>202.63770249595581</v>
      </c>
      <c r="K76" s="21">
        <v>935.02399011602404</v>
      </c>
      <c r="L76" s="21">
        <v>165.19843519513518</v>
      </c>
      <c r="M76" s="19"/>
      <c r="N76" s="21">
        <f t="shared" si="10"/>
        <v>62.907794369238104</v>
      </c>
      <c r="O76" s="21">
        <f t="shared" si="10"/>
        <v>461.86468723863328</v>
      </c>
      <c r="P76" s="30">
        <f t="shared" si="25"/>
        <v>2.5</v>
      </c>
      <c r="Q76" s="21">
        <f t="shared" si="25"/>
        <v>12.000000000000014</v>
      </c>
      <c r="R76" s="21">
        <f t="shared" si="21"/>
        <v>-118.94599452069163</v>
      </c>
      <c r="S76" s="21">
        <f t="shared" si="22"/>
        <v>71.145910496206625</v>
      </c>
      <c r="T76" s="21">
        <f t="shared" si="23"/>
        <v>-6.6912715412430188</v>
      </c>
      <c r="U76" s="21">
        <f t="shared" si="26"/>
        <v>88.690465972488795</v>
      </c>
      <c r="V76" s="21">
        <f t="shared" si="24"/>
        <v>158.66385810578464</v>
      </c>
      <c r="W76" s="21">
        <f t="shared" si="27"/>
        <v>82.642584331587017</v>
      </c>
    </row>
    <row r="77" spans="4:23">
      <c r="D77" s="19" t="s">
        <v>281</v>
      </c>
      <c r="E77" s="25">
        <v>2.5</v>
      </c>
      <c r="F77" s="25">
        <v>16.000000000000014</v>
      </c>
      <c r="G77" s="21">
        <v>79.304326626949972</v>
      </c>
      <c r="H77" s="21">
        <v>93.840753119467394</v>
      </c>
      <c r="I77" s="21">
        <v>121.29810948158237</v>
      </c>
      <c r="J77" s="21">
        <v>235.02001994124558</v>
      </c>
      <c r="K77" s="21">
        <v>789.46218523845425</v>
      </c>
      <c r="L77" s="21">
        <v>236.69356004574195</v>
      </c>
      <c r="M77" s="19"/>
      <c r="N77" s="21">
        <f t="shared" si="10"/>
        <v>990.06462134698654</v>
      </c>
      <c r="O77" s="21">
        <f t="shared" si="10"/>
        <v>565.55433310645492</v>
      </c>
      <c r="P77" s="30">
        <f t="shared" si="25"/>
        <v>2.5</v>
      </c>
      <c r="Q77" s="21">
        <f t="shared" si="25"/>
        <v>16.000000000000014</v>
      </c>
      <c r="R77" s="21">
        <f t="shared" si="21"/>
        <v>132.76083573369988</v>
      </c>
      <c r="S77" s="21">
        <f t="shared" si="22"/>
        <v>83.67797355334983</v>
      </c>
      <c r="T77" s="21">
        <f t="shared" si="23"/>
        <v>139.54444681021744</v>
      </c>
      <c r="U77" s="21">
        <f t="shared" si="26"/>
        <v>106.4838551168678</v>
      </c>
      <c r="V77" s="21">
        <f t="shared" si="24"/>
        <v>247.47864366325055</v>
      </c>
      <c r="W77" s="21">
        <f t="shared" si="27"/>
        <v>106.75419621067115</v>
      </c>
    </row>
  </sheetData>
  <mergeCells count="9">
    <mergeCell ref="C4:D4"/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P77"/>
  <sheetViews>
    <sheetView topLeftCell="Y1" workbookViewId="0">
      <selection activeCell="BG52" sqref="BG52"/>
    </sheetView>
  </sheetViews>
  <sheetFormatPr baseColWidth="10" defaultColWidth="8.83203125" defaultRowHeight="14" x14ac:dyDescent="0"/>
  <cols>
    <col min="2" max="2" width="8.83203125" customWidth="1"/>
    <col min="3" max="3" width="12.5" customWidth="1"/>
    <col min="4" max="4" width="13.83203125" customWidth="1"/>
    <col min="6" max="6" width="8.83203125" style="9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3:23">
      <c r="L1" t="s">
        <v>317</v>
      </c>
      <c r="M1">
        <v>210</v>
      </c>
      <c r="N1" t="s">
        <v>319</v>
      </c>
      <c r="P1" t="s">
        <v>324</v>
      </c>
      <c r="Q1">
        <f>E/2/(1+nu)</f>
        <v>80.769230769230759</v>
      </c>
    </row>
    <row r="2" spans="3:23">
      <c r="L2" t="s">
        <v>318</v>
      </c>
      <c r="M2">
        <v>0.3</v>
      </c>
      <c r="P2" t="s">
        <v>325</v>
      </c>
      <c r="Q2">
        <f>E*nu/(1+nu)/(1-2*nu)</f>
        <v>121.15384615384615</v>
      </c>
    </row>
    <row r="3" spans="3:23">
      <c r="R3">
        <f>(2*G*G7+Q2*N7)/1000</f>
        <v>10.455799877304379</v>
      </c>
      <c r="S3">
        <f>(2*G*(G7+H7)+Q2*(N7+O7))/1000-R7</f>
        <v>70.446054895614623</v>
      </c>
    </row>
    <row r="4" spans="3:23">
      <c r="C4" s="45" t="s">
        <v>334</v>
      </c>
      <c r="D4" s="45"/>
      <c r="G4" s="45" t="s">
        <v>315</v>
      </c>
      <c r="H4" s="45"/>
      <c r="I4" s="45"/>
      <c r="J4" s="45"/>
      <c r="K4" s="45"/>
      <c r="L4" s="45"/>
      <c r="R4" s="44" t="s">
        <v>316</v>
      </c>
      <c r="S4" s="44"/>
      <c r="T4" s="44"/>
      <c r="U4" s="44"/>
      <c r="V4" s="44"/>
      <c r="W4" s="44"/>
    </row>
    <row r="5" spans="3:23">
      <c r="C5" s="10" t="s">
        <v>333</v>
      </c>
      <c r="D5" s="10" t="s">
        <v>332</v>
      </c>
      <c r="G5" s="43" t="s">
        <v>313</v>
      </c>
      <c r="H5" s="43"/>
      <c r="I5" s="43" t="s">
        <v>312</v>
      </c>
      <c r="J5" s="43"/>
      <c r="K5" s="43" t="s">
        <v>314</v>
      </c>
      <c r="L5" s="43"/>
      <c r="N5" s="32" t="s">
        <v>322</v>
      </c>
      <c r="O5" s="32" t="s">
        <v>323</v>
      </c>
      <c r="P5" s="10"/>
      <c r="Q5" s="10"/>
      <c r="R5" s="43" t="s">
        <v>313</v>
      </c>
      <c r="S5" s="43"/>
      <c r="T5" s="43" t="s">
        <v>312</v>
      </c>
      <c r="U5" s="43"/>
      <c r="V5" s="43" t="s">
        <v>314</v>
      </c>
      <c r="W5" s="43"/>
    </row>
    <row r="6" spans="3:23">
      <c r="C6" s="32" t="s">
        <v>284</v>
      </c>
      <c r="D6" s="32" t="s">
        <v>284</v>
      </c>
      <c r="E6" s="32" t="s">
        <v>285</v>
      </c>
      <c r="F6" s="32" t="s">
        <v>286</v>
      </c>
      <c r="G6" s="32" t="s">
        <v>288</v>
      </c>
      <c r="H6" s="32" t="s">
        <v>289</v>
      </c>
      <c r="I6" s="32" t="s">
        <v>288</v>
      </c>
      <c r="J6" s="32" t="s">
        <v>289</v>
      </c>
      <c r="K6" s="32" t="s">
        <v>288</v>
      </c>
      <c r="L6" s="32" t="s">
        <v>289</v>
      </c>
      <c r="N6" s="9"/>
      <c r="O6" s="9"/>
      <c r="P6" s="32" t="s">
        <v>285</v>
      </c>
      <c r="Q6" s="32" t="s">
        <v>286</v>
      </c>
      <c r="R6" s="32" t="s">
        <v>320</v>
      </c>
      <c r="S6" s="32" t="s">
        <v>321</v>
      </c>
      <c r="T6" s="32" t="s">
        <v>320</v>
      </c>
      <c r="U6" s="32" t="s">
        <v>321</v>
      </c>
      <c r="V6" s="32" t="s">
        <v>320</v>
      </c>
      <c r="W6" s="32" t="s">
        <v>321</v>
      </c>
    </row>
    <row r="7" spans="3:23">
      <c r="C7" s="9" t="s">
        <v>281</v>
      </c>
      <c r="D7" s="9" t="s">
        <v>281</v>
      </c>
      <c r="E7" s="9">
        <v>0.15</v>
      </c>
      <c r="F7" s="9">
        <v>-16</v>
      </c>
      <c r="G7" s="8">
        <v>281.01608718311689</v>
      </c>
      <c r="H7" s="8">
        <v>86.406343277278779</v>
      </c>
      <c r="I7" s="8">
        <v>-807.94939716866133</v>
      </c>
      <c r="J7" s="8">
        <v>196.26527410299138</v>
      </c>
      <c r="K7" s="8">
        <v>238.54703399850408</v>
      </c>
      <c r="L7" s="8">
        <v>183.57942564239951</v>
      </c>
      <c r="N7" s="8">
        <f>SUM(G7,I7,K7)</f>
        <v>-288.38627598704034</v>
      </c>
      <c r="O7" s="8">
        <f>SUM(H7,J7,L7)</f>
        <v>466.25104302266971</v>
      </c>
      <c r="P7" s="27">
        <f>E7</f>
        <v>0.15</v>
      </c>
      <c r="Q7" s="8">
        <f>F7</f>
        <v>-16</v>
      </c>
      <c r="R7" s="8">
        <f t="shared" ref="R7:R47" si="0">E/1000/(1+nu)*(G7+(nu/(1-2*nu))*N7)</f>
        <v>10.455799877304385</v>
      </c>
      <c r="S7" s="8">
        <f t="shared" ref="S7:S47" si="1">E/1000/(1+nu)*(G7+H7+(nu/(1-2*nu))*(N7+O7))-R7</f>
        <v>70.446054895614608</v>
      </c>
      <c r="T7" s="8">
        <f t="shared" ref="T7:T47" si="2">E/1000/(1+nu)*(I7+(nu/(1-2*nu))*N7)</f>
        <v>-165.45400913336744</v>
      </c>
      <c r="U7" s="8">
        <f t="shared" ref="U7:U38" si="3">E/1000/(1+nu)*(I7+J7+(nu/(1-2*nu))*(N7+O7))-T7</f>
        <v>88.192497567460464</v>
      </c>
      <c r="V7" s="8">
        <f t="shared" ref="V7:V47" si="4">E/1000/(1+nu)*(K7+(nu/(1-2*nu))*N7)</f>
        <v>3.5954143628669297</v>
      </c>
      <c r="W7" s="8">
        <f t="shared" ref="W7:W38" si="5">E/1000/(1+nu)*(K7+L7+(nu/(1-2*nu))*(N7+O7))-V7</f>
        <v>86.143245123826418</v>
      </c>
    </row>
    <row r="8" spans="3:23">
      <c r="C8" s="9" t="s">
        <v>281</v>
      </c>
      <c r="D8" s="9" t="s">
        <v>281</v>
      </c>
      <c r="E8" s="9">
        <v>0.15</v>
      </c>
      <c r="F8" s="9">
        <v>-15</v>
      </c>
      <c r="G8" s="8">
        <v>113.29598141451847</v>
      </c>
      <c r="H8" s="8">
        <v>104.05342854213906</v>
      </c>
      <c r="I8" s="8">
        <v>-1020.5510337597534</v>
      </c>
      <c r="J8" s="8">
        <v>182.23842634690345</v>
      </c>
      <c r="K8" s="8">
        <v>110.44780770275153</v>
      </c>
      <c r="L8" s="8">
        <v>284.32435793601667</v>
      </c>
      <c r="N8" s="8">
        <f t="shared" ref="N8:O47" si="6">SUM(G8,I8,K8)</f>
        <v>-796.8072446424834</v>
      </c>
      <c r="O8" s="8">
        <f t="shared" si="6"/>
        <v>570.61621282505916</v>
      </c>
      <c r="P8" s="27">
        <f t="shared" ref="P8:Q47" si="7">E8</f>
        <v>0.15</v>
      </c>
      <c r="Q8" s="8">
        <f t="shared" si="7"/>
        <v>-15</v>
      </c>
      <c r="R8" s="8">
        <f t="shared" si="0"/>
        <v>-78.23460379549401</v>
      </c>
      <c r="S8" s="8">
        <f t="shared" si="1"/>
        <v>85.940979625996903</v>
      </c>
      <c r="T8" s="8">
        <f t="shared" si="2"/>
        <v>-261.39450624672253</v>
      </c>
      <c r="U8" s="8">
        <f t="shared" si="3"/>
        <v>98.570863886766546</v>
      </c>
      <c r="V8" s="8">
        <f t="shared" si="4"/>
        <v>-78.694693395087128</v>
      </c>
      <c r="W8" s="8">
        <f t="shared" si="5"/>
        <v>115.06166822039252</v>
      </c>
    </row>
    <row r="9" spans="3:23">
      <c r="C9" s="9" t="s">
        <v>281</v>
      </c>
      <c r="D9" s="9" t="s">
        <v>281</v>
      </c>
      <c r="E9" s="9">
        <v>0.15</v>
      </c>
      <c r="F9" s="9">
        <v>-14</v>
      </c>
      <c r="G9" s="8">
        <v>-28.635082267913781</v>
      </c>
      <c r="H9" s="8">
        <v>96.400437734067708</v>
      </c>
      <c r="I9" s="8">
        <v>-676.31631832087976</v>
      </c>
      <c r="J9" s="8">
        <v>134.3658005800163</v>
      </c>
      <c r="K9" s="8">
        <v>885.95130329527376</v>
      </c>
      <c r="L9" s="8">
        <v>204.77737779356346</v>
      </c>
      <c r="N9" s="8">
        <f t="shared" si="6"/>
        <v>180.99990270648027</v>
      </c>
      <c r="O9" s="8">
        <f t="shared" si="6"/>
        <v>435.54361610764749</v>
      </c>
      <c r="P9" s="27">
        <f t="shared" si="7"/>
        <v>0.15</v>
      </c>
      <c r="Q9" s="8">
        <f t="shared" si="7"/>
        <v>-14</v>
      </c>
      <c r="R9" s="8">
        <f t="shared" si="0"/>
        <v>17.303167230775951</v>
      </c>
      <c r="S9" s="8">
        <f t="shared" si="1"/>
        <v>68.340162662391293</v>
      </c>
      <c r="T9" s="8">
        <f t="shared" si="2"/>
        <v>-87.322263208549316</v>
      </c>
      <c r="U9" s="8">
        <f t="shared" si="3"/>
        <v>74.473028968275301</v>
      </c>
      <c r="V9" s="8">
        <f t="shared" si="4"/>
        <v>165.04404489867545</v>
      </c>
      <c r="W9" s="8">
        <f t="shared" si="5"/>
        <v>85.847206825848303</v>
      </c>
    </row>
    <row r="10" spans="3:23">
      <c r="C10" s="9" t="s">
        <v>281</v>
      </c>
      <c r="D10" s="9" t="s">
        <v>281</v>
      </c>
      <c r="E10" s="9">
        <v>0.15</v>
      </c>
      <c r="F10" s="9">
        <v>-13</v>
      </c>
      <c r="G10" s="8">
        <v>-100.06950248231394</v>
      </c>
      <c r="H10" s="8">
        <v>80.092401086973013</v>
      </c>
      <c r="I10" s="8">
        <v>-773.20398023494886</v>
      </c>
      <c r="J10" s="8">
        <v>164.60055533840114</v>
      </c>
      <c r="K10" s="8">
        <v>2197.0782514073585</v>
      </c>
      <c r="L10" s="8">
        <v>315.24661115578374</v>
      </c>
      <c r="N10" s="8">
        <f t="shared" si="6"/>
        <v>1323.8047686900957</v>
      </c>
      <c r="O10" s="8">
        <f t="shared" si="6"/>
        <v>559.93956758115792</v>
      </c>
      <c r="P10" s="27">
        <f t="shared" si="7"/>
        <v>0.15</v>
      </c>
      <c r="Q10" s="8">
        <f t="shared" si="7"/>
        <v>-13</v>
      </c>
      <c r="R10" s="8">
        <f t="shared" si="0"/>
        <v>144.21896580569543</v>
      </c>
      <c r="S10" s="8">
        <f t="shared" si="1"/>
        <v>80.776835478689748</v>
      </c>
      <c r="T10" s="8">
        <f t="shared" si="2"/>
        <v>35.481857861039053</v>
      </c>
      <c r="U10" s="8">
        <f t="shared" si="3"/>
        <v>94.428152703920432</v>
      </c>
      <c r="V10" s="8">
        <f t="shared" si="4"/>
        <v>515.2966798955656</v>
      </c>
      <c r="W10" s="8">
        <f t="shared" si="5"/>
        <v>118.76328479749759</v>
      </c>
    </row>
    <row r="11" spans="3:23">
      <c r="C11" s="9" t="s">
        <v>281</v>
      </c>
      <c r="D11" s="9" t="s">
        <v>281</v>
      </c>
      <c r="E11" s="9">
        <v>0.15</v>
      </c>
      <c r="F11" s="9">
        <v>-12</v>
      </c>
      <c r="G11" s="8">
        <v>-551.33236368765108</v>
      </c>
      <c r="H11" s="8">
        <v>99.536767084185158</v>
      </c>
      <c r="I11" s="8">
        <v>-871.98096835339186</v>
      </c>
      <c r="J11" s="8">
        <v>214.13091754796108</v>
      </c>
      <c r="K11" s="8">
        <v>1830.9973269832192</v>
      </c>
      <c r="L11" s="8">
        <v>285.32181653084785</v>
      </c>
      <c r="N11" s="8">
        <f t="shared" si="6"/>
        <v>407.68399494217624</v>
      </c>
      <c r="O11" s="8">
        <f t="shared" si="6"/>
        <v>598.98950116299409</v>
      </c>
      <c r="P11" s="27">
        <f t="shared" si="7"/>
        <v>0.15</v>
      </c>
      <c r="Q11" s="8">
        <f t="shared" si="7"/>
        <v>-12</v>
      </c>
      <c r="R11" s="8">
        <f t="shared" si="0"/>
        <v>-39.668897823856902</v>
      </c>
      <c r="S11" s="8">
        <f t="shared" si="1"/>
        <v>88.648898092961872</v>
      </c>
      <c r="T11" s="8">
        <f t="shared" si="2"/>
        <v>-91.465980116015018</v>
      </c>
      <c r="U11" s="8">
        <f t="shared" si="3"/>
        <v>107.16026086018721</v>
      </c>
      <c r="V11" s="8">
        <f t="shared" si="4"/>
        <v>345.16897528451437</v>
      </c>
      <c r="W11" s="8">
        <f t="shared" si="5"/>
        <v>118.66032915742284</v>
      </c>
    </row>
    <row r="12" spans="3:23">
      <c r="C12" s="9" t="s">
        <v>281</v>
      </c>
      <c r="D12" s="9" t="s">
        <v>281</v>
      </c>
      <c r="E12" s="9">
        <v>0.15</v>
      </c>
      <c r="F12" s="9">
        <v>-11</v>
      </c>
      <c r="G12" s="8">
        <v>-634.59741311167045</v>
      </c>
      <c r="H12" s="8">
        <v>88.057730152302156</v>
      </c>
      <c r="I12" s="8">
        <v>-1303.8644770203555</v>
      </c>
      <c r="J12" s="8">
        <v>134.41553947213242</v>
      </c>
      <c r="K12" s="8">
        <v>1776.8692523847385</v>
      </c>
      <c r="L12" s="8">
        <v>296.60407691833871</v>
      </c>
      <c r="N12" s="8">
        <f t="shared" si="6"/>
        <v>-161.59263774728743</v>
      </c>
      <c r="O12" s="8">
        <f t="shared" si="6"/>
        <v>519.07734654277328</v>
      </c>
      <c r="P12" s="27">
        <f t="shared" si="7"/>
        <v>0.15</v>
      </c>
      <c r="Q12" s="8">
        <f t="shared" si="7"/>
        <v>-11</v>
      </c>
      <c r="R12" s="8">
        <f t="shared" si="0"/>
        <v>-122.0894593835758</v>
      </c>
      <c r="S12" s="8">
        <f t="shared" si="1"/>
        <v>77.112927240361699</v>
      </c>
      <c r="T12" s="8">
        <f t="shared" si="2"/>
        <v>-230.20183124574797</v>
      </c>
      <c r="U12" s="8">
        <f t="shared" si="3"/>
        <v>84.601496438180419</v>
      </c>
      <c r="V12" s="8">
        <f t="shared" si="4"/>
        <v>267.45515581199794</v>
      </c>
      <c r="W12" s="8">
        <f t="shared" si="5"/>
        <v>110.80118325641371</v>
      </c>
    </row>
    <row r="13" spans="3:23">
      <c r="C13" s="9" t="s">
        <v>281</v>
      </c>
      <c r="D13" s="9" t="s">
        <v>281</v>
      </c>
      <c r="E13" s="9">
        <v>0.15</v>
      </c>
      <c r="F13" s="9">
        <v>-10</v>
      </c>
      <c r="G13" s="8">
        <v>-4.4093097255615277</v>
      </c>
      <c r="H13" s="8">
        <v>98.841587071074599</v>
      </c>
      <c r="I13" s="8">
        <v>-1197.541423410775</v>
      </c>
      <c r="J13" s="8">
        <v>207.21351103947234</v>
      </c>
      <c r="K13" s="8">
        <v>965.95880772265548</v>
      </c>
      <c r="L13" s="8">
        <v>251.8353169267408</v>
      </c>
      <c r="N13" s="8">
        <f t="shared" si="6"/>
        <v>-235.99192541368109</v>
      </c>
      <c r="O13" s="8">
        <f t="shared" si="6"/>
        <v>557.89041503728777</v>
      </c>
      <c r="P13" s="27">
        <f t="shared" si="7"/>
        <v>0.15</v>
      </c>
      <c r="Q13" s="8">
        <f t="shared" si="7"/>
        <v>-10</v>
      </c>
      <c r="R13" s="8">
        <f t="shared" si="0"/>
        <v>-29.30360253463283</v>
      </c>
      <c r="S13" s="8">
        <f t="shared" si="1"/>
        <v>83.557287425614192</v>
      </c>
      <c r="T13" s="8">
        <f t="shared" si="2"/>
        <v>-222.040328591475</v>
      </c>
      <c r="U13" s="8">
        <f t="shared" si="3"/>
        <v>101.0635212974323</v>
      </c>
      <c r="V13" s="8">
        <f t="shared" si="4"/>
        <v>127.44817028392528</v>
      </c>
      <c r="W13" s="8">
        <f t="shared" si="5"/>
        <v>108.27165917152952</v>
      </c>
    </row>
    <row r="14" spans="3:23">
      <c r="C14" t="s">
        <v>328</v>
      </c>
      <c r="D14" t="s">
        <v>328</v>
      </c>
      <c r="E14" s="9">
        <v>0.15</v>
      </c>
      <c r="F14" s="9">
        <v>-9</v>
      </c>
      <c r="G14" s="8">
        <v>-585.35534383830077</v>
      </c>
      <c r="H14" s="8">
        <v>114.72413100443998</v>
      </c>
      <c r="I14" s="8">
        <v>-2149.5531791461131</v>
      </c>
      <c r="J14" s="8">
        <v>174.02881115524679</v>
      </c>
      <c r="K14" s="8">
        <v>204.10173570462041</v>
      </c>
      <c r="L14" s="8">
        <v>262.65180480500305</v>
      </c>
      <c r="N14" s="8">
        <f t="shared" si="6"/>
        <v>-2530.8067872797938</v>
      </c>
      <c r="O14" s="8">
        <f t="shared" si="6"/>
        <v>551.40474696468982</v>
      </c>
      <c r="P14" s="27">
        <f t="shared" si="7"/>
        <v>0.15</v>
      </c>
      <c r="Q14" s="8">
        <f t="shared" si="7"/>
        <v>-9</v>
      </c>
      <c r="R14" s="8">
        <f t="shared" si="0"/>
        <v>-401.17437784816195</v>
      </c>
      <c r="S14" s="8">
        <f t="shared" si="1"/>
        <v>85.337165506054589</v>
      </c>
      <c r="T14" s="8">
        <f t="shared" si="2"/>
        <v>-653.8524897055778</v>
      </c>
      <c r="U14" s="8">
        <f t="shared" si="3"/>
        <v>94.917152299646546</v>
      </c>
      <c r="V14" s="8">
        <f t="shared" si="4"/>
        <v>-273.64669576815169</v>
      </c>
      <c r="W14" s="8">
        <f t="shared" si="5"/>
        <v>109.233174350761</v>
      </c>
    </row>
    <row r="15" spans="3:23">
      <c r="C15" s="9" t="s">
        <v>279</v>
      </c>
      <c r="D15" s="9" t="s">
        <v>279</v>
      </c>
      <c r="E15" s="9">
        <v>0.15</v>
      </c>
      <c r="F15" s="9">
        <v>-8</v>
      </c>
      <c r="G15" s="8">
        <v>-172.95886920798421</v>
      </c>
      <c r="H15" s="8">
        <v>133.54813522381548</v>
      </c>
      <c r="I15" s="8">
        <v>-139.61501809012233</v>
      </c>
      <c r="J15" s="8">
        <v>316.85234995570966</v>
      </c>
      <c r="K15" s="8">
        <v>-2032.5644972838397</v>
      </c>
      <c r="L15" s="8">
        <v>333.83859653435275</v>
      </c>
      <c r="N15" s="8">
        <f t="shared" si="6"/>
        <v>-2345.1383845819464</v>
      </c>
      <c r="O15" s="8">
        <f t="shared" si="6"/>
        <v>784.23908171387791</v>
      </c>
      <c r="P15" s="27">
        <f t="shared" si="7"/>
        <v>0.15</v>
      </c>
      <c r="Q15" s="8">
        <f t="shared" si="7"/>
        <v>-8</v>
      </c>
      <c r="R15" s="8">
        <f t="shared" si="0"/>
        <v>-312.06204469641011</v>
      </c>
      <c r="S15" s="8">
        <f t="shared" si="1"/>
        <v>116.5867413591823</v>
      </c>
      <c r="T15" s="8">
        <f t="shared" si="2"/>
        <v>-306.6757302850632</v>
      </c>
      <c r="U15" s="8">
        <f t="shared" si="3"/>
        <v>146.19742220048829</v>
      </c>
      <c r="V15" s="8">
        <f t="shared" si="4"/>
        <v>-612.45987692404833</v>
      </c>
      <c r="W15" s="8">
        <f t="shared" si="5"/>
        <v>148.94135434011531</v>
      </c>
    </row>
    <row r="16" spans="3:23">
      <c r="C16" s="9" t="s">
        <v>279</v>
      </c>
      <c r="D16" s="9" t="s">
        <v>279</v>
      </c>
      <c r="E16" s="9">
        <v>0.15</v>
      </c>
      <c r="F16" s="9">
        <v>-7</v>
      </c>
      <c r="G16" s="8">
        <v>-399.1053917125065</v>
      </c>
      <c r="H16" s="8">
        <v>107.17076797017722</v>
      </c>
      <c r="I16" s="8">
        <v>232.43907592318536</v>
      </c>
      <c r="J16" s="8">
        <v>335.37719112386458</v>
      </c>
      <c r="K16" s="8">
        <v>-1608.7727970703902</v>
      </c>
      <c r="L16" s="8">
        <v>326.19740036843314</v>
      </c>
      <c r="N16" s="8">
        <f t="shared" si="6"/>
        <v>-1775.4391128597113</v>
      </c>
      <c r="O16" s="8">
        <f t="shared" si="6"/>
        <v>768.74535946247488</v>
      </c>
      <c r="P16" s="27">
        <f t="shared" si="7"/>
        <v>0.15</v>
      </c>
      <c r="Q16" s="8">
        <f t="shared" si="7"/>
        <v>-7</v>
      </c>
      <c r="R16" s="8">
        <f t="shared" si="0"/>
        <v>-279.57214810386989</v>
      </c>
      <c r="S16" s="8">
        <f t="shared" si="1"/>
        <v>110.44865799159771</v>
      </c>
      <c r="T16" s="8">
        <f t="shared" si="2"/>
        <v>-177.55342640887349</v>
      </c>
      <c r="U16" s="8">
        <f t="shared" si="3"/>
        <v>147.31277250103949</v>
      </c>
      <c r="V16" s="8">
        <f t="shared" si="4"/>
        <v>-474.97995973860492</v>
      </c>
      <c r="W16" s="8">
        <f t="shared" si="5"/>
        <v>145.82988322516212</v>
      </c>
    </row>
    <row r="17" spans="3:23">
      <c r="C17" s="9" t="s">
        <v>279</v>
      </c>
      <c r="D17" s="9" t="s">
        <v>279</v>
      </c>
      <c r="E17" s="9">
        <v>0.15</v>
      </c>
      <c r="F17" s="9">
        <v>-6</v>
      </c>
      <c r="G17" s="8">
        <v>-709.55523201077233</v>
      </c>
      <c r="H17" s="8">
        <v>117.83799511311258</v>
      </c>
      <c r="I17" s="8">
        <v>1368.7518572116364</v>
      </c>
      <c r="J17" s="8">
        <v>287.73648789770505</v>
      </c>
      <c r="K17" s="8">
        <v>-1631.5593284814688</v>
      </c>
      <c r="L17" s="8">
        <v>258.36604187912098</v>
      </c>
      <c r="N17" s="8">
        <f t="shared" si="6"/>
        <v>-972.36270328060471</v>
      </c>
      <c r="O17" s="8">
        <f t="shared" si="6"/>
        <v>663.94052488993862</v>
      </c>
      <c r="P17" s="27">
        <f t="shared" si="7"/>
        <v>0.15</v>
      </c>
      <c r="Q17" s="8">
        <f t="shared" si="7"/>
        <v>-6</v>
      </c>
      <c r="R17" s="8">
        <f t="shared" si="0"/>
        <v>-232.42594191458258</v>
      </c>
      <c r="S17" s="8">
        <f t="shared" si="1"/>
        <v>99.474316649168401</v>
      </c>
      <c r="T17" s="8">
        <f t="shared" si="2"/>
        <v>103.30058788288341</v>
      </c>
      <c r="U17" s="8">
        <f t="shared" si="3"/>
        <v>126.91945779129489</v>
      </c>
      <c r="V17" s="8">
        <f t="shared" si="4"/>
        <v>-381.36506519061811</v>
      </c>
      <c r="W17" s="8">
        <f t="shared" si="5"/>
        <v>122.17500112675435</v>
      </c>
    </row>
    <row r="18" spans="3:23">
      <c r="C18" s="9" t="s">
        <v>279</v>
      </c>
      <c r="D18" s="9" t="s">
        <v>279</v>
      </c>
      <c r="E18" s="9">
        <v>0.15</v>
      </c>
      <c r="F18" s="9">
        <v>-5</v>
      </c>
      <c r="G18" s="8">
        <v>-1017.996103660157</v>
      </c>
      <c r="H18" s="8">
        <v>143.51197784301382</v>
      </c>
      <c r="I18" s="8">
        <v>1272.0859523873696</v>
      </c>
      <c r="J18" s="8">
        <v>273.92392543412734</v>
      </c>
      <c r="K18" s="8">
        <v>-1042.8504714582455</v>
      </c>
      <c r="L18" s="8">
        <v>497.80681384614672</v>
      </c>
      <c r="N18" s="8">
        <f t="shared" si="6"/>
        <v>-788.76062273103287</v>
      </c>
      <c r="O18" s="8">
        <f t="shared" si="6"/>
        <v>915.24271712328789</v>
      </c>
      <c r="P18" s="27">
        <f t="shared" si="7"/>
        <v>0.15</v>
      </c>
      <c r="Q18" s="8">
        <f t="shared" si="7"/>
        <v>-5</v>
      </c>
      <c r="R18" s="8">
        <f t="shared" si="0"/>
        <v>-260.00690757597738</v>
      </c>
      <c r="S18" s="8">
        <f t="shared" si="1"/>
        <v>134.06787945688518</v>
      </c>
      <c r="T18" s="8">
        <f t="shared" si="2"/>
        <v>109.92942455477689</v>
      </c>
      <c r="U18" s="8">
        <f t="shared" si="3"/>
        <v>155.13442483698813</v>
      </c>
      <c r="V18" s="8">
        <f t="shared" si="4"/>
        <v>-264.02184391259169</v>
      </c>
      <c r="W18" s="8">
        <f t="shared" si="5"/>
        <v>191.30012219585279</v>
      </c>
    </row>
    <row r="19" spans="3:23">
      <c r="C19" s="9" t="s">
        <v>279</v>
      </c>
      <c r="D19" s="9" t="s">
        <v>279</v>
      </c>
      <c r="E19" s="9">
        <v>0.15</v>
      </c>
      <c r="F19" s="9">
        <v>-4</v>
      </c>
      <c r="G19" s="8">
        <v>-874.1537836465252</v>
      </c>
      <c r="H19" s="8">
        <v>117.0184241613415</v>
      </c>
      <c r="I19" s="8">
        <v>1484.386441734875</v>
      </c>
      <c r="J19" s="8">
        <v>394.4603584948859</v>
      </c>
      <c r="K19" s="8">
        <v>-1266.7974004200166</v>
      </c>
      <c r="L19" s="8">
        <v>275.62894708077488</v>
      </c>
      <c r="N19" s="8">
        <f t="shared" si="6"/>
        <v>-656.56474233166682</v>
      </c>
      <c r="O19" s="8">
        <f t="shared" si="6"/>
        <v>787.10772973700227</v>
      </c>
      <c r="P19" s="27">
        <f t="shared" si="7"/>
        <v>0.15</v>
      </c>
      <c r="Q19" s="8">
        <f t="shared" si="7"/>
        <v>-4</v>
      </c>
      <c r="R19" s="8">
        <f t="shared" si="0"/>
        <v>-220.75480114077521</v>
      </c>
      <c r="S19" s="8">
        <f t="shared" si="1"/>
        <v>114.2641050057381</v>
      </c>
      <c r="T19" s="8">
        <f t="shared" si="2"/>
        <v>160.24015834391247</v>
      </c>
      <c r="U19" s="8">
        <f t="shared" si="3"/>
        <v>159.08164824423375</v>
      </c>
      <c r="V19" s="8">
        <f t="shared" si="4"/>
        <v>-284.18184692726231</v>
      </c>
      <c r="W19" s="8">
        <f t="shared" si="5"/>
        <v>139.88580486195428</v>
      </c>
    </row>
    <row r="20" spans="3:23">
      <c r="C20" s="9" t="s">
        <v>279</v>
      </c>
      <c r="D20" s="9" t="s">
        <v>279</v>
      </c>
      <c r="E20" s="9">
        <v>0.15</v>
      </c>
      <c r="F20" s="9">
        <v>-3</v>
      </c>
      <c r="G20" s="8">
        <v>-1293.20410409961</v>
      </c>
      <c r="H20" s="8">
        <v>117.88762180420235</v>
      </c>
      <c r="I20" s="8">
        <v>2049.9873407955338</v>
      </c>
      <c r="J20" s="8">
        <v>301.29393082445313</v>
      </c>
      <c r="K20" s="8">
        <v>-1158.6456987831007</v>
      </c>
      <c r="L20" s="8">
        <v>669.94380095397605</v>
      </c>
      <c r="N20" s="8">
        <f t="shared" si="6"/>
        <v>-401.86246208717694</v>
      </c>
      <c r="O20" s="8">
        <f t="shared" si="6"/>
        <v>1089.1253535826315</v>
      </c>
      <c r="P20" s="27">
        <f t="shared" si="7"/>
        <v>0.15</v>
      </c>
      <c r="Q20" s="8">
        <f t="shared" si="7"/>
        <v>-3</v>
      </c>
      <c r="R20" s="8">
        <f t="shared" si="0"/>
        <v>-257.58938433819111</v>
      </c>
      <c r="S20" s="8">
        <f t="shared" si="1"/>
        <v>150.99511059088223</v>
      </c>
      <c r="T20" s="8">
        <f t="shared" si="2"/>
        <v>282.46461829871669</v>
      </c>
      <c r="U20" s="8">
        <f t="shared" si="3"/>
        <v>180.62228358646126</v>
      </c>
      <c r="V20" s="8">
        <f t="shared" si="4"/>
        <v>-235.85302655629343</v>
      </c>
      <c r="W20" s="8">
        <f t="shared" si="5"/>
        <v>240.17341645353798</v>
      </c>
    </row>
    <row r="21" spans="3:23">
      <c r="C21" s="9" t="s">
        <v>279</v>
      </c>
      <c r="D21" s="9" t="s">
        <v>279</v>
      </c>
      <c r="E21" s="9">
        <v>0.15</v>
      </c>
      <c r="F21" s="9">
        <v>-2</v>
      </c>
      <c r="G21" s="8">
        <v>-1306.4299020434378</v>
      </c>
      <c r="H21" s="8">
        <v>134.37608970023894</v>
      </c>
      <c r="I21" s="8">
        <v>2060.318306563946</v>
      </c>
      <c r="J21" s="8">
        <v>379.75053020700125</v>
      </c>
      <c r="K21" s="8">
        <v>-1285.03789576484</v>
      </c>
      <c r="L21" s="8">
        <v>653.8108163486321</v>
      </c>
      <c r="N21" s="8">
        <f t="shared" si="6"/>
        <v>-531.14949124433178</v>
      </c>
      <c r="O21" s="8">
        <f t="shared" si="6"/>
        <v>1167.9374362558724</v>
      </c>
      <c r="P21" s="27">
        <f t="shared" si="7"/>
        <v>0.15</v>
      </c>
      <c r="Q21" s="8">
        <f t="shared" si="7"/>
        <v>-2</v>
      </c>
      <c r="R21" s="8">
        <f t="shared" si="0"/>
        <v>-275.3894802308493</v>
      </c>
      <c r="S21" s="8">
        <f t="shared" si="1"/>
        <v>163.20701926719232</v>
      </c>
      <c r="T21" s="8">
        <f t="shared" si="2"/>
        <v>268.46984577495874</v>
      </c>
      <c r="U21" s="8">
        <f t="shared" si="3"/>
        <v>202.84442888751545</v>
      </c>
      <c r="V21" s="8">
        <f t="shared" si="4"/>
        <v>-271.93384844738353</v>
      </c>
      <c r="W21" s="8">
        <f t="shared" si="5"/>
        <v>247.11570587962507</v>
      </c>
    </row>
    <row r="22" spans="3:23">
      <c r="C22" s="9" t="s">
        <v>279</v>
      </c>
      <c r="D22" s="9" t="s">
        <v>279</v>
      </c>
      <c r="E22" s="9">
        <v>0.15</v>
      </c>
      <c r="F22" s="9">
        <v>-1</v>
      </c>
      <c r="G22" s="8">
        <v>-1197.4502835774281</v>
      </c>
      <c r="H22" s="8">
        <v>140.3849832639637</v>
      </c>
      <c r="I22" s="8">
        <v>2322.7581375302452</v>
      </c>
      <c r="J22" s="8">
        <v>367.81155342469083</v>
      </c>
      <c r="K22" s="8">
        <v>-1190.227186807391</v>
      </c>
      <c r="L22" s="8">
        <v>433.54795797378995</v>
      </c>
      <c r="N22" s="8">
        <f t="shared" si="6"/>
        <v>-64.919332854573895</v>
      </c>
      <c r="O22" s="8">
        <f t="shared" si="6"/>
        <v>941.74449466244448</v>
      </c>
      <c r="P22" s="27">
        <f t="shared" si="7"/>
        <v>0.15</v>
      </c>
      <c r="Q22" s="8">
        <f t="shared" si="7"/>
        <v>-1</v>
      </c>
      <c r="R22" s="8">
        <f t="shared" si="0"/>
        <v>-201.29950344296557</v>
      </c>
      <c r="S22" s="8">
        <f t="shared" si="1"/>
        <v>136.77354184212871</v>
      </c>
      <c r="T22" s="8">
        <f t="shared" si="2"/>
        <v>367.34954919750464</v>
      </c>
      <c r="U22" s="8">
        <f t="shared" si="3"/>
        <v>173.51168009886158</v>
      </c>
      <c r="V22" s="8">
        <f t="shared" si="4"/>
        <v>-200.13269550319035</v>
      </c>
      <c r="W22" s="8">
        <f t="shared" si="5"/>
        <v>184.13063775679294</v>
      </c>
    </row>
    <row r="23" spans="3:23">
      <c r="C23" s="9" t="s">
        <v>279</v>
      </c>
      <c r="D23" s="9" t="s">
        <v>279</v>
      </c>
      <c r="E23" s="9">
        <v>0.15</v>
      </c>
      <c r="F23" s="9">
        <v>0</v>
      </c>
      <c r="G23" s="8">
        <v>-1624.4796097043545</v>
      </c>
      <c r="H23" s="8">
        <v>167.53471702035677</v>
      </c>
      <c r="I23" s="8">
        <v>1802.3920050912468</v>
      </c>
      <c r="J23" s="8">
        <v>410.90249299702327</v>
      </c>
      <c r="K23" s="8">
        <v>-981.39207123992821</v>
      </c>
      <c r="L23" s="8">
        <v>557.23059831214164</v>
      </c>
      <c r="N23" s="8">
        <f t="shared" si="6"/>
        <v>-803.47967585303593</v>
      </c>
      <c r="O23" s="8">
        <f t="shared" si="6"/>
        <v>1135.6678083295217</v>
      </c>
      <c r="P23" s="27">
        <f t="shared" si="7"/>
        <v>0.15</v>
      </c>
      <c r="Q23" s="8">
        <f t="shared" si="7"/>
        <v>0</v>
      </c>
      <c r="R23" s="8">
        <f t="shared" si="0"/>
        <v>-359.76058998828267</v>
      </c>
      <c r="S23" s="8">
        <f t="shared" si="1"/>
        <v>164.65382337398037</v>
      </c>
      <c r="T23" s="8">
        <f t="shared" si="2"/>
        <v>193.81097855562203</v>
      </c>
      <c r="U23" s="8">
        <f t="shared" si="3"/>
        <v>203.96707949328814</v>
      </c>
      <c r="V23" s="8">
        <f t="shared" si="4"/>
        <v>-255.87721839018309</v>
      </c>
      <c r="W23" s="8">
        <f t="shared" si="5"/>
        <v>227.60469650573026</v>
      </c>
    </row>
    <row r="24" spans="3:23">
      <c r="C24" s="9" t="s">
        <v>279</v>
      </c>
      <c r="D24" s="9" t="s">
        <v>279</v>
      </c>
      <c r="E24" s="9">
        <v>0.15</v>
      </c>
      <c r="F24" s="9">
        <v>1</v>
      </c>
      <c r="G24" s="8">
        <v>-1071.3972955378458</v>
      </c>
      <c r="H24" s="8">
        <v>124.35084134754243</v>
      </c>
      <c r="I24" s="8">
        <v>1904.9699528719266</v>
      </c>
      <c r="J24" s="8">
        <v>533.05604400955008</v>
      </c>
      <c r="K24" s="8">
        <v>-1069.2736473401076</v>
      </c>
      <c r="L24" s="8">
        <v>887.67015879442897</v>
      </c>
      <c r="N24" s="8">
        <f t="shared" si="6"/>
        <v>-235.70099000602681</v>
      </c>
      <c r="O24" s="8">
        <f t="shared" si="6"/>
        <v>1545.0770441515215</v>
      </c>
      <c r="P24" s="27">
        <f t="shared" si="7"/>
        <v>0.15</v>
      </c>
      <c r="Q24" s="8">
        <f t="shared" si="7"/>
        <v>1</v>
      </c>
      <c r="R24" s="8">
        <f t="shared" si="0"/>
        <v>-201.62795229915142</v>
      </c>
      <c r="S24" s="8">
        <f t="shared" si="1"/>
        <v>207.27947010526808</v>
      </c>
      <c r="T24" s="8">
        <f t="shared" si="2"/>
        <v>279.16983398242718</v>
      </c>
      <c r="U24" s="8">
        <f t="shared" si="3"/>
        <v>273.30107976605387</v>
      </c>
      <c r="V24" s="8">
        <f t="shared" si="4"/>
        <v>-201.28490143643984</v>
      </c>
      <c r="W24" s="8">
        <f t="shared" si="5"/>
        <v>330.58489830822668</v>
      </c>
    </row>
    <row r="25" spans="3:23">
      <c r="C25" s="9" t="s">
        <v>279</v>
      </c>
      <c r="D25" s="9" t="s">
        <v>279</v>
      </c>
      <c r="E25" s="9">
        <v>0.15</v>
      </c>
      <c r="F25" s="9">
        <v>2</v>
      </c>
      <c r="G25" s="8">
        <v>-1138.4920823775956</v>
      </c>
      <c r="H25" s="8">
        <v>135.26061458657409</v>
      </c>
      <c r="I25" s="8">
        <v>2047.1470616949539</v>
      </c>
      <c r="J25" s="8">
        <v>376.98366104232923</v>
      </c>
      <c r="K25" s="8">
        <v>-1056.4855948734796</v>
      </c>
      <c r="L25" s="8">
        <v>578.43239488375434</v>
      </c>
      <c r="N25" s="8">
        <f t="shared" si="6"/>
        <v>-147.8306155561213</v>
      </c>
      <c r="O25" s="8">
        <f t="shared" si="6"/>
        <v>1090.6766705126577</v>
      </c>
      <c r="P25" s="27">
        <f t="shared" si="7"/>
        <v>0.15</v>
      </c>
      <c r="Q25" s="8">
        <f t="shared" si="7"/>
        <v>2</v>
      </c>
      <c r="R25" s="8">
        <f t="shared" si="0"/>
        <v>-201.82050711491087</v>
      </c>
      <c r="S25" s="8">
        <f t="shared" si="1"/>
        <v>153.98946512994161</v>
      </c>
      <c r="T25" s="8">
        <f t="shared" si="2"/>
        <v>312.78273923527013</v>
      </c>
      <c r="U25" s="8">
        <f t="shared" si="3"/>
        <v>193.03703417279439</v>
      </c>
      <c r="V25" s="8">
        <f t="shared" si="4"/>
        <v>-188.57330528732291</v>
      </c>
      <c r="W25" s="8">
        <f t="shared" si="5"/>
        <v>225.57875271640918</v>
      </c>
    </row>
    <row r="26" spans="3:23">
      <c r="C26" s="9" t="s">
        <v>279</v>
      </c>
      <c r="D26" s="9" t="s">
        <v>279</v>
      </c>
      <c r="E26" s="9">
        <v>0.15</v>
      </c>
      <c r="F26" s="9">
        <v>3</v>
      </c>
      <c r="G26" s="8">
        <v>-817.76948161249584</v>
      </c>
      <c r="H26" s="8">
        <v>125.18846488784868</v>
      </c>
      <c r="I26" s="8">
        <v>1379.2750455705605</v>
      </c>
      <c r="J26" s="8">
        <v>304.47348372586453</v>
      </c>
      <c r="K26" s="8">
        <v>-1815.5976418049447</v>
      </c>
      <c r="L26" s="8">
        <v>305.09183228477627</v>
      </c>
      <c r="N26" s="8">
        <f t="shared" si="6"/>
        <v>-1254.0920778468801</v>
      </c>
      <c r="O26" s="8">
        <f t="shared" si="6"/>
        <v>734.75378089848948</v>
      </c>
      <c r="P26" s="27">
        <f t="shared" si="7"/>
        <v>0.15</v>
      </c>
      <c r="Q26" s="8">
        <f t="shared" si="7"/>
        <v>3</v>
      </c>
      <c r="R26" s="8">
        <f t="shared" si="0"/>
        <v>-284.03930261500591</v>
      </c>
      <c r="S26" s="8">
        <f t="shared" si="1"/>
        <v>109.24099855227715</v>
      </c>
      <c r="T26" s="8">
        <f t="shared" si="2"/>
        <v>70.867890237641618</v>
      </c>
      <c r="U26" s="8">
        <f t="shared" si="3"/>
        <v>138.20242467226433</v>
      </c>
      <c r="V26" s="8">
        <f t="shared" si="4"/>
        <v>-445.22692849224762</v>
      </c>
      <c r="W26" s="8">
        <f t="shared" si="5"/>
        <v>138.30231174716545</v>
      </c>
    </row>
    <row r="27" spans="3:23">
      <c r="C27" s="9" t="s">
        <v>279</v>
      </c>
      <c r="D27" s="9" t="s">
        <v>279</v>
      </c>
      <c r="E27" s="9">
        <v>0.15</v>
      </c>
      <c r="F27" s="9">
        <v>4</v>
      </c>
      <c r="G27" s="8">
        <v>-616.71011392894218</v>
      </c>
      <c r="H27" s="8">
        <v>105.59907198270935</v>
      </c>
      <c r="I27" s="8">
        <v>1772.1576380174131</v>
      </c>
      <c r="J27" s="8">
        <v>350.55384597537636</v>
      </c>
      <c r="K27" s="8">
        <v>-1241.216140470347</v>
      </c>
      <c r="L27" s="8">
        <v>368.31547629678778</v>
      </c>
      <c r="N27" s="8">
        <f t="shared" si="6"/>
        <v>-85.7686163818762</v>
      </c>
      <c r="O27" s="8">
        <f t="shared" si="6"/>
        <v>824.46839425487349</v>
      </c>
      <c r="P27" s="27">
        <f t="shared" si="7"/>
        <v>0.15</v>
      </c>
      <c r="Q27" s="8">
        <f t="shared" si="7"/>
        <v>4</v>
      </c>
      <c r="R27" s="8">
        <f t="shared" si="0"/>
        <v>-110.01360077324873</v>
      </c>
      <c r="S27" s="8">
        <f t="shared" si="1"/>
        <v>116.94582862423962</v>
      </c>
      <c r="T27" s="8">
        <f t="shared" si="2"/>
        <v>275.88042069500864</v>
      </c>
      <c r="U27" s="8">
        <f t="shared" si="3"/>
        <v>156.51544596151655</v>
      </c>
      <c r="V27" s="8">
        <f t="shared" si="4"/>
        <v>-210.89534352224487</v>
      </c>
      <c r="W27" s="8">
        <f t="shared" si="5"/>
        <v>159.38463239805228</v>
      </c>
    </row>
    <row r="28" spans="3:23">
      <c r="C28" s="9" t="s">
        <v>279</v>
      </c>
      <c r="D28" s="9" t="s">
        <v>279</v>
      </c>
      <c r="E28" s="9">
        <v>0.15</v>
      </c>
      <c r="F28" s="9">
        <v>5</v>
      </c>
      <c r="G28" s="8">
        <v>-373.13176016184889</v>
      </c>
      <c r="H28" s="8">
        <v>128.45611463374593</v>
      </c>
      <c r="I28" s="8">
        <v>1650.1992375110851</v>
      </c>
      <c r="J28" s="8">
        <v>310.50685240985308</v>
      </c>
      <c r="K28" s="8">
        <v>-1302.9038659386761</v>
      </c>
      <c r="L28" s="8">
        <v>410.45904128245161</v>
      </c>
      <c r="N28" s="8">
        <f t="shared" si="6"/>
        <v>-25.836388589439821</v>
      </c>
      <c r="O28" s="8">
        <f t="shared" si="6"/>
        <v>849.42200832605067</v>
      </c>
      <c r="P28" s="27">
        <f t="shared" si="7"/>
        <v>0.15</v>
      </c>
      <c r="Q28" s="8">
        <f t="shared" si="7"/>
        <v>5</v>
      </c>
      <c r="R28" s="8">
        <f t="shared" si="0"/>
        <v>-63.405308336019253</v>
      </c>
      <c r="S28" s="8">
        <f t="shared" si="1"/>
        <v>123.66134644956892</v>
      </c>
      <c r="T28" s="8">
        <f t="shared" si="2"/>
        <v>263.44046821114699</v>
      </c>
      <c r="U28" s="8">
        <f t="shared" si="3"/>
        <v>153.06954255186315</v>
      </c>
      <c r="V28" s="8">
        <f t="shared" si="4"/>
        <v>-213.59926388458362</v>
      </c>
      <c r="W28" s="8">
        <f t="shared" si="5"/>
        <v>169.21566536974444</v>
      </c>
    </row>
    <row r="29" spans="3:23">
      <c r="C29" s="9" t="s">
        <v>279</v>
      </c>
      <c r="D29" s="9" t="s">
        <v>279</v>
      </c>
      <c r="E29" s="9">
        <v>0.15</v>
      </c>
      <c r="F29" s="9">
        <v>6</v>
      </c>
      <c r="G29" s="8">
        <v>-411.0168699480443</v>
      </c>
      <c r="H29" s="8">
        <v>109.56303739062531</v>
      </c>
      <c r="I29" s="8">
        <v>949.12923695233962</v>
      </c>
      <c r="J29" s="8">
        <v>481.72922371736422</v>
      </c>
      <c r="K29" s="8">
        <v>-1225.0914972300463</v>
      </c>
      <c r="L29" s="8">
        <v>612.44594449760825</v>
      </c>
      <c r="N29" s="8">
        <f t="shared" si="6"/>
        <v>-686.97913022575108</v>
      </c>
      <c r="O29" s="8">
        <f t="shared" si="6"/>
        <v>1203.7382056055978</v>
      </c>
      <c r="P29" s="27">
        <f t="shared" si="7"/>
        <v>0.15</v>
      </c>
      <c r="Q29" s="8">
        <f t="shared" si="7"/>
        <v>6</v>
      </c>
      <c r="R29" s="8">
        <f t="shared" si="0"/>
        <v>-149.62519669203465</v>
      </c>
      <c r="S29" s="8">
        <f t="shared" si="1"/>
        <v>163.53615787300993</v>
      </c>
      <c r="T29" s="8">
        <f t="shared" si="2"/>
        <v>70.090712884181173</v>
      </c>
      <c r="U29" s="8">
        <f t="shared" si="3"/>
        <v>223.65531104886776</v>
      </c>
      <c r="V29" s="8">
        <f t="shared" si="4"/>
        <v>-281.12955956066577</v>
      </c>
      <c r="W29" s="8">
        <f t="shared" si="5"/>
        <v>244.77108902106104</v>
      </c>
    </row>
    <row r="30" spans="3:23">
      <c r="C30" s="9" t="s">
        <v>279</v>
      </c>
      <c r="D30" s="9" t="s">
        <v>279</v>
      </c>
      <c r="E30" s="9">
        <v>0.15</v>
      </c>
      <c r="F30" s="9">
        <v>7</v>
      </c>
      <c r="G30" s="8">
        <v>137.66017142669006</v>
      </c>
      <c r="H30" s="8">
        <v>112.29021512959571</v>
      </c>
      <c r="I30" s="8">
        <v>-430.92381411369286</v>
      </c>
      <c r="J30" s="8">
        <v>457.0585721602738</v>
      </c>
      <c r="K30" s="8">
        <v>-790.08185206086432</v>
      </c>
      <c r="L30" s="8">
        <v>377.92911708101059</v>
      </c>
      <c r="N30" s="8">
        <f t="shared" si="6"/>
        <v>-1083.3454947478672</v>
      </c>
      <c r="O30" s="8">
        <f t="shared" si="6"/>
        <v>947.27790437088015</v>
      </c>
      <c r="P30" s="27">
        <f t="shared" si="7"/>
        <v>0.15</v>
      </c>
      <c r="Q30" s="8">
        <f t="shared" si="7"/>
        <v>7</v>
      </c>
      <c r="R30" s="8">
        <f t="shared" si="0"/>
        <v>-109.01406109475701</v>
      </c>
      <c r="S30" s="8">
        <f t="shared" si="1"/>
        <v>132.90555008894512</v>
      </c>
      <c r="T30" s="8">
        <f t="shared" si="2"/>
        <v>-200.86224337435735</v>
      </c>
      <c r="U30" s="8">
        <f t="shared" si="3"/>
        <v>188.59890007082393</v>
      </c>
      <c r="V30" s="8">
        <f t="shared" si="4"/>
        <v>-258.88008027351577</v>
      </c>
      <c r="W30" s="8">
        <f t="shared" si="5"/>
        <v>175.8164496349429</v>
      </c>
    </row>
    <row r="31" spans="3:23">
      <c r="C31" s="9" t="s">
        <v>279</v>
      </c>
      <c r="D31" s="9" t="s">
        <v>279</v>
      </c>
      <c r="E31" s="9">
        <v>0.15</v>
      </c>
      <c r="F31" s="9">
        <v>8</v>
      </c>
      <c r="G31" s="8">
        <v>454.57785052804843</v>
      </c>
      <c r="H31" s="8">
        <v>153.95755868841127</v>
      </c>
      <c r="I31" s="8">
        <v>-361.21466887462094</v>
      </c>
      <c r="J31" s="8">
        <v>281.13172691890395</v>
      </c>
      <c r="K31" s="8">
        <v>-1712.0095630247522</v>
      </c>
      <c r="L31" s="8">
        <v>545.22520501520944</v>
      </c>
      <c r="N31" s="8">
        <f t="shared" si="6"/>
        <v>-1618.6463813713247</v>
      </c>
      <c r="O31" s="8">
        <f t="shared" si="6"/>
        <v>980.31449062252466</v>
      </c>
      <c r="P31" s="27">
        <f t="shared" si="7"/>
        <v>0.15</v>
      </c>
      <c r="Q31" s="8">
        <f t="shared" si="7"/>
        <v>8</v>
      </c>
      <c r="R31" s="8">
        <f t="shared" si="0"/>
        <v>-122.67342804237954</v>
      </c>
      <c r="S31" s="8">
        <f t="shared" si="1"/>
        <v>143.63893815201072</v>
      </c>
      <c r="T31" s="8">
        <f t="shared" si="2"/>
        <v>-254.45529656127226</v>
      </c>
      <c r="U31" s="8">
        <f t="shared" si="3"/>
        <v>164.18245763539801</v>
      </c>
      <c r="V31" s="8">
        <f t="shared" si="4"/>
        <v>-472.66062561629343</v>
      </c>
      <c r="W31" s="8">
        <f t="shared" si="5"/>
        <v>206.8437117894166</v>
      </c>
    </row>
    <row r="32" spans="3:23">
      <c r="C32" s="39" t="s">
        <v>283</v>
      </c>
      <c r="D32" s="39" t="s">
        <v>283</v>
      </c>
      <c r="E32" s="9">
        <v>0.15</v>
      </c>
      <c r="F32" s="9">
        <v>9</v>
      </c>
      <c r="G32" s="8">
        <v>359.93050572358243</v>
      </c>
      <c r="H32" s="8">
        <v>114.71513176419813</v>
      </c>
      <c r="I32" s="8">
        <v>-2565.82618596668</v>
      </c>
      <c r="J32" s="8">
        <v>447.5417329486977</v>
      </c>
      <c r="K32" s="8">
        <v>-377.46129123095164</v>
      </c>
      <c r="L32" s="8">
        <v>227.22003085740019</v>
      </c>
      <c r="N32" s="8">
        <f t="shared" si="6"/>
        <v>-2583.3569714740493</v>
      </c>
      <c r="O32" s="8">
        <f t="shared" si="6"/>
        <v>789.47689557029594</v>
      </c>
      <c r="P32" s="27">
        <f t="shared" si="7"/>
        <v>0.15</v>
      </c>
      <c r="Q32" s="8">
        <f t="shared" si="7"/>
        <v>9</v>
      </c>
      <c r="R32" s="8">
        <f t="shared" si="0"/>
        <v>-254.84101292708488</v>
      </c>
      <c r="S32" s="8">
        <f t="shared" si="1"/>
        <v>114.17906824831013</v>
      </c>
      <c r="T32" s="8">
        <f t="shared" si="2"/>
        <v>-727.46324773858873</v>
      </c>
      <c r="U32" s="8">
        <f t="shared" si="3"/>
        <v>167.94336536272931</v>
      </c>
      <c r="V32" s="8">
        <f t="shared" si="4"/>
        <v>-373.95814935820187</v>
      </c>
      <c r="W32" s="8">
        <f t="shared" si="5"/>
        <v>132.3529365633658</v>
      </c>
    </row>
    <row r="33" spans="3:42">
      <c r="C33" s="9" t="s">
        <v>281</v>
      </c>
      <c r="D33" s="9" t="s">
        <v>281</v>
      </c>
      <c r="E33" s="9">
        <v>0.15</v>
      </c>
      <c r="F33" s="9">
        <v>10</v>
      </c>
      <c r="G33" s="8">
        <v>206.94653734976143</v>
      </c>
      <c r="H33" s="8">
        <v>103.22514221616782</v>
      </c>
      <c r="I33" s="8">
        <v>-1708.3552583611049</v>
      </c>
      <c r="J33" s="8">
        <v>183.71677794981611</v>
      </c>
      <c r="K33" s="8">
        <v>2572.2655063065149</v>
      </c>
      <c r="L33" s="8">
        <v>215.9854881007559</v>
      </c>
      <c r="N33" s="8">
        <f t="shared" si="6"/>
        <v>1070.8567852951714</v>
      </c>
      <c r="O33" s="8">
        <f t="shared" si="6"/>
        <v>502.9274082667398</v>
      </c>
      <c r="P33" s="27">
        <f t="shared" si="7"/>
        <v>0.15</v>
      </c>
      <c r="Q33" s="8">
        <f t="shared" si="7"/>
        <v>10</v>
      </c>
      <c r="R33" s="8">
        <f t="shared" si="0"/>
        <v>163.16824348264566</v>
      </c>
      <c r="S33" s="8">
        <f t="shared" si="1"/>
        <v>77.606420513389793</v>
      </c>
      <c r="T33" s="8">
        <f t="shared" si="2"/>
        <v>-146.22666197834042</v>
      </c>
      <c r="U33" s="8">
        <f t="shared" si="3"/>
        <v>90.608915516517612</v>
      </c>
      <c r="V33" s="8">
        <f t="shared" si="4"/>
        <v>545.25823077565963</v>
      </c>
      <c r="W33" s="8">
        <f t="shared" si="5"/>
        <v>95.82155331013098</v>
      </c>
    </row>
    <row r="34" spans="3:42">
      <c r="C34" s="9" t="s">
        <v>281</v>
      </c>
      <c r="D34" s="9" t="s">
        <v>281</v>
      </c>
      <c r="E34" s="9">
        <v>0.15</v>
      </c>
      <c r="F34" s="9">
        <v>11</v>
      </c>
      <c r="G34" s="8">
        <v>-710.99730952151049</v>
      </c>
      <c r="H34" s="8">
        <v>105.08184958624156</v>
      </c>
      <c r="I34" s="8">
        <v>-1488.9689597814559</v>
      </c>
      <c r="J34" s="8">
        <v>204.23142051961827</v>
      </c>
      <c r="K34" s="8">
        <v>2379.5024011457053</v>
      </c>
      <c r="L34" s="8">
        <v>247.03671010084554</v>
      </c>
      <c r="N34" s="8">
        <f t="shared" si="6"/>
        <v>179.536131842739</v>
      </c>
      <c r="O34" s="8">
        <f t="shared" si="6"/>
        <v>556.34998020670537</v>
      </c>
      <c r="P34" s="27">
        <f t="shared" si="7"/>
        <v>0.15</v>
      </c>
      <c r="Q34" s="8">
        <f t="shared" si="7"/>
        <v>11</v>
      </c>
      <c r="R34" s="8">
        <f t="shared" si="0"/>
        <v>-93.101918641758303</v>
      </c>
      <c r="S34" s="8">
        <f t="shared" si="1"/>
        <v>84.378700227435985</v>
      </c>
      <c r="T34" s="8">
        <f t="shared" si="2"/>
        <v>-218.77426214528793</v>
      </c>
      <c r="U34" s="8">
        <f t="shared" si="3"/>
        <v>100.39516937821223</v>
      </c>
      <c r="V34" s="8">
        <f t="shared" si="4"/>
        <v>406.13265000448422</v>
      </c>
      <c r="W34" s="8">
        <f t="shared" si="5"/>
        <v>107.30987000287206</v>
      </c>
    </row>
    <row r="35" spans="3:42">
      <c r="C35" s="9" t="s">
        <v>281</v>
      </c>
      <c r="D35" s="9" t="s">
        <v>281</v>
      </c>
      <c r="E35" s="9">
        <v>0.15</v>
      </c>
      <c r="F35" s="9">
        <v>12.000000000000014</v>
      </c>
      <c r="G35" s="8">
        <v>-543.00485424163548</v>
      </c>
      <c r="H35" s="8">
        <v>94.224480815086054</v>
      </c>
      <c r="I35" s="8">
        <v>-854.48898378437389</v>
      </c>
      <c r="J35" s="8">
        <v>177.45271863234268</v>
      </c>
      <c r="K35" s="8">
        <v>1633.4524856682631</v>
      </c>
      <c r="L35" s="8">
        <v>302.08430569977895</v>
      </c>
      <c r="N35" s="8">
        <f t="shared" si="6"/>
        <v>235.95864764225371</v>
      </c>
      <c r="O35" s="8">
        <f t="shared" si="6"/>
        <v>573.76150514720769</v>
      </c>
      <c r="P35" s="27">
        <f t="shared" si="7"/>
        <v>0.15</v>
      </c>
      <c r="Q35" s="8">
        <f t="shared" si="7"/>
        <v>12.000000000000014</v>
      </c>
      <c r="R35" s="8">
        <f t="shared" si="0"/>
        <v>-59.128871066991138</v>
      </c>
      <c r="S35" s="8">
        <f t="shared" si="1"/>
        <v>84.734290793733265</v>
      </c>
      <c r="T35" s="8">
        <f t="shared" si="2"/>
        <v>-109.44553814697196</v>
      </c>
      <c r="U35" s="8">
        <f t="shared" si="3"/>
        <v>98.178852287290113</v>
      </c>
      <c r="V35" s="8">
        <f t="shared" si="4"/>
        <v>292.45269922614625</v>
      </c>
      <c r="W35" s="8">
        <f t="shared" si="5"/>
        <v>118.31164712126059</v>
      </c>
    </row>
    <row r="36" spans="3:42">
      <c r="C36" s="9" t="s">
        <v>281</v>
      </c>
      <c r="D36" s="9" t="s">
        <v>281</v>
      </c>
      <c r="E36" s="9">
        <v>0.15</v>
      </c>
      <c r="F36" s="9">
        <v>13.000000000000014</v>
      </c>
      <c r="G36" s="8">
        <v>-128.09876293096156</v>
      </c>
      <c r="H36" s="8">
        <v>104.43756436318007</v>
      </c>
      <c r="I36" s="8">
        <v>-610.90272982888825</v>
      </c>
      <c r="J36" s="8">
        <v>204.24536910312872</v>
      </c>
      <c r="K36" s="8">
        <v>680.09767552412723</v>
      </c>
      <c r="L36" s="8">
        <v>297.56654341683839</v>
      </c>
      <c r="N36" s="8">
        <f t="shared" si="6"/>
        <v>-58.903817235722613</v>
      </c>
      <c r="O36" s="8">
        <f t="shared" si="6"/>
        <v>606.24947688314717</v>
      </c>
      <c r="P36" s="27">
        <f t="shared" si="7"/>
        <v>0.15</v>
      </c>
      <c r="Q36" s="8">
        <f t="shared" si="7"/>
        <v>13.000000000000014</v>
      </c>
      <c r="R36" s="8">
        <f t="shared" si="0"/>
        <v>-27.829301100098643</v>
      </c>
      <c r="S36" s="8">
        <f t="shared" si="1"/>
        <v>90.320139327202668</v>
      </c>
      <c r="T36" s="8">
        <f t="shared" si="2"/>
        <v>-105.82071113745602</v>
      </c>
      <c r="U36" s="8">
        <f t="shared" si="3"/>
        <v>106.44293855442514</v>
      </c>
      <c r="V36" s="8">
        <f t="shared" si="4"/>
        <v>102.7255081888003</v>
      </c>
      <c r="W36" s="8">
        <f t="shared" si="5"/>
        <v>121.5178974820244</v>
      </c>
    </row>
    <row r="37" spans="3:42">
      <c r="C37" s="9" t="s">
        <v>281</v>
      </c>
      <c r="D37" s="9" t="s">
        <v>281</v>
      </c>
      <c r="E37" s="9">
        <v>0.15</v>
      </c>
      <c r="F37" s="9">
        <v>14.000000000000014</v>
      </c>
      <c r="G37" s="8">
        <v>-51.298296968815826</v>
      </c>
      <c r="H37" s="8">
        <v>94.427410298192342</v>
      </c>
      <c r="I37" s="8">
        <v>-749.83350154855793</v>
      </c>
      <c r="J37" s="8">
        <v>149.86505372882596</v>
      </c>
      <c r="K37" s="8">
        <v>138.39700002082901</v>
      </c>
      <c r="L37" s="8">
        <v>229.6755303070608</v>
      </c>
      <c r="N37" s="8">
        <f t="shared" si="6"/>
        <v>-662.73479849654473</v>
      </c>
      <c r="O37" s="8">
        <f t="shared" si="6"/>
        <v>473.96799433407909</v>
      </c>
      <c r="P37" s="27">
        <f t="shared" si="7"/>
        <v>0.15</v>
      </c>
      <c r="Q37" s="8">
        <f t="shared" si="7"/>
        <v>14.000000000000014</v>
      </c>
      <c r="R37" s="8">
        <f t="shared" si="0"/>
        <v>-88.579517789736229</v>
      </c>
      <c r="S37" s="8">
        <f t="shared" si="1"/>
        <v>72.676704054029102</v>
      </c>
      <c r="T37" s="8">
        <f t="shared" si="2"/>
        <v>-201.41982006800222</v>
      </c>
      <c r="U37" s="8">
        <f t="shared" si="3"/>
        <v>81.632015685131435</v>
      </c>
      <c r="V37" s="8">
        <f t="shared" si="4"/>
        <v>-57.936431352947444</v>
      </c>
      <c r="W37" s="8">
        <f t="shared" si="5"/>
        <v>94.524477286230933</v>
      </c>
    </row>
    <row r="38" spans="3:42">
      <c r="C38" s="9" t="s">
        <v>281</v>
      </c>
      <c r="D38" s="9" t="s">
        <v>281</v>
      </c>
      <c r="E38" s="9">
        <v>0.15</v>
      </c>
      <c r="F38" s="9">
        <v>15.000000000000014</v>
      </c>
      <c r="G38" s="8">
        <v>283.5269455467859</v>
      </c>
      <c r="H38" s="8">
        <v>100.35382570694475</v>
      </c>
      <c r="I38" s="8">
        <v>-553.21418496290244</v>
      </c>
      <c r="J38" s="8">
        <v>154.88729509027803</v>
      </c>
      <c r="K38" s="8">
        <v>705.22896735214499</v>
      </c>
      <c r="L38" s="8">
        <v>251.20144810553143</v>
      </c>
      <c r="N38" s="8">
        <f t="shared" si="6"/>
        <v>435.54172793602845</v>
      </c>
      <c r="O38" s="8">
        <f t="shared" si="6"/>
        <v>506.4425689027542</v>
      </c>
      <c r="P38" s="27">
        <f t="shared" si="7"/>
        <v>0.15</v>
      </c>
      <c r="Q38" s="8">
        <f t="shared" si="7"/>
        <v>15.000000000000014</v>
      </c>
      <c r="R38" s="8">
        <f t="shared" si="0"/>
        <v>98.568062088268846</v>
      </c>
      <c r="S38" s="8">
        <f t="shared" si="1"/>
        <v>77.568467692801676</v>
      </c>
      <c r="T38" s="8">
        <f t="shared" si="2"/>
        <v>-36.597812840219255</v>
      </c>
      <c r="U38" s="8">
        <f t="shared" si="3"/>
        <v>86.377720439340123</v>
      </c>
      <c r="V38" s="8">
        <f t="shared" si="4"/>
        <v>166.68915791836531</v>
      </c>
      <c r="W38" s="8">
        <f t="shared" si="5"/>
        <v>101.93616054180416</v>
      </c>
    </row>
    <row r="39" spans="3:42">
      <c r="C39" s="9" t="s">
        <v>281</v>
      </c>
      <c r="D39" s="9" t="s">
        <v>281</v>
      </c>
      <c r="E39" s="9">
        <v>0.15</v>
      </c>
      <c r="F39" s="9">
        <v>16.000000000000014</v>
      </c>
      <c r="G39" s="8">
        <v>314.93867052256871</v>
      </c>
      <c r="H39" s="8">
        <v>93.266380312373485</v>
      </c>
      <c r="I39" s="8">
        <v>-791.6403867086475</v>
      </c>
      <c r="J39" s="8">
        <v>265.92795836355435</v>
      </c>
      <c r="K39" s="8">
        <v>182.88821728651428</v>
      </c>
      <c r="L39" s="8">
        <v>238.42204200330562</v>
      </c>
      <c r="N39" s="8">
        <f t="shared" si="6"/>
        <v>-293.81349889956448</v>
      </c>
      <c r="O39" s="8">
        <f t="shared" si="6"/>
        <v>597.61638067923343</v>
      </c>
      <c r="P39" s="27">
        <f t="shared" si="7"/>
        <v>0.15</v>
      </c>
      <c r="Q39" s="8">
        <f t="shared" si="7"/>
        <v>16.000000000000014</v>
      </c>
      <c r="R39" s="8">
        <f t="shared" si="0"/>
        <v>15.278072871583099</v>
      </c>
      <c r="S39" s="8">
        <f t="shared" si="1"/>
        <v>87.469630632752057</v>
      </c>
      <c r="T39" s="8">
        <f t="shared" si="2"/>
        <v>-163.47700560422874</v>
      </c>
      <c r="U39" s="8">
        <f t="shared" ref="U39:U70" si="8">E/1000/(1+nu)*(I39+J39+(nu/(1-2*nu))*(N39+O39))-T39</f>
        <v>115.36111631794282</v>
      </c>
      <c r="V39" s="8">
        <f t="shared" si="4"/>
        <v>-6.0531541896256931</v>
      </c>
      <c r="W39" s="8">
        <f t="shared" ref="W39:W70" si="9">E/1000/(1+nu)*(K39+L39+(nu/(1-2*nu))*(N39+O39))-V39</f>
        <v>110.91785290590262</v>
      </c>
    </row>
    <row r="40" spans="3:42">
      <c r="C40" s="9" t="s">
        <v>281</v>
      </c>
      <c r="D40" s="9" t="s">
        <v>281</v>
      </c>
      <c r="E40" s="9">
        <v>0.15</v>
      </c>
      <c r="F40" s="9">
        <v>-9.6599999999999966</v>
      </c>
      <c r="G40" s="8">
        <v>114.90268253622204</v>
      </c>
      <c r="H40" s="8">
        <v>112.29119452260684</v>
      </c>
      <c r="I40" s="8">
        <v>-1397.5411908084823</v>
      </c>
      <c r="J40" s="8">
        <v>133.35161421923476</v>
      </c>
      <c r="K40" s="8">
        <v>1445.9916089073488</v>
      </c>
      <c r="L40" s="8">
        <v>294.16125945047611</v>
      </c>
      <c r="N40" s="8">
        <f t="shared" si="6"/>
        <v>163.35310063508859</v>
      </c>
      <c r="O40" s="8">
        <f t="shared" si="6"/>
        <v>539.80406819231769</v>
      </c>
      <c r="P40" s="27">
        <f t="shared" si="7"/>
        <v>0.15</v>
      </c>
      <c r="Q40" s="36">
        <f t="shared" si="7"/>
        <v>-9.6599999999999966</v>
      </c>
      <c r="R40" s="8">
        <f t="shared" si="0"/>
        <v>38.352058986640827</v>
      </c>
      <c r="S40" s="8">
        <f t="shared" si="1"/>
        <v>83.538685838490338</v>
      </c>
      <c r="T40" s="8">
        <f t="shared" si="2"/>
        <v>-205.96579747673445</v>
      </c>
      <c r="U40" s="8">
        <f t="shared" si="8"/>
        <v>86.940753635637918</v>
      </c>
      <c r="V40" s="8">
        <f t="shared" si="4"/>
        <v>253.37411632351512</v>
      </c>
      <c r="W40" s="8">
        <f t="shared" si="9"/>
        <v>112.91769632683844</v>
      </c>
    </row>
    <row r="41" spans="3:42">
      <c r="C41" s="9" t="s">
        <v>281</v>
      </c>
      <c r="D41" s="9" t="s">
        <v>281</v>
      </c>
      <c r="E41" s="9">
        <v>0.15</v>
      </c>
      <c r="F41" s="9">
        <v>-9.3299999999999983</v>
      </c>
      <c r="G41" s="8">
        <v>-38.239358979508253</v>
      </c>
      <c r="H41" s="8">
        <v>110.69094006477265</v>
      </c>
      <c r="I41" s="8">
        <v>-1299.9690346684467</v>
      </c>
      <c r="J41" s="8">
        <v>159.12490688396724</v>
      </c>
      <c r="K41" s="8">
        <v>1152.305433748113</v>
      </c>
      <c r="L41" s="8">
        <v>245.04936423896947</v>
      </c>
      <c r="N41" s="8">
        <f t="shared" si="6"/>
        <v>-185.90295989984202</v>
      </c>
      <c r="O41" s="8">
        <f t="shared" si="6"/>
        <v>514.86521118770929</v>
      </c>
      <c r="P41" s="27">
        <f t="shared" si="7"/>
        <v>0.15</v>
      </c>
      <c r="Q41" s="36">
        <f t="shared" si="7"/>
        <v>-9.3299999999999983</v>
      </c>
      <c r="R41" s="8">
        <f t="shared" si="0"/>
        <v>-28.699985823016799</v>
      </c>
      <c r="S41" s="8">
        <f t="shared" si="1"/>
        <v>80.258744750512648</v>
      </c>
      <c r="T41" s="8">
        <f t="shared" si="2"/>
        <v>-232.51785651122992</v>
      </c>
      <c r="U41" s="8">
        <f t="shared" si="8"/>
        <v>88.082693236690261</v>
      </c>
      <c r="V41" s="8">
        <f t="shared" si="4"/>
        <v>163.61878838682969</v>
      </c>
      <c r="W41" s="8">
        <f t="shared" si="9"/>
        <v>101.96279788634445</v>
      </c>
    </row>
    <row r="42" spans="3:42">
      <c r="C42" t="s">
        <v>283</v>
      </c>
      <c r="D42" t="s">
        <v>283</v>
      </c>
      <c r="E42" s="9">
        <v>0.15</v>
      </c>
      <c r="F42" s="9">
        <v>-8.6700000000000017</v>
      </c>
      <c r="G42" s="8">
        <v>-678.69931769548589</v>
      </c>
      <c r="H42" s="8">
        <v>152.33407460801823</v>
      </c>
      <c r="I42" s="8">
        <v>-2267.5641864643435</v>
      </c>
      <c r="J42" s="8">
        <v>189.6986494450689</v>
      </c>
      <c r="K42" s="8">
        <v>-320.06937813611194</v>
      </c>
      <c r="L42" s="8">
        <v>406.50334615877085</v>
      </c>
      <c r="N42" s="8">
        <f t="shared" si="6"/>
        <v>-3266.3328822959415</v>
      </c>
      <c r="O42" s="8">
        <f t="shared" si="6"/>
        <v>748.53607021185803</v>
      </c>
      <c r="P42" s="27">
        <f t="shared" si="7"/>
        <v>0.15</v>
      </c>
      <c r="Q42" s="36">
        <f t="shared" si="7"/>
        <v>-8.6700000000000017</v>
      </c>
      <c r="R42" s="8">
        <f t="shared" si="0"/>
        <v>-505.36483513666354</v>
      </c>
      <c r="S42" s="8">
        <f t="shared" si="1"/>
        <v>115.2958359431164</v>
      </c>
      <c r="T42" s="8">
        <f t="shared" si="2"/>
        <v>-762.02762163009436</v>
      </c>
      <c r="U42" s="8">
        <f t="shared" si="8"/>
        <v>121.33165187833242</v>
      </c>
      <c r="V42" s="8">
        <f t="shared" si="4"/>
        <v>-447.43230643861091</v>
      </c>
      <c r="W42" s="8">
        <f t="shared" si="9"/>
        <v>156.35394903977658</v>
      </c>
    </row>
    <row r="43" spans="3:42">
      <c r="C43" s="9" t="s">
        <v>279</v>
      </c>
      <c r="D43" s="9" t="s">
        <v>279</v>
      </c>
      <c r="E43" s="9">
        <v>0.15</v>
      </c>
      <c r="F43" s="9">
        <v>-8.3400000000000034</v>
      </c>
      <c r="G43" s="8">
        <v>-306.56095949421757</v>
      </c>
      <c r="H43" s="8">
        <v>164.52148907009078</v>
      </c>
      <c r="I43" s="8">
        <v>-1442.5444548482601</v>
      </c>
      <c r="J43" s="8">
        <v>262.00860308089864</v>
      </c>
      <c r="K43" s="8">
        <v>-13.366262226033321</v>
      </c>
      <c r="L43" s="8">
        <v>520.1298900024965</v>
      </c>
      <c r="N43" s="8">
        <f t="shared" si="6"/>
        <v>-1762.4716765685109</v>
      </c>
      <c r="O43" s="8">
        <f t="shared" si="6"/>
        <v>946.65998215348588</v>
      </c>
      <c r="P43" s="27">
        <f t="shared" si="7"/>
        <v>0.15</v>
      </c>
      <c r="Q43" s="36">
        <f t="shared" si="7"/>
        <v>-8.3400000000000034</v>
      </c>
      <c r="R43" s="8">
        <f t="shared" si="0"/>
        <v>-263.05160811794315</v>
      </c>
      <c r="S43" s="8">
        <f t="shared" si="1"/>
        <v>141.26804607222545</v>
      </c>
      <c r="T43" s="8">
        <f t="shared" si="2"/>
        <v>-446.55663429051918</v>
      </c>
      <c r="U43" s="8">
        <f t="shared" si="8"/>
        <v>157.01596448935589</v>
      </c>
      <c r="V43" s="8">
        <f t="shared" si="4"/>
        <v>-215.6893877900057</v>
      </c>
      <c r="W43" s="8">
        <f t="shared" si="9"/>
        <v>198.71248006899867</v>
      </c>
    </row>
    <row r="44" spans="3:42">
      <c r="C44" s="9" t="s">
        <v>279</v>
      </c>
      <c r="D44" s="9" t="s">
        <v>279</v>
      </c>
      <c r="E44" s="9">
        <v>0.15</v>
      </c>
      <c r="F44" s="9">
        <v>8.3400000000000034</v>
      </c>
      <c r="G44" s="8">
        <v>540.85325379693575</v>
      </c>
      <c r="H44" s="8">
        <v>106.10336004446276</v>
      </c>
      <c r="I44" s="8">
        <v>-1477.5089774888838</v>
      </c>
      <c r="J44" s="8">
        <v>333.20911200940259</v>
      </c>
      <c r="K44" s="8">
        <v>1205.9632477716686</v>
      </c>
      <c r="L44" s="8">
        <v>413.68743494607497</v>
      </c>
      <c r="N44" s="8">
        <f t="shared" si="6"/>
        <v>269.30752407972057</v>
      </c>
      <c r="O44" s="8">
        <f t="shared" si="6"/>
        <v>852.99990699994032</v>
      </c>
      <c r="P44" s="27">
        <f t="shared" si="7"/>
        <v>0.15</v>
      </c>
      <c r="Q44" s="36">
        <f t="shared" si="7"/>
        <v>8.3400000000000034</v>
      </c>
      <c r="R44" s="8">
        <f t="shared" si="0"/>
        <v>119.99624487685574</v>
      </c>
      <c r="S44" s="8">
        <f t="shared" si="1"/>
        <v>120.48399304755984</v>
      </c>
      <c r="T44" s="8">
        <f t="shared" si="2"/>
        <v>-206.04688479239198</v>
      </c>
      <c r="U44" s="8">
        <f t="shared" si="8"/>
        <v>157.17030682651162</v>
      </c>
      <c r="V44" s="8">
        <f t="shared" si="4"/>
        <v>227.43709005738953</v>
      </c>
      <c r="W44" s="8">
        <f t="shared" si="9"/>
        <v>170.17065130089713</v>
      </c>
    </row>
    <row r="45" spans="3:42">
      <c r="C45" s="9" t="s">
        <v>279</v>
      </c>
      <c r="D45" s="9" t="s">
        <v>279</v>
      </c>
      <c r="E45" s="9">
        <v>0.15</v>
      </c>
      <c r="F45" s="9">
        <v>8.6700000000000017</v>
      </c>
      <c r="G45" s="8">
        <v>687.90514108929551</v>
      </c>
      <c r="H45" s="8">
        <v>120.94706965259945</v>
      </c>
      <c r="I45" s="8">
        <v>-1249.3413033221045</v>
      </c>
      <c r="J45" s="8">
        <v>329.08802999254135</v>
      </c>
      <c r="K45" s="8">
        <v>1185.8937996209741</v>
      </c>
      <c r="L45" s="8">
        <v>205.01142527584716</v>
      </c>
      <c r="N45" s="8">
        <f t="shared" si="6"/>
        <v>624.45763738816504</v>
      </c>
      <c r="O45" s="8">
        <f t="shared" si="6"/>
        <v>655.04652492098796</v>
      </c>
      <c r="P45" s="27">
        <f t="shared" si="7"/>
        <v>0.15</v>
      </c>
      <c r="Q45" s="36">
        <f t="shared" si="7"/>
        <v>8.6700000000000017</v>
      </c>
      <c r="R45" s="8">
        <f t="shared" si="0"/>
        <v>186.77858270568308</v>
      </c>
      <c r="S45" s="8">
        <f t="shared" si="1"/>
        <v>98.899009463154954</v>
      </c>
      <c r="T45" s="8">
        <f t="shared" si="2"/>
        <v>-126.1612275453892</v>
      </c>
      <c r="U45" s="8">
        <f t="shared" si="8"/>
        <v>132.52177997960712</v>
      </c>
      <c r="V45" s="8">
        <f t="shared" si="4"/>
        <v>267.22290446849269</v>
      </c>
      <c r="W45" s="8">
        <f t="shared" si="9"/>
        <v>112.47863614075646</v>
      </c>
      <c r="AP45" t="s">
        <v>330</v>
      </c>
    </row>
    <row r="46" spans="3:42">
      <c r="C46" t="s">
        <v>282</v>
      </c>
      <c r="D46" t="s">
        <v>282</v>
      </c>
      <c r="E46" s="9">
        <v>0.15</v>
      </c>
      <c r="F46" s="9">
        <v>9.3299999999999983</v>
      </c>
      <c r="G46" s="8">
        <v>-363.0723917907863</v>
      </c>
      <c r="H46" s="8">
        <v>112.63182880649757</v>
      </c>
      <c r="I46" s="8">
        <v>-2783.8818558991729</v>
      </c>
      <c r="J46" s="8">
        <v>213.64988809124952</v>
      </c>
      <c r="K46" s="8">
        <v>879.11515571703626</v>
      </c>
      <c r="L46" s="8">
        <v>198.28786207898293</v>
      </c>
      <c r="N46" s="8">
        <f t="shared" si="6"/>
        <v>-2267.8390919729227</v>
      </c>
      <c r="O46" s="8">
        <f t="shared" si="6"/>
        <v>524.56957897672999</v>
      </c>
      <c r="P46" s="27">
        <f t="shared" si="7"/>
        <v>0.15</v>
      </c>
      <c r="Q46" s="36">
        <f t="shared" si="7"/>
        <v>9.3299999999999983</v>
      </c>
      <c r="R46" s="8">
        <f t="shared" si="0"/>
        <v>-333.40758404753876</v>
      </c>
      <c r="S46" s="8">
        <f t="shared" si="1"/>
        <v>81.747994413999578</v>
      </c>
      <c r="T46" s="8">
        <f t="shared" si="2"/>
        <v>-724.46142055735504</v>
      </c>
      <c r="U46" s="8">
        <f t="shared" si="8"/>
        <v>98.066296298459633</v>
      </c>
      <c r="V46" s="8">
        <f t="shared" si="4"/>
        <v>-132.74651868089049</v>
      </c>
      <c r="W46" s="8">
        <f t="shared" si="9"/>
        <v>95.584738250324122</v>
      </c>
    </row>
    <row r="47" spans="3:42">
      <c r="C47" s="9" t="s">
        <v>281</v>
      </c>
      <c r="D47" s="9" t="s">
        <v>281</v>
      </c>
      <c r="E47" s="9">
        <v>0.15</v>
      </c>
      <c r="F47" s="9">
        <v>9.6599999999999966</v>
      </c>
      <c r="G47" s="8">
        <v>382.76818715665684</v>
      </c>
      <c r="H47" s="8">
        <v>93.309346179015733</v>
      </c>
      <c r="I47" s="8">
        <v>-1216.9966885012818</v>
      </c>
      <c r="J47" s="8">
        <v>186.37525716513892</v>
      </c>
      <c r="K47" s="8">
        <v>1451.622806628139</v>
      </c>
      <c r="L47" s="8">
        <v>342.91915244377697</v>
      </c>
      <c r="N47" s="8">
        <f t="shared" si="6"/>
        <v>617.39430528351397</v>
      </c>
      <c r="O47" s="8">
        <f t="shared" si="6"/>
        <v>622.60375578793162</v>
      </c>
      <c r="P47" s="27">
        <f t="shared" si="7"/>
        <v>0.15</v>
      </c>
      <c r="Q47" s="36">
        <f t="shared" si="7"/>
        <v>9.6599999999999966</v>
      </c>
      <c r="R47" s="8">
        <f t="shared" si="0"/>
        <v>136.6314787577318</v>
      </c>
      <c r="S47" s="8">
        <f t="shared" si="1"/>
        <v>90.503887872455806</v>
      </c>
      <c r="T47" s="8">
        <f t="shared" si="2"/>
        <v>-121.79207807931979</v>
      </c>
      <c r="U47" s="8">
        <f t="shared" si="8"/>
        <v>105.53761195482952</v>
      </c>
      <c r="V47" s="8">
        <f t="shared" si="4"/>
        <v>309.29260959543274</v>
      </c>
      <c r="W47" s="8">
        <f t="shared" si="9"/>
        <v>130.82547196137875</v>
      </c>
    </row>
    <row r="48" spans="3:42">
      <c r="G48" s="9"/>
      <c r="H48" s="9"/>
      <c r="I48" s="9"/>
      <c r="J48" s="9"/>
      <c r="K48" s="9"/>
      <c r="L48" s="9"/>
      <c r="N48" s="8"/>
      <c r="O48" s="8"/>
      <c r="P48" s="27"/>
      <c r="Q48" s="8"/>
      <c r="R48" s="9"/>
      <c r="S48" s="8"/>
      <c r="T48" s="9"/>
      <c r="U48" s="8">
        <f t="shared" si="8"/>
        <v>0</v>
      </c>
      <c r="V48" s="9"/>
      <c r="W48" s="8">
        <f t="shared" si="9"/>
        <v>0</v>
      </c>
    </row>
    <row r="49" spans="4:23">
      <c r="D49" s="11" t="s">
        <v>281</v>
      </c>
      <c r="E49" s="33">
        <v>0.3</v>
      </c>
      <c r="F49" s="33">
        <v>-9.6599999999999966</v>
      </c>
      <c r="G49" s="13">
        <v>438.33117589797689</v>
      </c>
      <c r="H49" s="13">
        <v>93.030742328359338</v>
      </c>
      <c r="I49" s="13">
        <v>-1375.5999621832825</v>
      </c>
      <c r="J49" s="13">
        <v>233.64234877898389</v>
      </c>
      <c r="K49" s="13">
        <v>1290.5801789655502</v>
      </c>
      <c r="L49" s="13">
        <v>307.2332665308154</v>
      </c>
      <c r="M49" s="11"/>
      <c r="N49" s="13">
        <f t="shared" ref="N49:O77" si="10">SUM(G49,I49,K49)</f>
        <v>353.31139268024458</v>
      </c>
      <c r="O49" s="13">
        <f t="shared" si="10"/>
        <v>633.90635763815862</v>
      </c>
      <c r="P49" s="28">
        <f>E49</f>
        <v>0.3</v>
      </c>
      <c r="Q49" s="38">
        <f>F49</f>
        <v>-9.6599999999999966</v>
      </c>
      <c r="R49" s="13">
        <f t="shared" ref="R49:R58" si="11">E/1000/(1+nu)*(G49+(nu/(1-2*nu))*N49)</f>
        <v>113.61237791208741</v>
      </c>
      <c r="S49" s="13">
        <f t="shared" ref="S49:S58" si="12">E/1000/(1+nu)*(G49+H49+(nu/(1-2*nu))*(N49+O49))-R49</f>
        <v>91.828236320742676</v>
      </c>
      <c r="T49" s="13">
        <f t="shared" ref="T49:T58" si="13">E/1000/(1+nu)*(I49+(nu/(1-2*nu))*N49)</f>
        <v>-179.40726747026983</v>
      </c>
      <c r="U49" s="13">
        <f t="shared" si="8"/>
        <v>114.54241890122813</v>
      </c>
      <c r="V49" s="13">
        <f t="shared" ref="V49:V58" si="14">E/1000/(1+nu)*(K49+(nu/(1-2*nu))*N49)</f>
        <v>251.28337071531081</v>
      </c>
      <c r="W49" s="13">
        <f t="shared" si="9"/>
        <v>126.43018253806241</v>
      </c>
    </row>
    <row r="50" spans="4:23">
      <c r="D50" s="11" t="s">
        <v>281</v>
      </c>
      <c r="E50" s="33">
        <v>0.3</v>
      </c>
      <c r="F50" s="33">
        <v>-9.3299999999999983</v>
      </c>
      <c r="G50" s="13">
        <v>187.3048196521232</v>
      </c>
      <c r="H50" s="13">
        <v>107.62394637864324</v>
      </c>
      <c r="I50" s="13">
        <v>-1167.4759884068299</v>
      </c>
      <c r="J50" s="13">
        <v>184.29534466657412</v>
      </c>
      <c r="K50" s="13">
        <v>1030.816757302322</v>
      </c>
      <c r="L50" s="13">
        <v>304.92671293802505</v>
      </c>
      <c r="M50" s="11"/>
      <c r="N50" s="13">
        <f t="shared" si="10"/>
        <v>50.645588547615375</v>
      </c>
      <c r="O50" s="13">
        <f t="shared" si="10"/>
        <v>596.84600398324244</v>
      </c>
      <c r="P50" s="28">
        <f t="shared" ref="P50:Q58" si="15">E50</f>
        <v>0.3</v>
      </c>
      <c r="Q50" s="38">
        <f t="shared" si="15"/>
        <v>-9.3299999999999983</v>
      </c>
      <c r="R50" s="13">
        <f t="shared" si="11"/>
        <v>36.392840248611762</v>
      </c>
      <c r="S50" s="13">
        <f t="shared" si="12"/>
        <v>89.695595666827487</v>
      </c>
      <c r="T50" s="13">
        <f t="shared" si="13"/>
        <v>-182.45636720706526</v>
      </c>
      <c r="U50" s="13">
        <f t="shared" si="8"/>
        <v>102.08097539026249</v>
      </c>
      <c r="V50" s="13">
        <f t="shared" si="14"/>
        <v>172.65246094595153</v>
      </c>
      <c r="W50" s="13">
        <f t="shared" si="9"/>
        <v>121.56758103411227</v>
      </c>
    </row>
    <row r="51" spans="4:23">
      <c r="D51" s="11" t="s">
        <v>281</v>
      </c>
      <c r="E51" s="33">
        <v>0.3</v>
      </c>
      <c r="F51" s="33">
        <v>-9</v>
      </c>
      <c r="G51" s="13">
        <v>109.84772246547259</v>
      </c>
      <c r="H51" s="13">
        <v>85.562849881259936</v>
      </c>
      <c r="I51" s="13">
        <v>-1466.5290385272867</v>
      </c>
      <c r="J51" s="13">
        <v>235.06253215210836</v>
      </c>
      <c r="K51" s="13">
        <v>1209.0506252093735</v>
      </c>
      <c r="L51" s="13">
        <v>280.06312293604742</v>
      </c>
      <c r="M51" s="11"/>
      <c r="N51" s="13">
        <f t="shared" si="10"/>
        <v>-147.63069085244069</v>
      </c>
      <c r="O51" s="13">
        <f t="shared" si="10"/>
        <v>600.6885049694157</v>
      </c>
      <c r="P51" s="28">
        <f t="shared" si="15"/>
        <v>0.3</v>
      </c>
      <c r="Q51" s="38">
        <f t="shared" si="15"/>
        <v>-9</v>
      </c>
      <c r="R51" s="13">
        <f t="shared" si="11"/>
        <v>-0.14139391654627939</v>
      </c>
      <c r="S51" s="13">
        <f t="shared" si="12"/>
        <v>86.59741385211349</v>
      </c>
      <c r="T51" s="13">
        <f t="shared" si="13"/>
        <v>-254.78687069229966</v>
      </c>
      <c r="U51" s="13">
        <f t="shared" si="8"/>
        <v>110.74736252663516</v>
      </c>
      <c r="V51" s="13">
        <f t="shared" si="14"/>
        <v>177.42215191131464</v>
      </c>
      <c r="W51" s="13">
        <f t="shared" si="9"/>
        <v>118.01668873019452</v>
      </c>
    </row>
    <row r="52" spans="4:23">
      <c r="D52" s="11" t="s">
        <v>281</v>
      </c>
      <c r="E52" s="33">
        <v>0.3</v>
      </c>
      <c r="F52" s="33">
        <v>-8.6700000000000017</v>
      </c>
      <c r="G52" s="13">
        <v>949.0357555637097</v>
      </c>
      <c r="H52" s="13">
        <v>124.91193889863075</v>
      </c>
      <c r="I52" s="13">
        <v>-1535.2876345282596</v>
      </c>
      <c r="J52" s="13">
        <v>245.59042827165808</v>
      </c>
      <c r="K52" s="13">
        <v>716.62888788903706</v>
      </c>
      <c r="L52" s="13">
        <v>313.48495581351449</v>
      </c>
      <c r="M52" s="11"/>
      <c r="N52" s="13">
        <f t="shared" si="10"/>
        <v>130.3770089244872</v>
      </c>
      <c r="O52" s="13">
        <f t="shared" si="10"/>
        <v>683.98732298380332</v>
      </c>
      <c r="P52" s="28">
        <f t="shared" si="15"/>
        <v>0.3</v>
      </c>
      <c r="Q52" s="38">
        <f t="shared" si="15"/>
        <v>-8.6700000000000017</v>
      </c>
      <c r="R52" s="13">
        <f t="shared" si="11"/>
        <v>169.10145197998904</v>
      </c>
      <c r="S52" s="13">
        <f t="shared" si="12"/>
        <v>103.04577733743187</v>
      </c>
      <c r="T52" s="13">
        <f t="shared" si="13"/>
        <v>-232.21232641948288</v>
      </c>
      <c r="U52" s="13">
        <f t="shared" si="8"/>
        <v>122.53999485153631</v>
      </c>
      <c r="V52" s="13">
        <f t="shared" si="14"/>
        <v>131.55880412484962</v>
      </c>
      <c r="W52" s="13">
        <f t="shared" si="9"/>
        <v>133.50757237752848</v>
      </c>
    </row>
    <row r="53" spans="4:23">
      <c r="D53" s="11" t="s">
        <v>281</v>
      </c>
      <c r="E53" s="33">
        <v>0.3</v>
      </c>
      <c r="F53" s="33">
        <v>-8.3400000000000034</v>
      </c>
      <c r="G53" s="13">
        <v>2077.2686259953321</v>
      </c>
      <c r="H53" s="13">
        <v>116.46117475883057</v>
      </c>
      <c r="I53" s="13">
        <v>466.61003263825938</v>
      </c>
      <c r="J53" s="13">
        <v>306.25594903788141</v>
      </c>
      <c r="K53" s="13">
        <v>884.90930425266788</v>
      </c>
      <c r="L53" s="13">
        <v>318.23846641820819</v>
      </c>
      <c r="M53" s="11"/>
      <c r="N53" s="13">
        <f t="shared" si="10"/>
        <v>3428.7879628862593</v>
      </c>
      <c r="O53" s="13">
        <f t="shared" si="10"/>
        <v>740.95559021492022</v>
      </c>
      <c r="P53" s="28">
        <f t="shared" si="15"/>
        <v>0.3</v>
      </c>
      <c r="Q53" s="38">
        <f t="shared" si="15"/>
        <v>-8.3400000000000034</v>
      </c>
      <c r="R53" s="13">
        <f t="shared" si="11"/>
        <v>750.96962739508115</v>
      </c>
      <c r="S53" s="13">
        <f t="shared" si="12"/>
        <v>108.58257858323407</v>
      </c>
      <c r="T53" s="13">
        <f t="shared" si="13"/>
        <v>490.78631616047704</v>
      </c>
      <c r="U53" s="13">
        <f t="shared" si="8"/>
        <v>139.24173442831153</v>
      </c>
      <c r="V53" s="13">
        <f t="shared" si="14"/>
        <v>558.35773695972762</v>
      </c>
      <c r="W53" s="13">
        <f t="shared" si="9"/>
        <v>141.17737185128749</v>
      </c>
    </row>
    <row r="54" spans="4:23">
      <c r="D54" s="11" t="s">
        <v>281</v>
      </c>
      <c r="E54" s="33">
        <v>0.3</v>
      </c>
      <c r="F54" s="33">
        <v>8.3400000000000034</v>
      </c>
      <c r="G54" s="13">
        <v>2508.1590038962263</v>
      </c>
      <c r="H54" s="13">
        <v>119.25526962919275</v>
      </c>
      <c r="I54" s="13">
        <v>1314.7091650222985</v>
      </c>
      <c r="J54" s="13">
        <v>342.77029172713469</v>
      </c>
      <c r="K54" s="13">
        <v>1042.1878052562229</v>
      </c>
      <c r="L54" s="13">
        <v>253.9651355399908</v>
      </c>
      <c r="M54" s="11"/>
      <c r="N54" s="13">
        <f t="shared" si="10"/>
        <v>4865.0559741747475</v>
      </c>
      <c r="O54" s="13">
        <f t="shared" si="10"/>
        <v>715.99069689631824</v>
      </c>
      <c r="P54" s="28">
        <f t="shared" si="15"/>
        <v>0.3</v>
      </c>
      <c r="Q54" s="38">
        <f t="shared" si="15"/>
        <v>8.3400000000000034</v>
      </c>
      <c r="R54" s="13">
        <f t="shared" si="11"/>
        <v>994.58438980825372</v>
      </c>
      <c r="S54" s="13">
        <f t="shared" si="12"/>
        <v>106.00933952561604</v>
      </c>
      <c r="T54" s="13">
        <f t="shared" si="13"/>
        <v>801.79633891323476</v>
      </c>
      <c r="U54" s="13">
        <f t="shared" si="8"/>
        <v>142.11561232605277</v>
      </c>
      <c r="V54" s="13">
        <f t="shared" si="14"/>
        <v>757.77365772025325</v>
      </c>
      <c r="W54" s="13">
        <f t="shared" si="9"/>
        <v>127.77016401889864</v>
      </c>
    </row>
    <row r="55" spans="4:23">
      <c r="D55" s="11" t="s">
        <v>281</v>
      </c>
      <c r="E55" s="33">
        <v>0.3</v>
      </c>
      <c r="F55" s="33">
        <v>8.6700000000000017</v>
      </c>
      <c r="G55" s="13">
        <v>2428.0648860415254</v>
      </c>
      <c r="H55" s="13">
        <v>132.43811417140705</v>
      </c>
      <c r="I55" s="13">
        <v>398.75125224675401</v>
      </c>
      <c r="J55" s="13">
        <v>289.85144462412291</v>
      </c>
      <c r="K55" s="13">
        <v>953.3291903554009</v>
      </c>
      <c r="L55" s="13">
        <v>207.31569652610028</v>
      </c>
      <c r="M55" s="11"/>
      <c r="N55" s="13">
        <f t="shared" si="10"/>
        <v>3780.1453286436804</v>
      </c>
      <c r="O55" s="13">
        <f t="shared" si="10"/>
        <v>629.60525532163024</v>
      </c>
      <c r="P55" s="28">
        <f t="shared" si="15"/>
        <v>0.3</v>
      </c>
      <c r="Q55" s="38">
        <f t="shared" si="15"/>
        <v>8.6700000000000017</v>
      </c>
      <c r="R55" s="13">
        <f t="shared" si="11"/>
        <v>850.20501179238431</v>
      </c>
      <c r="S55" s="13">
        <f t="shared" si="12"/>
        <v>97.67294745319407</v>
      </c>
      <c r="T55" s="13">
        <f t="shared" si="13"/>
        <v>522.39280941015215</v>
      </c>
      <c r="U55" s="13">
        <f t="shared" si="8"/>
        <v>123.10125468017122</v>
      </c>
      <c r="V55" s="13">
        <f t="shared" si="14"/>
        <v>611.97847633539516</v>
      </c>
      <c r="W55" s="13">
        <f t="shared" si="9"/>
        <v>109.76855691049059</v>
      </c>
    </row>
    <row r="56" spans="4:23">
      <c r="D56" s="11" t="s">
        <v>281</v>
      </c>
      <c r="E56" s="33">
        <v>0.3</v>
      </c>
      <c r="F56" s="33">
        <v>9</v>
      </c>
      <c r="G56" s="13">
        <v>1334.5200032457428</v>
      </c>
      <c r="H56" s="13">
        <v>99.018964927921388</v>
      </c>
      <c r="I56" s="13">
        <v>-898.68287743199994</v>
      </c>
      <c r="J56" s="13">
        <v>321.4727215864466</v>
      </c>
      <c r="K56" s="13">
        <v>1942.3634748860775</v>
      </c>
      <c r="L56" s="13">
        <v>241.47591337175822</v>
      </c>
      <c r="M56" s="11"/>
      <c r="N56" s="13">
        <f t="shared" si="10"/>
        <v>2378.2006006998204</v>
      </c>
      <c r="O56" s="13">
        <f t="shared" si="10"/>
        <v>661.96759988612621</v>
      </c>
      <c r="P56" s="28">
        <f t="shared" si="15"/>
        <v>0.3</v>
      </c>
      <c r="Q56" s="38">
        <f t="shared" si="15"/>
        <v>9</v>
      </c>
      <c r="R56" s="13">
        <f t="shared" si="11"/>
        <v>503.70445791679043</v>
      </c>
      <c r="S56" s="13">
        <f t="shared" si="12"/>
        <v>96.195292013021856</v>
      </c>
      <c r="T56" s="13">
        <f t="shared" si="13"/>
        <v>142.9563002688474</v>
      </c>
      <c r="U56" s="13">
        <f t="shared" si="8"/>
        <v>132.13012962709129</v>
      </c>
      <c r="V56" s="13">
        <f t="shared" si="14"/>
        <v>601.8945571817676</v>
      </c>
      <c r="W56" s="13">
        <f t="shared" si="9"/>
        <v>119.20756830010316</v>
      </c>
    </row>
    <row r="57" spans="4:23">
      <c r="D57" s="11" t="s">
        <v>281</v>
      </c>
      <c r="E57" s="33">
        <v>0.3</v>
      </c>
      <c r="F57" s="33">
        <v>9.3299999999999983</v>
      </c>
      <c r="G57" s="13">
        <v>133.66330419617435</v>
      </c>
      <c r="H57" s="13">
        <v>95.627371202944289</v>
      </c>
      <c r="I57" s="13">
        <v>-1627.1877549671742</v>
      </c>
      <c r="J57" s="13">
        <v>247.52759552493217</v>
      </c>
      <c r="K57" s="13">
        <v>2217.5635806103155</v>
      </c>
      <c r="L57" s="13">
        <v>178.78823336281448</v>
      </c>
      <c r="M57" s="11"/>
      <c r="N57" s="13">
        <f t="shared" si="10"/>
        <v>724.03912983931559</v>
      </c>
      <c r="O57" s="13">
        <f t="shared" si="10"/>
        <v>521.94320009069088</v>
      </c>
      <c r="P57" s="28">
        <f t="shared" si="15"/>
        <v>0.3</v>
      </c>
      <c r="Q57" s="38">
        <f t="shared" si="15"/>
        <v>9.3299999999999983</v>
      </c>
      <c r="R57" s="13">
        <f t="shared" si="11"/>
        <v>109.31188986991444</v>
      </c>
      <c r="S57" s="13">
        <f t="shared" si="12"/>
        <v>78.682924589924681</v>
      </c>
      <c r="T57" s="13">
        <f t="shared" si="13"/>
        <v>-175.13328122570337</v>
      </c>
      <c r="U57" s="13">
        <f t="shared" si="8"/>
        <v>103.22065313424581</v>
      </c>
      <c r="V57" s="13">
        <f t="shared" si="14"/>
        <v>445.94193452142946</v>
      </c>
      <c r="W57" s="13">
        <f t="shared" si="9"/>
        <v>92.116602323442237</v>
      </c>
    </row>
    <row r="58" spans="4:23">
      <c r="D58" s="11" t="s">
        <v>281</v>
      </c>
      <c r="E58" s="33">
        <v>0.3</v>
      </c>
      <c r="F58" s="33">
        <v>9.6599999999999966</v>
      </c>
      <c r="G58" s="13">
        <v>372.17289983471068</v>
      </c>
      <c r="H58" s="13">
        <v>81.255207167396691</v>
      </c>
      <c r="I58" s="13">
        <v>-1778.9586963375959</v>
      </c>
      <c r="J58" s="13">
        <v>223.0018005529023</v>
      </c>
      <c r="K58" s="13">
        <v>1672.9336054244204</v>
      </c>
      <c r="L58" s="13">
        <v>265.38544437282326</v>
      </c>
      <c r="M58" s="11"/>
      <c r="N58" s="13">
        <f t="shared" si="10"/>
        <v>266.14780892153522</v>
      </c>
      <c r="O58" s="13">
        <f t="shared" si="10"/>
        <v>569.6424520931223</v>
      </c>
      <c r="P58" s="28">
        <f t="shared" si="15"/>
        <v>0.3</v>
      </c>
      <c r="Q58" s="38">
        <f t="shared" si="15"/>
        <v>9.6599999999999966</v>
      </c>
      <c r="R58" s="13">
        <f t="shared" si="11"/>
        <v>92.365068361870016</v>
      </c>
      <c r="S58" s="13">
        <f t="shared" si="12"/>
        <v>82.140215161400022</v>
      </c>
      <c r="T58" s="13">
        <f t="shared" si="13"/>
        <v>-255.12542025057948</v>
      </c>
      <c r="U58" s="13">
        <f t="shared" si="8"/>
        <v>105.03774178521249</v>
      </c>
      <c r="V58" s="13">
        <f t="shared" si="14"/>
        <v>302.48795157251544</v>
      </c>
      <c r="W58" s="13">
        <f t="shared" si="9"/>
        <v>111.88433040227659</v>
      </c>
    </row>
    <row r="59" spans="4:23">
      <c r="E59" s="9"/>
      <c r="G59" s="9"/>
      <c r="H59" s="9"/>
      <c r="I59" s="8"/>
      <c r="J59" s="8"/>
      <c r="K59" s="9"/>
      <c r="L59" s="9"/>
      <c r="N59" s="8"/>
      <c r="O59" s="8"/>
      <c r="P59" s="27"/>
      <c r="Q59" s="36"/>
      <c r="R59" s="9"/>
      <c r="S59" s="8"/>
      <c r="T59" s="9"/>
      <c r="U59" s="8">
        <f t="shared" si="8"/>
        <v>0</v>
      </c>
      <c r="V59" s="9"/>
      <c r="W59" s="8">
        <f t="shared" si="9"/>
        <v>0</v>
      </c>
    </row>
    <row r="60" spans="4:23">
      <c r="D60" s="15" t="s">
        <v>279</v>
      </c>
      <c r="E60" s="24">
        <v>0.15</v>
      </c>
      <c r="F60" s="24">
        <v>0</v>
      </c>
      <c r="G60" s="17">
        <v>-1589.6771413862475</v>
      </c>
      <c r="H60" s="17">
        <v>167.54055712919762</v>
      </c>
      <c r="I60" s="17">
        <v>2625.6801287545263</v>
      </c>
      <c r="J60" s="17">
        <v>418.26996430205372</v>
      </c>
      <c r="K60" s="17">
        <v>-1120.759717287978</v>
      </c>
      <c r="L60" s="17">
        <v>557.1528621056699</v>
      </c>
      <c r="M60" s="15"/>
      <c r="N60" s="17">
        <f t="shared" si="10"/>
        <v>-84.756729919699183</v>
      </c>
      <c r="O60" s="17">
        <f t="shared" si="10"/>
        <v>1142.9633835369214</v>
      </c>
      <c r="P60" s="29">
        <f>E60</f>
        <v>0.15</v>
      </c>
      <c r="Q60" s="17">
        <f>F60</f>
        <v>0</v>
      </c>
      <c r="R60" s="17">
        <f t="shared" ref="R60:R67" si="16">E/1000/(1+nu)*(G60+(nu/(1-2*nu))*N60)</f>
        <v>-267.06260357958814</v>
      </c>
      <c r="S60" s="17">
        <f t="shared" ref="S60:S67" si="17">E/1000/(1+nu)*(G60+H60+(nu/(1-2*nu))*(N60+O60))-R60</f>
        <v>165.5386537724589</v>
      </c>
      <c r="T60" s="17">
        <f t="shared" ref="T60:T67" si="18">E/1000/(1+nu)*(I60+(nu/(1-2*nu))*N60)</f>
        <v>413.87972467392143</v>
      </c>
      <c r="U60" s="17">
        <f t="shared" si="8"/>
        <v>206.04109646961257</v>
      </c>
      <c r="V60" s="17">
        <f t="shared" ref="V60:V67" si="19">E/1000/(1+nu)*(K60+(nu/(1-2*nu))*N60)</f>
        <v>-191.31440430217538</v>
      </c>
      <c r="W60" s="17">
        <f t="shared" si="9"/>
        <v>228.4760261148121</v>
      </c>
    </row>
    <row r="61" spans="4:23">
      <c r="D61" s="15" t="s">
        <v>279</v>
      </c>
      <c r="E61" s="24">
        <v>0.45</v>
      </c>
      <c r="F61" s="24">
        <v>0</v>
      </c>
      <c r="G61" s="17">
        <v>-21.898296227673697</v>
      </c>
      <c r="H61" s="17">
        <v>111.02600248058536</v>
      </c>
      <c r="I61" s="17">
        <v>1673.2082525987569</v>
      </c>
      <c r="J61" s="17">
        <v>352.2305560723637</v>
      </c>
      <c r="K61" s="17">
        <v>-1218.7707168457296</v>
      </c>
      <c r="L61" s="17">
        <v>680.86529675726035</v>
      </c>
      <c r="M61" s="15"/>
      <c r="N61" s="17">
        <f t="shared" si="10"/>
        <v>432.53923952535365</v>
      </c>
      <c r="O61" s="17">
        <f t="shared" si="10"/>
        <v>1144.1218553102094</v>
      </c>
      <c r="P61" s="29">
        <f t="shared" ref="P61:Q67" si="20">E61</f>
        <v>0.45</v>
      </c>
      <c r="Q61" s="17">
        <f t="shared" si="20"/>
        <v>0</v>
      </c>
      <c r="R61" s="17">
        <f t="shared" si="16"/>
        <v>48.866375398024388</v>
      </c>
      <c r="S61" s="17">
        <f t="shared" si="17"/>
        <v>156.54973287098525</v>
      </c>
      <c r="T61" s="17">
        <f t="shared" si="18"/>
        <v>322.691279439217</v>
      </c>
      <c r="U61" s="17">
        <f t="shared" si="8"/>
        <v>195.5135453742725</v>
      </c>
      <c r="V61" s="17">
        <f t="shared" si="19"/>
        <v>-144.47455408643077</v>
      </c>
      <c r="W61" s="17">
        <f t="shared" si="9"/>
        <v>248.60069579260198</v>
      </c>
    </row>
    <row r="62" spans="4:23">
      <c r="D62" s="15" t="s">
        <v>279</v>
      </c>
      <c r="E62" s="24">
        <v>0.75</v>
      </c>
      <c r="F62" s="24">
        <v>0</v>
      </c>
      <c r="G62" s="17">
        <v>172.76738566818216</v>
      </c>
      <c r="H62" s="17">
        <v>130.06225667822059</v>
      </c>
      <c r="I62" s="17">
        <v>2397.9648483389847</v>
      </c>
      <c r="J62" s="17">
        <v>353.36587913792346</v>
      </c>
      <c r="K62" s="17">
        <v>-1756.294766315114</v>
      </c>
      <c r="L62" s="17">
        <v>288.56593569281927</v>
      </c>
      <c r="M62" s="15"/>
      <c r="N62" s="17">
        <f t="shared" si="10"/>
        <v>814.43746769205291</v>
      </c>
      <c r="O62" s="17">
        <f t="shared" si="10"/>
        <v>771.99407150896332</v>
      </c>
      <c r="P62" s="29">
        <f t="shared" si="20"/>
        <v>0.75</v>
      </c>
      <c r="Q62" s="17">
        <f t="shared" si="20"/>
        <v>0</v>
      </c>
      <c r="R62" s="17">
        <f t="shared" si="16"/>
        <v>126.5808093475512</v>
      </c>
      <c r="S62" s="17">
        <f t="shared" si="17"/>
        <v>114.5401078192985</v>
      </c>
      <c r="T62" s="17">
        <f t="shared" si="18"/>
        <v>486.03578408668074</v>
      </c>
      <c r="U62" s="17">
        <f t="shared" si="8"/>
        <v>150.61223144740433</v>
      </c>
      <c r="V62" s="17">
        <f t="shared" si="19"/>
        <v>-185.0369228959043</v>
      </c>
      <c r="W62" s="17">
        <f t="shared" si="9"/>
        <v>140.14454827550287</v>
      </c>
    </row>
    <row r="63" spans="4:23">
      <c r="D63" s="15" t="s">
        <v>279</v>
      </c>
      <c r="E63" s="24">
        <v>1.05</v>
      </c>
      <c r="F63" s="24">
        <v>0</v>
      </c>
      <c r="G63" s="17">
        <v>253.91786346262711</v>
      </c>
      <c r="H63" s="17">
        <v>139.07898304910128</v>
      </c>
      <c r="I63" s="17">
        <v>1556.1503700693979</v>
      </c>
      <c r="J63" s="17">
        <v>440.59893896442054</v>
      </c>
      <c r="K63" s="17">
        <v>-1336.5243428259398</v>
      </c>
      <c r="L63" s="17">
        <v>431.87972120006793</v>
      </c>
      <c r="M63" s="15"/>
      <c r="N63" s="17">
        <f t="shared" si="10"/>
        <v>473.54389070608522</v>
      </c>
      <c r="O63" s="17">
        <f t="shared" si="10"/>
        <v>1011.5576432135897</v>
      </c>
      <c r="P63" s="29">
        <f t="shared" si="20"/>
        <v>1.05</v>
      </c>
      <c r="Q63" s="17">
        <f t="shared" si="20"/>
        <v>0</v>
      </c>
      <c r="R63" s="17">
        <f t="shared" si="16"/>
        <v>98.389164702584694</v>
      </c>
      <c r="S63" s="17">
        <f t="shared" si="17"/>
        <v>145.02070403573197</v>
      </c>
      <c r="T63" s="17">
        <f t="shared" si="18"/>
        <v>308.74980038521687</v>
      </c>
      <c r="U63" s="17">
        <f t="shared" si="8"/>
        <v>193.72777383743738</v>
      </c>
      <c r="V63" s="17">
        <f t="shared" si="19"/>
        <v>-158.52842246710685</v>
      </c>
      <c r="W63" s="17">
        <f t="shared" si="9"/>
        <v>192.31928481396506</v>
      </c>
    </row>
    <row r="64" spans="4:23">
      <c r="D64" s="15" t="s">
        <v>279</v>
      </c>
      <c r="E64" s="24">
        <v>1.35</v>
      </c>
      <c r="F64" s="24">
        <v>0</v>
      </c>
      <c r="G64" s="17">
        <v>87.82076423363705</v>
      </c>
      <c r="H64" s="17">
        <v>148.17796397315064</v>
      </c>
      <c r="I64" s="17">
        <v>1526.3425450642299</v>
      </c>
      <c r="J64" s="17">
        <v>367.27779550416176</v>
      </c>
      <c r="K64" s="17">
        <v>-1392.124330005684</v>
      </c>
      <c r="L64" s="17">
        <v>316.57734464229929</v>
      </c>
      <c r="M64" s="15"/>
      <c r="N64" s="17">
        <f t="shared" si="10"/>
        <v>222.03897929218283</v>
      </c>
      <c r="O64" s="17">
        <f t="shared" si="10"/>
        <v>832.03310411961172</v>
      </c>
      <c r="P64" s="29">
        <f t="shared" si="20"/>
        <v>1.35</v>
      </c>
      <c r="Q64" s="17">
        <f t="shared" si="20"/>
        <v>0</v>
      </c>
      <c r="R64" s="17">
        <f t="shared" si="16"/>
        <v>41.087307482755818</v>
      </c>
      <c r="S64" s="17">
        <f t="shared" si="17"/>
        <v>124.74045102553882</v>
      </c>
      <c r="T64" s="17">
        <f t="shared" si="18"/>
        <v>273.46390284769768</v>
      </c>
      <c r="U64" s="17">
        <f t="shared" si="8"/>
        <v>160.13350073439449</v>
      </c>
      <c r="V64" s="17">
        <f t="shared" si="19"/>
        <v>-197.98074620205756</v>
      </c>
      <c r="W64" s="17">
        <f t="shared" si="9"/>
        <v>151.94342790286282</v>
      </c>
    </row>
    <row r="65" spans="4:23">
      <c r="D65" s="15" t="s">
        <v>279</v>
      </c>
      <c r="E65" s="24">
        <v>1.65</v>
      </c>
      <c r="F65" s="24">
        <v>0</v>
      </c>
      <c r="G65" s="17">
        <v>122.24854167519617</v>
      </c>
      <c r="H65" s="17">
        <v>188.24586334398316</v>
      </c>
      <c r="I65" s="17">
        <v>956.3994448811286</v>
      </c>
      <c r="J65" s="17">
        <v>406.14002698857735</v>
      </c>
      <c r="K65" s="17">
        <v>-1216.835321037446</v>
      </c>
      <c r="L65" s="17">
        <v>347.25152546721802</v>
      </c>
      <c r="M65" s="15"/>
      <c r="N65" s="17">
        <f t="shared" si="10"/>
        <v>-138.1873344811213</v>
      </c>
      <c r="O65" s="17">
        <f t="shared" si="10"/>
        <v>941.63741579977852</v>
      </c>
      <c r="P65" s="29">
        <f t="shared" si="20"/>
        <v>1.65</v>
      </c>
      <c r="Q65" s="17">
        <f t="shared" si="20"/>
        <v>0</v>
      </c>
      <c r="R65" s="17">
        <f t="shared" si="16"/>
        <v>3.0059142853958405</v>
      </c>
      <c r="S65" s="17">
        <f t="shared" si="17"/>
        <v>144.49194176207808</v>
      </c>
      <c r="T65" s="17">
        <f t="shared" si="18"/>
        <v>137.7533678802003</v>
      </c>
      <c r="U65" s="17">
        <f t="shared" si="8"/>
        <v>179.69022973543565</v>
      </c>
      <c r="V65" s="17">
        <f t="shared" si="19"/>
        <v>-213.30763276818479</v>
      </c>
      <c r="W65" s="17">
        <f t="shared" si="9"/>
        <v>170.17747179736989</v>
      </c>
    </row>
    <row r="66" spans="4:23">
      <c r="D66" s="15" t="s">
        <v>279</v>
      </c>
      <c r="E66" s="24">
        <v>1.95</v>
      </c>
      <c r="F66" s="24">
        <v>0</v>
      </c>
      <c r="G66" s="17">
        <v>206.39549950818292</v>
      </c>
      <c r="H66" s="17">
        <v>137.49719885325362</v>
      </c>
      <c r="I66" s="17">
        <v>352.15799061227847</v>
      </c>
      <c r="J66" s="17">
        <v>424.05410860824054</v>
      </c>
      <c r="K66" s="17">
        <v>-1262.151634810471</v>
      </c>
      <c r="L66" s="17">
        <v>287.61930357290566</v>
      </c>
      <c r="M66" s="15"/>
      <c r="N66" s="17">
        <f t="shared" si="10"/>
        <v>-703.59814469000958</v>
      </c>
      <c r="O66" s="17">
        <f t="shared" si="10"/>
        <v>849.17061103439983</v>
      </c>
      <c r="P66" s="29">
        <f t="shared" si="20"/>
        <v>1.95</v>
      </c>
      <c r="Q66" s="17">
        <f t="shared" si="20"/>
        <v>0</v>
      </c>
      <c r="R66" s="17">
        <f t="shared" si="16"/>
        <v>-51.902809916890817</v>
      </c>
      <c r="S66" s="17">
        <f t="shared" si="17"/>
        <v>125.09137153623169</v>
      </c>
      <c r="T66" s="17">
        <f t="shared" si="18"/>
        <v>-28.356561353921538</v>
      </c>
      <c r="U66" s="17">
        <f t="shared" si="8"/>
        <v>171.38133388126803</v>
      </c>
      <c r="V66" s="17">
        <f t="shared" si="19"/>
        <v>-289.12965469144262</v>
      </c>
      <c r="W66" s="17">
        <f t="shared" si="9"/>
        <v>149.34186537556013</v>
      </c>
    </row>
    <row r="67" spans="4:23">
      <c r="D67" s="15" t="s">
        <v>279</v>
      </c>
      <c r="E67" s="24">
        <v>2.5</v>
      </c>
      <c r="F67" s="24">
        <v>0</v>
      </c>
      <c r="G67" s="17">
        <v>147.49857673446166</v>
      </c>
      <c r="H67" s="17">
        <v>206.75810479309217</v>
      </c>
      <c r="I67" s="17">
        <v>983.6227177304479</v>
      </c>
      <c r="J67" s="17">
        <v>354.71393809927145</v>
      </c>
      <c r="K67" s="17">
        <v>-691.97356002181914</v>
      </c>
      <c r="L67" s="17">
        <v>337.1867662973483</v>
      </c>
      <c r="M67" s="15"/>
      <c r="N67" s="17">
        <f t="shared" si="10"/>
        <v>439.14773444309049</v>
      </c>
      <c r="O67" s="17">
        <f t="shared" si="10"/>
        <v>898.65880918971186</v>
      </c>
      <c r="P67" s="29">
        <f t="shared" si="20"/>
        <v>2.5</v>
      </c>
      <c r="Q67" s="17">
        <f t="shared" si="20"/>
        <v>0</v>
      </c>
      <c r="R67" s="17">
        <f t="shared" si="16"/>
        <v>77.031130222325899</v>
      </c>
      <c r="S67" s="17">
        <f t="shared" si="17"/>
        <v>142.27535727225307</v>
      </c>
      <c r="T67" s="17">
        <f t="shared" si="18"/>
        <v>212.09733761398522</v>
      </c>
      <c r="U67" s="17">
        <f t="shared" si="8"/>
        <v>166.17591496017425</v>
      </c>
      <c r="V67" s="17">
        <f t="shared" si="19"/>
        <v>-58.575907253688669</v>
      </c>
      <c r="W67" s="17">
        <f t="shared" si="9"/>
        <v>163.34460259217133</v>
      </c>
    </row>
    <row r="68" spans="4:23">
      <c r="E68" s="9"/>
      <c r="G68" s="9"/>
      <c r="H68" s="9"/>
      <c r="I68" s="8"/>
      <c r="J68" s="8"/>
      <c r="K68" s="8"/>
      <c r="L68" s="8"/>
      <c r="N68" s="8"/>
      <c r="O68" s="8"/>
      <c r="P68" s="27"/>
      <c r="Q68" s="8"/>
      <c r="R68" s="9"/>
      <c r="S68" s="8"/>
      <c r="T68" s="9"/>
      <c r="U68" s="8">
        <f t="shared" si="8"/>
        <v>0</v>
      </c>
      <c r="V68" s="9"/>
      <c r="W68" s="8">
        <f t="shared" si="9"/>
        <v>0</v>
      </c>
    </row>
    <row r="69" spans="4:23">
      <c r="D69" s="19" t="s">
        <v>281</v>
      </c>
      <c r="E69" s="25">
        <v>2.5</v>
      </c>
      <c r="F69" s="25">
        <v>-16</v>
      </c>
      <c r="G69" s="21">
        <v>-74.489267512634072</v>
      </c>
      <c r="H69" s="21">
        <v>112.08137078155822</v>
      </c>
      <c r="I69" s="21">
        <v>318.60930058513759</v>
      </c>
      <c r="J69" s="21">
        <v>175.07720352694099</v>
      </c>
      <c r="K69" s="21">
        <v>567.67144610470052</v>
      </c>
      <c r="L69" s="21">
        <v>245.1806856300642</v>
      </c>
      <c r="M69" s="19"/>
      <c r="N69" s="21">
        <f t="shared" si="10"/>
        <v>811.79147917720411</v>
      </c>
      <c r="O69" s="21">
        <f t="shared" si="10"/>
        <v>532.33925993856337</v>
      </c>
      <c r="P69" s="30">
        <f>E69</f>
        <v>2.5</v>
      </c>
      <c r="Q69" s="21">
        <f>F69</f>
        <v>-16</v>
      </c>
      <c r="R69" s="21">
        <f t="shared" ref="R69:R77" si="21">E/1000/(1+nu)*(G69+(nu/(1-2*nu))*N69)</f>
        <v>86.31877830212035</v>
      </c>
      <c r="S69" s="21">
        <f t="shared" ref="S69:S77" si="22">E/1000/(1+nu)*(G69+H69+(nu/(1-2*nu))*(N69+O69))-R69</f>
        <v>82.600401003423812</v>
      </c>
      <c r="T69" s="21">
        <f t="shared" ref="T69:T77" si="23">E/1000/(1+nu)*(I69+(nu/(1-2*nu))*N69)</f>
        <v>149.81931622560654</v>
      </c>
      <c r="U69" s="21">
        <f t="shared" si="8"/>
        <v>92.776650908447181</v>
      </c>
      <c r="V69" s="21">
        <f t="shared" ref="V69:V77" si="24">E/1000/(1+nu)*(K69+(nu/(1-2*nu))*N69)</f>
        <v>190.05243204030518</v>
      </c>
      <c r="W69" s="21">
        <f t="shared" si="9"/>
        <v>104.10105955587477</v>
      </c>
    </row>
    <row r="70" spans="4:23">
      <c r="D70" s="19" t="s">
        <v>281</v>
      </c>
      <c r="E70" s="25">
        <v>2.5</v>
      </c>
      <c r="F70" s="25">
        <v>-12</v>
      </c>
      <c r="G70" s="21">
        <v>-875.46845512165294</v>
      </c>
      <c r="H70" s="21">
        <v>99.948066722754788</v>
      </c>
      <c r="I70" s="21">
        <v>82.012393884500767</v>
      </c>
      <c r="J70" s="21">
        <v>208.53285216948515</v>
      </c>
      <c r="K70" s="21">
        <v>1889.987190585085</v>
      </c>
      <c r="L70" s="21">
        <v>255.06364256799861</v>
      </c>
      <c r="M70" s="19"/>
      <c r="N70" s="21">
        <f t="shared" si="10"/>
        <v>1096.5311293479328</v>
      </c>
      <c r="O70" s="21">
        <f t="shared" si="10"/>
        <v>563.54456146023858</v>
      </c>
      <c r="P70" s="30">
        <f t="shared" ref="P70:Q77" si="25">E70</f>
        <v>2.5</v>
      </c>
      <c r="Q70" s="21">
        <f t="shared" si="25"/>
        <v>-12</v>
      </c>
      <c r="R70" s="21">
        <f t="shared" si="21"/>
        <v>-8.5728636178828683</v>
      </c>
      <c r="S70" s="21">
        <f t="shared" si="22"/>
        <v>84.421048032127757</v>
      </c>
      <c r="T70" s="21">
        <f t="shared" si="23"/>
        <v>146.09711968311117</v>
      </c>
      <c r="U70" s="21">
        <f t="shared" si="8"/>
        <v>101.96166721967649</v>
      </c>
      <c r="V70" s="21">
        <f t="shared" si="24"/>
        <v>438.15458684243634</v>
      </c>
      <c r="W70" s="21">
        <f t="shared" si="9"/>
        <v>109.47817951482097</v>
      </c>
    </row>
    <row r="71" spans="4:23">
      <c r="D71" s="19" t="s">
        <v>281</v>
      </c>
      <c r="E71" s="25">
        <v>2.5</v>
      </c>
      <c r="F71" s="25">
        <v>-8</v>
      </c>
      <c r="G71" s="21">
        <v>497.80068921467802</v>
      </c>
      <c r="H71" s="21">
        <v>101.50241274864419</v>
      </c>
      <c r="I71" s="21">
        <v>-284.01582025461278</v>
      </c>
      <c r="J71" s="21">
        <v>220.89190680141255</v>
      </c>
      <c r="K71" s="21">
        <v>1155.7267967183816</v>
      </c>
      <c r="L71" s="21">
        <v>276.82924101379831</v>
      </c>
      <c r="M71" s="19"/>
      <c r="N71" s="21">
        <f t="shared" si="10"/>
        <v>1369.5116656784469</v>
      </c>
      <c r="O71" s="21">
        <f t="shared" si="10"/>
        <v>599.22356056385502</v>
      </c>
      <c r="P71" s="30">
        <f t="shared" si="25"/>
        <v>2.5</v>
      </c>
      <c r="Q71" s="21">
        <f t="shared" si="25"/>
        <v>-8</v>
      </c>
      <c r="R71" s="21">
        <f t="shared" si="21"/>
        <v>246.33556313802899</v>
      </c>
      <c r="S71" s="21">
        <f t="shared" si="22"/>
        <v>88.994782666171091</v>
      </c>
      <c r="T71" s="21">
        <f t="shared" si="23"/>
        <v>120.04212699298972</v>
      </c>
      <c r="U71" s="21">
        <f t="shared" ref="U71:U77" si="26">E/1000/(1+nu)*(I71+J71+(nu/(1-2*nu))*(N71+O71))-T71</f>
        <v>108.2807778593106</v>
      </c>
      <c r="V71" s="21">
        <f t="shared" si="24"/>
        <v>352.61593435016573</v>
      </c>
      <c r="W71" s="21">
        <f t="shared" ref="W71:W77" si="27">E/1000/(1+nu)*(K71+L71+(nu/(1-2*nu))*(N71+O71))-V71</f>
        <v>117.31680877054214</v>
      </c>
    </row>
    <row r="72" spans="4:23">
      <c r="D72" s="19" t="s">
        <v>279</v>
      </c>
      <c r="E72" s="25">
        <v>2.5</v>
      </c>
      <c r="F72" s="25">
        <v>-4</v>
      </c>
      <c r="G72" s="21">
        <v>434.82722083609815</v>
      </c>
      <c r="H72" s="21">
        <v>108.49426571790661</v>
      </c>
      <c r="I72" s="21">
        <v>664.56378179746696</v>
      </c>
      <c r="J72" s="21">
        <v>287.44762377863617</v>
      </c>
      <c r="K72" s="21">
        <v>-2316.2607792708291</v>
      </c>
      <c r="L72" s="21">
        <v>459.28865184352594</v>
      </c>
      <c r="M72" s="19"/>
      <c r="N72" s="21">
        <f t="shared" si="10"/>
        <v>-1216.8697766372638</v>
      </c>
      <c r="O72" s="21">
        <f t="shared" si="10"/>
        <v>855.23054134006873</v>
      </c>
      <c r="P72" s="30">
        <f t="shared" si="25"/>
        <v>2.5</v>
      </c>
      <c r="Q72" s="21">
        <f t="shared" si="25"/>
        <v>-4</v>
      </c>
      <c r="R72" s="21">
        <f t="shared" si="21"/>
        <v>-77.187133419068005</v>
      </c>
      <c r="S72" s="21">
        <f t="shared" si="22"/>
        <v>121.1404662014009</v>
      </c>
      <c r="T72" s="21">
        <f t="shared" si="23"/>
        <v>-40.075842802231513</v>
      </c>
      <c r="U72" s="21">
        <f t="shared" si="26"/>
        <v>150.0483163496726</v>
      </c>
      <c r="V72" s="21">
        <f t="shared" si="24"/>
        <v>-521.59365651326391</v>
      </c>
      <c r="W72" s="21">
        <f t="shared" si="27"/>
        <v>177.80725165246247</v>
      </c>
    </row>
    <row r="73" spans="4:23">
      <c r="D73" s="19" t="s">
        <v>279</v>
      </c>
      <c r="E73" s="25">
        <v>2.5</v>
      </c>
      <c r="F73" s="25">
        <v>0</v>
      </c>
      <c r="G73" s="21">
        <v>147.49857673446166</v>
      </c>
      <c r="H73" s="21">
        <v>206.75810479309217</v>
      </c>
      <c r="I73" s="21">
        <v>983.6227177304479</v>
      </c>
      <c r="J73" s="21">
        <v>354.71393809927145</v>
      </c>
      <c r="K73" s="21">
        <v>-691.97356002181914</v>
      </c>
      <c r="L73" s="21">
        <v>337.1867662973483</v>
      </c>
      <c r="M73" s="19"/>
      <c r="N73" s="21">
        <f t="shared" si="10"/>
        <v>439.14773444309049</v>
      </c>
      <c r="O73" s="21">
        <f t="shared" si="10"/>
        <v>898.65880918971186</v>
      </c>
      <c r="P73" s="30">
        <f t="shared" si="25"/>
        <v>2.5</v>
      </c>
      <c r="Q73" s="21">
        <f t="shared" si="25"/>
        <v>0</v>
      </c>
      <c r="R73" s="21">
        <f t="shared" si="21"/>
        <v>77.031130222325899</v>
      </c>
      <c r="S73" s="21">
        <f t="shared" si="22"/>
        <v>142.27535727225307</v>
      </c>
      <c r="T73" s="21">
        <f t="shared" si="23"/>
        <v>212.09733761398522</v>
      </c>
      <c r="U73" s="21">
        <f t="shared" si="26"/>
        <v>166.17591496017425</v>
      </c>
      <c r="V73" s="21">
        <f t="shared" si="24"/>
        <v>-58.575907253688669</v>
      </c>
      <c r="W73" s="21">
        <f t="shared" si="27"/>
        <v>163.34460259217133</v>
      </c>
    </row>
    <row r="74" spans="4:23">
      <c r="D74" s="19" t="s">
        <v>279</v>
      </c>
      <c r="E74" s="25">
        <v>2.5</v>
      </c>
      <c r="F74" s="25">
        <v>4</v>
      </c>
      <c r="G74" s="21">
        <v>400.40242375760647</v>
      </c>
      <c r="H74" s="21">
        <v>115.36354650809596</v>
      </c>
      <c r="I74" s="21">
        <v>-314.66057640450185</v>
      </c>
      <c r="J74" s="21">
        <v>312.91989203796612</v>
      </c>
      <c r="K74" s="21">
        <v>-1443.7818311142657</v>
      </c>
      <c r="L74" s="21">
        <v>257.74318790028337</v>
      </c>
      <c r="M74" s="19"/>
      <c r="N74" s="21">
        <f t="shared" si="10"/>
        <v>-1358.0399837611612</v>
      </c>
      <c r="O74" s="21">
        <f t="shared" si="10"/>
        <v>686.02662644634552</v>
      </c>
      <c r="P74" s="30">
        <f t="shared" si="25"/>
        <v>2.5</v>
      </c>
      <c r="Q74" s="21">
        <f t="shared" si="25"/>
        <v>4</v>
      </c>
      <c r="R74" s="21">
        <f t="shared" si="21"/>
        <v>-99.851375733296535</v>
      </c>
      <c r="S74" s="21">
        <f t="shared" si="22"/>
        <v>101.75041417846118</v>
      </c>
      <c r="T74" s="21">
        <f t="shared" si="23"/>
        <v>-215.36155268256019</v>
      </c>
      <c r="U74" s="21">
        <f t="shared" si="26"/>
        <v>133.66336230251716</v>
      </c>
      <c r="V74" s="21">
        <f t="shared" si="24"/>
        <v>-397.75806305875278</v>
      </c>
      <c r="W74" s="21">
        <f t="shared" si="27"/>
        <v>124.750202403353</v>
      </c>
    </row>
    <row r="75" spans="4:23">
      <c r="D75" s="19" t="s">
        <v>281</v>
      </c>
      <c r="E75" s="25">
        <v>2.5</v>
      </c>
      <c r="F75" s="25">
        <v>8</v>
      </c>
      <c r="G75" s="21">
        <v>-1077.1479893466608</v>
      </c>
      <c r="H75" s="21">
        <v>111.92574279694793</v>
      </c>
      <c r="I75" s="21">
        <v>-480.73287294125856</v>
      </c>
      <c r="J75" s="21">
        <v>188.87446150606115</v>
      </c>
      <c r="K75" s="21">
        <v>1963.6717298578965</v>
      </c>
      <c r="L75" s="21">
        <v>328.89664801150093</v>
      </c>
      <c r="M75" s="19"/>
      <c r="N75" s="21">
        <f t="shared" si="10"/>
        <v>405.79086756997708</v>
      </c>
      <c r="O75" s="21">
        <f t="shared" si="10"/>
        <v>629.69685231451001</v>
      </c>
      <c r="P75" s="30">
        <f t="shared" si="25"/>
        <v>2.5</v>
      </c>
      <c r="Q75" s="21">
        <f t="shared" si="25"/>
        <v>8</v>
      </c>
      <c r="R75" s="21">
        <f t="shared" si="21"/>
        <v>-124.83770470809797</v>
      </c>
      <c r="S75" s="21">
        <f t="shared" si="22"/>
        <v>94.370507866841805</v>
      </c>
      <c r="T75" s="21">
        <f t="shared" si="23"/>
        <v>-28.493724365686859</v>
      </c>
      <c r="U75" s="21">
        <f t="shared" si="26"/>
        <v>106.80068550446779</v>
      </c>
      <c r="V75" s="21">
        <f t="shared" si="24"/>
        <v>366.37163454802277</v>
      </c>
      <c r="W75" s="21">
        <f t="shared" si="27"/>
        <v>129.41965409380805</v>
      </c>
    </row>
    <row r="76" spans="4:23">
      <c r="D76" s="19" t="s">
        <v>281</v>
      </c>
      <c r="E76" s="25">
        <v>2.5</v>
      </c>
      <c r="F76" s="25">
        <v>12.000000000000014</v>
      </c>
      <c r="G76" s="21">
        <v>-783.51319280978157</v>
      </c>
      <c r="H76" s="21">
        <v>94.028549547542298</v>
      </c>
      <c r="I76" s="21">
        <v>-88.603002937004405</v>
      </c>
      <c r="J76" s="21">
        <v>202.63770249595581</v>
      </c>
      <c r="K76" s="21">
        <v>935.02399011602404</v>
      </c>
      <c r="L76" s="21">
        <v>165.19843519513518</v>
      </c>
      <c r="M76" s="19"/>
      <c r="N76" s="21">
        <f t="shared" si="10"/>
        <v>62.907794369238104</v>
      </c>
      <c r="O76" s="21">
        <f t="shared" si="10"/>
        <v>461.86468723863328</v>
      </c>
      <c r="P76" s="30">
        <f t="shared" si="25"/>
        <v>2.5</v>
      </c>
      <c r="Q76" s="21">
        <f t="shared" si="25"/>
        <v>12.000000000000014</v>
      </c>
      <c r="R76" s="21">
        <f t="shared" si="21"/>
        <v>-118.94599452069163</v>
      </c>
      <c r="S76" s="21">
        <f t="shared" si="22"/>
        <v>71.145910496206625</v>
      </c>
      <c r="T76" s="21">
        <f t="shared" si="23"/>
        <v>-6.6912715412430188</v>
      </c>
      <c r="U76" s="21">
        <f t="shared" si="26"/>
        <v>88.690465972488795</v>
      </c>
      <c r="V76" s="21">
        <f t="shared" si="24"/>
        <v>158.66385810578464</v>
      </c>
      <c r="W76" s="21">
        <f t="shared" si="27"/>
        <v>82.642584331587017</v>
      </c>
    </row>
    <row r="77" spans="4:23">
      <c r="D77" s="19" t="s">
        <v>281</v>
      </c>
      <c r="E77" s="25">
        <v>2.5</v>
      </c>
      <c r="F77" s="25">
        <v>16.000000000000014</v>
      </c>
      <c r="G77" s="21">
        <v>79.304326626949972</v>
      </c>
      <c r="H77" s="21">
        <v>93.840753119467394</v>
      </c>
      <c r="I77" s="21">
        <v>121.29810948158237</v>
      </c>
      <c r="J77" s="21">
        <v>235.02001994124558</v>
      </c>
      <c r="K77" s="21">
        <v>789.46218523845425</v>
      </c>
      <c r="L77" s="21">
        <v>236.69356004574195</v>
      </c>
      <c r="M77" s="19"/>
      <c r="N77" s="21">
        <f t="shared" si="10"/>
        <v>990.06462134698654</v>
      </c>
      <c r="O77" s="21">
        <f t="shared" si="10"/>
        <v>565.55433310645492</v>
      </c>
      <c r="P77" s="30">
        <f t="shared" si="25"/>
        <v>2.5</v>
      </c>
      <c r="Q77" s="21">
        <f t="shared" si="25"/>
        <v>16.000000000000014</v>
      </c>
      <c r="R77" s="21">
        <f t="shared" si="21"/>
        <v>132.76083573369988</v>
      </c>
      <c r="S77" s="21">
        <f t="shared" si="22"/>
        <v>83.67797355334983</v>
      </c>
      <c r="T77" s="21">
        <f t="shared" si="23"/>
        <v>139.54444681021744</v>
      </c>
      <c r="U77" s="21">
        <f t="shared" si="26"/>
        <v>106.4838551168678</v>
      </c>
      <c r="V77" s="21">
        <f t="shared" si="24"/>
        <v>247.47864366325055</v>
      </c>
      <c r="W77" s="21">
        <f t="shared" si="27"/>
        <v>106.75419621067115</v>
      </c>
    </row>
  </sheetData>
  <mergeCells count="9">
    <mergeCell ref="C4:D4"/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P77"/>
  <sheetViews>
    <sheetView topLeftCell="S1" workbookViewId="0">
      <selection activeCell="BW7" sqref="BW7"/>
    </sheetView>
  </sheetViews>
  <sheetFormatPr baseColWidth="10" defaultColWidth="8.83203125" defaultRowHeight="14" x14ac:dyDescent="0"/>
  <cols>
    <col min="2" max="2" width="8.83203125" customWidth="1"/>
    <col min="3" max="3" width="12.5" customWidth="1"/>
    <col min="4" max="4" width="13.83203125" customWidth="1"/>
    <col min="6" max="6" width="8.83203125" style="9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3:23">
      <c r="L1" t="s">
        <v>317</v>
      </c>
      <c r="M1">
        <v>220</v>
      </c>
      <c r="N1" t="s">
        <v>319</v>
      </c>
      <c r="P1" t="s">
        <v>324</v>
      </c>
      <c r="Q1">
        <f>E/2/(1+nu)</f>
        <v>85.9375</v>
      </c>
    </row>
    <row r="2" spans="3:23">
      <c r="L2" t="s">
        <v>318</v>
      </c>
      <c r="M2">
        <v>0.28000000000000003</v>
      </c>
      <c r="P2" t="s">
        <v>325</v>
      </c>
      <c r="Q2">
        <f>E*nu/(1+nu)/(1-2*nu)</f>
        <v>109.37500000000003</v>
      </c>
    </row>
    <row r="3" spans="3:23">
      <c r="R3">
        <f>(2*G*G7+Q2*N7)/1000</f>
        <v>16.757391048515672</v>
      </c>
      <c r="S3">
        <f>(2*G*(G7+H7)+Q2*(N7+O7))/1000-R7</f>
        <v>65.847298081386796</v>
      </c>
    </row>
    <row r="4" spans="3:23">
      <c r="C4" s="45" t="s">
        <v>334</v>
      </c>
      <c r="D4" s="45"/>
      <c r="G4" s="45" t="s">
        <v>315</v>
      </c>
      <c r="H4" s="45"/>
      <c r="I4" s="45"/>
      <c r="J4" s="45"/>
      <c r="K4" s="45"/>
      <c r="L4" s="45"/>
      <c r="R4" s="44" t="s">
        <v>316</v>
      </c>
      <c r="S4" s="44"/>
      <c r="T4" s="44"/>
      <c r="U4" s="44"/>
      <c r="V4" s="44"/>
      <c r="W4" s="44"/>
    </row>
    <row r="5" spans="3:23">
      <c r="C5" s="10" t="s">
        <v>333</v>
      </c>
      <c r="D5" s="10" t="s">
        <v>332</v>
      </c>
      <c r="G5" s="43" t="s">
        <v>313</v>
      </c>
      <c r="H5" s="43"/>
      <c r="I5" s="43" t="s">
        <v>312</v>
      </c>
      <c r="J5" s="43"/>
      <c r="K5" s="43" t="s">
        <v>314</v>
      </c>
      <c r="L5" s="43"/>
      <c r="N5" s="32" t="s">
        <v>322</v>
      </c>
      <c r="O5" s="32" t="s">
        <v>323</v>
      </c>
      <c r="P5" s="10"/>
      <c r="Q5" s="10"/>
      <c r="R5" s="43" t="s">
        <v>313</v>
      </c>
      <c r="S5" s="43"/>
      <c r="T5" s="43" t="s">
        <v>312</v>
      </c>
      <c r="U5" s="43"/>
      <c r="V5" s="43" t="s">
        <v>314</v>
      </c>
      <c r="W5" s="43"/>
    </row>
    <row r="6" spans="3:23">
      <c r="C6" s="32" t="s">
        <v>284</v>
      </c>
      <c r="D6" s="32" t="s">
        <v>284</v>
      </c>
      <c r="E6" s="32" t="s">
        <v>285</v>
      </c>
      <c r="F6" s="32" t="s">
        <v>286</v>
      </c>
      <c r="G6" s="32" t="s">
        <v>288</v>
      </c>
      <c r="H6" s="32" t="s">
        <v>289</v>
      </c>
      <c r="I6" s="32" t="s">
        <v>288</v>
      </c>
      <c r="J6" s="32" t="s">
        <v>289</v>
      </c>
      <c r="K6" s="32" t="s">
        <v>288</v>
      </c>
      <c r="L6" s="32" t="s">
        <v>289</v>
      </c>
      <c r="N6" s="9"/>
      <c r="O6" s="9"/>
      <c r="P6" s="32" t="s">
        <v>285</v>
      </c>
      <c r="Q6" s="32" t="s">
        <v>286</v>
      </c>
      <c r="R6" s="32" t="s">
        <v>320</v>
      </c>
      <c r="S6" s="32" t="s">
        <v>321</v>
      </c>
      <c r="T6" s="32" t="s">
        <v>320</v>
      </c>
      <c r="U6" s="32" t="s">
        <v>321</v>
      </c>
      <c r="V6" s="32" t="s">
        <v>320</v>
      </c>
      <c r="W6" s="32" t="s">
        <v>321</v>
      </c>
    </row>
    <row r="7" spans="3:23">
      <c r="C7" s="9" t="s">
        <v>281</v>
      </c>
      <c r="D7" s="9" t="s">
        <v>281</v>
      </c>
      <c r="E7" s="9">
        <v>0.15</v>
      </c>
      <c r="F7" s="9">
        <v>-16</v>
      </c>
      <c r="G7" s="8">
        <v>281.01608718311689</v>
      </c>
      <c r="H7" s="8">
        <v>86.406343277278779</v>
      </c>
      <c r="I7" s="8">
        <v>-807.94939716866133</v>
      </c>
      <c r="J7" s="8">
        <v>196.26527410299138</v>
      </c>
      <c r="K7" s="8">
        <v>238.54703399850408</v>
      </c>
      <c r="L7" s="8">
        <v>183.57942564239951</v>
      </c>
      <c r="N7" s="8">
        <f>SUM(G7,I7,K7)</f>
        <v>-288.38627598704034</v>
      </c>
      <c r="O7" s="8">
        <f>SUM(H7,J7,L7)</f>
        <v>466.25104302266971</v>
      </c>
      <c r="P7" s="27">
        <f>E7</f>
        <v>0.15</v>
      </c>
      <c r="Q7" s="8">
        <f>F7</f>
        <v>-16</v>
      </c>
      <c r="R7" s="8">
        <f t="shared" ref="R7:R47" si="0">E/1000/(1+nu)*(G7+(nu/(1-2*nu))*N7)</f>
        <v>16.757391048515675</v>
      </c>
      <c r="S7" s="8">
        <f t="shared" ref="S7:S47" si="1">E/1000/(1+nu)*(G7+H7+(nu/(1-2*nu))*(N7+O7))-R7</f>
        <v>65.847298081386796</v>
      </c>
      <c r="T7" s="8">
        <f t="shared" ref="T7:T47" si="2">E/1000/(1+nu)*(I7+(nu/(1-2*nu))*N7)</f>
        <v>-170.40855157444622</v>
      </c>
      <c r="U7" s="8">
        <f t="shared" ref="U7:U46" si="3">E/1000/(1+nu)*(I7+J7+(nu/(1-2*nu))*(N7+O7))-T7</f>
        <v>84.729301817056168</v>
      </c>
      <c r="V7" s="8">
        <f t="shared" ref="V7:V47" si="4">E/1000/(1+nu)*(K7+(nu/(1-2*nu))*N7)</f>
        <v>9.4580225324103466</v>
      </c>
      <c r="W7" s="8">
        <f t="shared" ref="W7:W46" si="5">E/1000/(1+nu)*(K7+L7+(nu/(1-2*nu))*(N7+O7))-V7</f>
        <v>82.548921612891917</v>
      </c>
    </row>
    <row r="8" spans="3:23">
      <c r="C8" s="9" t="s">
        <v>281</v>
      </c>
      <c r="D8" s="9" t="s">
        <v>281</v>
      </c>
      <c r="E8" s="9">
        <v>0.15</v>
      </c>
      <c r="F8" s="9">
        <v>-15</v>
      </c>
      <c r="G8" s="8">
        <v>113.29598141451847</v>
      </c>
      <c r="H8" s="8">
        <v>104.05342854213906</v>
      </c>
      <c r="I8" s="8">
        <v>-1020.5510337597534</v>
      </c>
      <c r="J8" s="8">
        <v>182.23842634690345</v>
      </c>
      <c r="K8" s="8">
        <v>110.44780770275153</v>
      </c>
      <c r="L8" s="8">
        <v>284.32435793601667</v>
      </c>
      <c r="N8" s="8">
        <f t="shared" ref="N8:O47" si="6">SUM(G8,I8,K8)</f>
        <v>-796.8072446424834</v>
      </c>
      <c r="O8" s="8">
        <f t="shared" si="6"/>
        <v>570.61621282505916</v>
      </c>
      <c r="P8" s="27">
        <f t="shared" ref="P8:Q47" si="7">E8</f>
        <v>0.15</v>
      </c>
      <c r="Q8" s="8">
        <f t="shared" si="7"/>
        <v>-15</v>
      </c>
      <c r="R8" s="8">
        <f t="shared" si="0"/>
        <v>-67.678045577151281</v>
      </c>
      <c r="S8" s="8">
        <f t="shared" si="1"/>
        <v>80.295331308421012</v>
      </c>
      <c r="T8" s="8">
        <f t="shared" si="2"/>
        <v>-262.55800131022926</v>
      </c>
      <c r="U8" s="8">
        <f t="shared" si="3"/>
        <v>93.733377806114902</v>
      </c>
      <c r="V8" s="8">
        <f t="shared" si="4"/>
        <v>-68.167575433861217</v>
      </c>
      <c r="W8" s="8">
        <f t="shared" si="5"/>
        <v>111.27939729799373</v>
      </c>
    </row>
    <row r="9" spans="3:23">
      <c r="C9" s="9" t="s">
        <v>281</v>
      </c>
      <c r="D9" s="9" t="s">
        <v>281</v>
      </c>
      <c r="E9" s="9">
        <v>0.15</v>
      </c>
      <c r="F9" s="9">
        <v>-14</v>
      </c>
      <c r="G9" s="8">
        <v>-28.635082267913781</v>
      </c>
      <c r="H9" s="8">
        <v>96.400437734067708</v>
      </c>
      <c r="I9" s="8">
        <v>-676.31631832087976</v>
      </c>
      <c r="J9" s="8">
        <v>134.3658005800163</v>
      </c>
      <c r="K9" s="8">
        <v>885.95130329527376</v>
      </c>
      <c r="L9" s="8">
        <v>204.77737779356346</v>
      </c>
      <c r="N9" s="8">
        <f t="shared" si="6"/>
        <v>180.99990270648027</v>
      </c>
      <c r="O9" s="8">
        <f t="shared" si="6"/>
        <v>435.54361610764749</v>
      </c>
      <c r="P9" s="27">
        <f t="shared" si="7"/>
        <v>0.15</v>
      </c>
      <c r="Q9" s="8">
        <f t="shared" si="7"/>
        <v>-14</v>
      </c>
      <c r="R9" s="8">
        <f t="shared" si="0"/>
        <v>14.8752095937236</v>
      </c>
      <c r="S9" s="8">
        <f t="shared" si="1"/>
        <v>64.206408247316844</v>
      </c>
      <c r="T9" s="8">
        <f t="shared" si="2"/>
        <v>-96.445002852879924</v>
      </c>
      <c r="U9" s="8">
        <f t="shared" si="3"/>
        <v>70.731704986464251</v>
      </c>
      <c r="V9" s="8">
        <f t="shared" si="4"/>
        <v>172.06974461239645</v>
      </c>
      <c r="W9" s="8">
        <f t="shared" si="5"/>
        <v>82.833694820042666</v>
      </c>
    </row>
    <row r="10" spans="3:23">
      <c r="C10" s="9" t="s">
        <v>281</v>
      </c>
      <c r="D10" s="9" t="s">
        <v>281</v>
      </c>
      <c r="E10" s="9">
        <v>0.15</v>
      </c>
      <c r="F10" s="9">
        <v>-13</v>
      </c>
      <c r="G10" s="8">
        <v>-100.06950248231394</v>
      </c>
      <c r="H10" s="8">
        <v>80.092401086973013</v>
      </c>
      <c r="I10" s="8">
        <v>-773.20398023494886</v>
      </c>
      <c r="J10" s="8">
        <v>164.60055533840114</v>
      </c>
      <c r="K10" s="8">
        <v>2197.0782514073585</v>
      </c>
      <c r="L10" s="8">
        <v>315.24661115578374</v>
      </c>
      <c r="N10" s="8">
        <f t="shared" si="6"/>
        <v>1323.8047686900957</v>
      </c>
      <c r="O10" s="8">
        <f t="shared" si="6"/>
        <v>559.93956758115792</v>
      </c>
      <c r="P10" s="27">
        <f t="shared" si="7"/>
        <v>0.15</v>
      </c>
      <c r="Q10" s="8">
        <f t="shared" si="7"/>
        <v>-13</v>
      </c>
      <c r="R10" s="8">
        <f t="shared" si="0"/>
        <v>127.59170083633154</v>
      </c>
      <c r="S10" s="8">
        <f t="shared" si="1"/>
        <v>75.009271641012617</v>
      </c>
      <c r="T10" s="8">
        <f t="shared" si="2"/>
        <v>11.896712472597411</v>
      </c>
      <c r="U10" s="8">
        <f t="shared" si="3"/>
        <v>89.534110652976835</v>
      </c>
      <c r="V10" s="8">
        <f t="shared" si="4"/>
        <v>522.41397103611894</v>
      </c>
      <c r="W10" s="8">
        <f t="shared" si="5"/>
        <v>115.42640149658951</v>
      </c>
    </row>
    <row r="11" spans="3:23">
      <c r="C11" s="9" t="s">
        <v>281</v>
      </c>
      <c r="D11" s="9" t="s">
        <v>281</v>
      </c>
      <c r="E11" s="9">
        <v>0.15</v>
      </c>
      <c r="F11" s="9">
        <v>-12</v>
      </c>
      <c r="G11" s="8">
        <v>-551.33236368765108</v>
      </c>
      <c r="H11" s="8">
        <v>99.536767084185158</v>
      </c>
      <c r="I11" s="8">
        <v>-871.98096835339186</v>
      </c>
      <c r="J11" s="8">
        <v>214.13091754796108</v>
      </c>
      <c r="K11" s="8">
        <v>1830.9973269832192</v>
      </c>
      <c r="L11" s="8">
        <v>285.32181653084785</v>
      </c>
      <c r="N11" s="8">
        <f t="shared" si="6"/>
        <v>407.68399494217624</v>
      </c>
      <c r="O11" s="8">
        <f t="shared" si="6"/>
        <v>598.98950116299409</v>
      </c>
      <c r="P11" s="27">
        <f t="shared" si="7"/>
        <v>0.15</v>
      </c>
      <c r="Q11" s="8">
        <f t="shared" si="7"/>
        <v>-12</v>
      </c>
      <c r="R11" s="8">
        <f t="shared" si="0"/>
        <v>-50.169813062014498</v>
      </c>
      <c r="S11" s="8">
        <f t="shared" si="1"/>
        <v>82.622358532296815</v>
      </c>
      <c r="T11" s="8">
        <f t="shared" si="2"/>
        <v>-105.2812919889387</v>
      </c>
      <c r="U11" s="8">
        <f t="shared" si="3"/>
        <v>102.31822814325831</v>
      </c>
      <c r="V11" s="8">
        <f t="shared" si="4"/>
        <v>359.29310252204129</v>
      </c>
      <c r="W11" s="8">
        <f t="shared" si="5"/>
        <v>114.554163905942</v>
      </c>
    </row>
    <row r="12" spans="3:23">
      <c r="C12" s="9" t="s">
        <v>281</v>
      </c>
      <c r="D12" s="9" t="s">
        <v>281</v>
      </c>
      <c r="E12" s="9">
        <v>0.15</v>
      </c>
      <c r="F12" s="9">
        <v>-11</v>
      </c>
      <c r="G12" s="8">
        <v>-634.59741311167045</v>
      </c>
      <c r="H12" s="8">
        <v>88.057730152302156</v>
      </c>
      <c r="I12" s="8">
        <v>-1303.8644770203555</v>
      </c>
      <c r="J12" s="8">
        <v>134.41553947213242</v>
      </c>
      <c r="K12" s="8">
        <v>1776.8692523847385</v>
      </c>
      <c r="L12" s="8">
        <v>296.60407691833871</v>
      </c>
      <c r="N12" s="8">
        <f t="shared" si="6"/>
        <v>-161.59263774728743</v>
      </c>
      <c r="O12" s="8">
        <f t="shared" si="6"/>
        <v>519.07734654277328</v>
      </c>
      <c r="P12" s="27">
        <f t="shared" si="7"/>
        <v>0.15</v>
      </c>
      <c r="Q12" s="8">
        <f t="shared" si="7"/>
        <v>-11</v>
      </c>
      <c r="R12" s="8">
        <f t="shared" si="0"/>
        <v>-126.74562513217791</v>
      </c>
      <c r="S12" s="8">
        <f t="shared" si="1"/>
        <v>71.909007148042761</v>
      </c>
      <c r="T12" s="8">
        <f t="shared" si="2"/>
        <v>-241.77590174148315</v>
      </c>
      <c r="U12" s="8">
        <f t="shared" si="3"/>
        <v>79.876755624888602</v>
      </c>
      <c r="V12" s="8">
        <f t="shared" si="4"/>
        <v>287.72520800001735</v>
      </c>
      <c r="W12" s="8">
        <f t="shared" si="5"/>
        <v>107.75291049845526</v>
      </c>
    </row>
    <row r="13" spans="3:23">
      <c r="C13" s="9" t="s">
        <v>281</v>
      </c>
      <c r="D13" s="9" t="s">
        <v>281</v>
      </c>
      <c r="E13" s="9">
        <v>0.15</v>
      </c>
      <c r="F13" s="9">
        <v>-10</v>
      </c>
      <c r="G13" s="8">
        <v>-4.4093097255615277</v>
      </c>
      <c r="H13" s="8">
        <v>98.841587071074599</v>
      </c>
      <c r="I13" s="8">
        <v>-1197.541423410775</v>
      </c>
      <c r="J13" s="8">
        <v>207.21351103947234</v>
      </c>
      <c r="K13" s="8">
        <v>965.95880772265548</v>
      </c>
      <c r="L13" s="8">
        <v>251.8353169267408</v>
      </c>
      <c r="N13" s="8">
        <f t="shared" si="6"/>
        <v>-235.99192541368109</v>
      </c>
      <c r="O13" s="8">
        <f t="shared" si="6"/>
        <v>557.89041503728777</v>
      </c>
      <c r="P13" s="27">
        <f t="shared" si="7"/>
        <v>0.15</v>
      </c>
      <c r="Q13" s="8">
        <f t="shared" si="7"/>
        <v>-10</v>
      </c>
      <c r="R13" s="8">
        <f t="shared" si="0"/>
        <v>-26.569466951202259</v>
      </c>
      <c r="S13" s="8">
        <f t="shared" si="1"/>
        <v>78.007661922544315</v>
      </c>
      <c r="T13" s="8">
        <f t="shared" si="2"/>
        <v>-231.63904899084832</v>
      </c>
      <c r="U13" s="8">
        <f t="shared" si="3"/>
        <v>96.634086354612663</v>
      </c>
      <c r="V13" s="8">
        <f t="shared" si="4"/>
        <v>140.21255323521004</v>
      </c>
      <c r="W13" s="8">
        <f t="shared" si="5"/>
        <v>104.30345924148693</v>
      </c>
    </row>
    <row r="14" spans="3:23">
      <c r="C14" s="9" t="s">
        <v>281</v>
      </c>
      <c r="D14" s="9" t="s">
        <v>281</v>
      </c>
      <c r="E14" s="9">
        <v>0.15</v>
      </c>
      <c r="F14" s="9">
        <v>-9.6599999999999966</v>
      </c>
      <c r="G14" s="8">
        <v>114.90268253622204</v>
      </c>
      <c r="H14" s="8">
        <v>112.29119452260684</v>
      </c>
      <c r="I14" s="8">
        <v>-1397.5411908084823</v>
      </c>
      <c r="J14" s="8">
        <v>133.35161421923476</v>
      </c>
      <c r="K14" s="8">
        <v>1445.9916089073488</v>
      </c>
      <c r="L14" s="8">
        <v>294.16125945047611</v>
      </c>
      <c r="N14" s="8">
        <f>SUM(G14,I14,K14)</f>
        <v>163.35310063508859</v>
      </c>
      <c r="O14" s="8">
        <f>SUM(H14,J14,L14)</f>
        <v>539.80406819231769</v>
      </c>
      <c r="P14" s="27">
        <f>E14</f>
        <v>0.15</v>
      </c>
      <c r="Q14" s="36">
        <f>F14</f>
        <v>-9.6599999999999966</v>
      </c>
      <c r="R14" s="8">
        <f>E/1000/(1+nu)*(G14+(nu/(1-2*nu))*N14)</f>
        <v>37.615643942875984</v>
      </c>
      <c r="S14" s="8">
        <f>E/1000/(1+nu)*(G14+H14+(nu/(1-2*nu))*(N14+O14))-R14</f>
        <v>78.341119017107815</v>
      </c>
      <c r="T14" s="8">
        <f>E/1000/(1+nu)*(I14+(nu/(1-2*nu))*N14)</f>
        <v>-222.33564678824507</v>
      </c>
      <c r="U14" s="8">
        <f>E/1000/(1+nu)*(I14+J14+(nu/(1-2*nu))*(N14+O14))-T14</f>
        <v>81.960878652465709</v>
      </c>
      <c r="V14" s="8">
        <f>E/1000/(1+nu)*(K14+(nu/(1-2*nu))*N14)</f>
        <v>266.39655316291339</v>
      </c>
      <c r="W14" s="8">
        <f>E/1000/(1+nu)*(K14+L14+(nu/(1-2*nu))*(N14+O14))-V14</f>
        <v>109.60003642658535</v>
      </c>
    </row>
    <row r="15" spans="3:23">
      <c r="C15" s="9" t="s">
        <v>281</v>
      </c>
      <c r="D15" s="9" t="s">
        <v>281</v>
      </c>
      <c r="E15" s="9">
        <v>0.15</v>
      </c>
      <c r="F15" s="9">
        <v>-9.3299999999999983</v>
      </c>
      <c r="G15" s="8">
        <v>-38.239358979508253</v>
      </c>
      <c r="H15" s="8">
        <v>110.69094006477265</v>
      </c>
      <c r="I15" s="8">
        <v>-1299.9690346684467</v>
      </c>
      <c r="J15" s="8">
        <v>159.12490688396724</v>
      </c>
      <c r="K15" s="8">
        <v>1152.305433748113</v>
      </c>
      <c r="L15" s="8">
        <v>245.04936423896947</v>
      </c>
      <c r="N15" s="8">
        <f>SUM(G15,I15,K15)</f>
        <v>-185.90295989984202</v>
      </c>
      <c r="O15" s="8">
        <f>SUM(H15,J15,L15)</f>
        <v>514.86521118770929</v>
      </c>
      <c r="P15" s="27">
        <f>E15</f>
        <v>0.15</v>
      </c>
      <c r="Q15" s="36">
        <f>F15</f>
        <v>-9.3299999999999983</v>
      </c>
      <c r="R15" s="8">
        <f>E/1000/(1+nu)*(G15+(nu/(1-2*nu))*N15)</f>
        <v>-26.90552606364821</v>
      </c>
      <c r="S15" s="8">
        <f>E/1000/(1+nu)*(G15+H15+(nu/(1-2*nu))*(N15+O15))-R15</f>
        <v>75.338387797288505</v>
      </c>
      <c r="T15" s="8">
        <f>E/1000/(1+nu)*(I15+(nu/(1-2*nu))*N15)</f>
        <v>-243.76531407268453</v>
      </c>
      <c r="U15" s="8">
        <f>E/1000/(1+nu)*(I15+J15+(nu/(1-2*nu))*(N15+O15))-T15</f>
        <v>83.662975844337609</v>
      </c>
      <c r="V15" s="8">
        <f>E/1000/(1+nu)*(K15+(nu/(1-2*nu))*N15)</f>
        <v>177.71936018641171</v>
      </c>
      <c r="W15" s="8">
        <f>E/1000/(1+nu)*(K15+L15+(nu/(1-2*nu))*(N15+O15))-V15</f>
        <v>98.431241952228589</v>
      </c>
    </row>
    <row r="16" spans="3:23">
      <c r="C16" t="s">
        <v>328</v>
      </c>
      <c r="D16" t="s">
        <v>328</v>
      </c>
      <c r="E16" s="9">
        <v>0.15</v>
      </c>
      <c r="F16" s="9">
        <v>-9</v>
      </c>
      <c r="G16" s="8">
        <v>-585.35534383830077</v>
      </c>
      <c r="H16" s="8">
        <v>114.72413100443998</v>
      </c>
      <c r="I16" s="8">
        <v>-2149.5531791461131</v>
      </c>
      <c r="J16" s="8">
        <v>174.02881115524679</v>
      </c>
      <c r="K16" s="8">
        <v>204.10173570462041</v>
      </c>
      <c r="L16" s="8">
        <v>262.65180480500305</v>
      </c>
      <c r="N16" s="8">
        <f t="shared" si="6"/>
        <v>-2530.8067872797938</v>
      </c>
      <c r="O16" s="8">
        <f t="shared" si="6"/>
        <v>551.40474696468982</v>
      </c>
      <c r="P16" s="27">
        <f t="shared" si="7"/>
        <v>0.15</v>
      </c>
      <c r="Q16" s="8">
        <f t="shared" si="7"/>
        <v>-9</v>
      </c>
      <c r="R16" s="8">
        <f t="shared" si="0"/>
        <v>-377.41494208093542</v>
      </c>
      <c r="S16" s="8">
        <f t="shared" si="1"/>
        <v>80.028104215651069</v>
      </c>
      <c r="T16" s="8">
        <f t="shared" si="2"/>
        <v>-646.26144502446562</v>
      </c>
      <c r="U16" s="8">
        <f t="shared" si="3"/>
        <v>90.221096116570948</v>
      </c>
      <c r="V16" s="8">
        <f t="shared" si="4"/>
        <v>-241.72700653449581</v>
      </c>
      <c r="W16" s="8">
        <f t="shared" si="5"/>
        <v>105.45317315012281</v>
      </c>
    </row>
    <row r="17" spans="3:23">
      <c r="C17" t="s">
        <v>283</v>
      </c>
      <c r="D17" t="s">
        <v>283</v>
      </c>
      <c r="E17" s="9">
        <v>0.15</v>
      </c>
      <c r="F17" s="9">
        <v>-8.6700000000000017</v>
      </c>
      <c r="G17" s="8">
        <v>-678.69931769548589</v>
      </c>
      <c r="H17" s="8">
        <v>152.33407460801823</v>
      </c>
      <c r="I17" s="8">
        <v>-2267.5641864643435</v>
      </c>
      <c r="J17" s="8">
        <v>189.6986494450689</v>
      </c>
      <c r="K17" s="8">
        <v>-320.06937813611194</v>
      </c>
      <c r="L17" s="8">
        <v>406.50334615877085</v>
      </c>
      <c r="N17" s="8">
        <f>SUM(G17,I17,K17)</f>
        <v>-3266.3328822959415</v>
      </c>
      <c r="O17" s="8">
        <f>SUM(H17,J17,L17)</f>
        <v>748.53607021185803</v>
      </c>
      <c r="P17" s="27">
        <f>E17</f>
        <v>0.15</v>
      </c>
      <c r="Q17" s="36">
        <f>F17</f>
        <v>-8.6700000000000017</v>
      </c>
      <c r="R17" s="8">
        <f>E/1000/(1+nu)*(G17+(nu/(1-2*nu))*N17)</f>
        <v>-473.90660423003021</v>
      </c>
      <c r="S17" s="8">
        <f>E/1000/(1+nu)*(G17+H17+(nu/(1-2*nu))*(N17+O17))-R17</f>
        <v>108.05355175267511</v>
      </c>
      <c r="T17" s="8">
        <f>E/1000/(1+nu)*(I17+(nu/(1-2*nu))*N17)</f>
        <v>-746.99275354967779</v>
      </c>
      <c r="U17" s="8">
        <f>E/1000/(1+nu)*(I17+J17+(nu/(1-2*nu))*(N17+O17))-T17</f>
        <v>114.47558805279323</v>
      </c>
      <c r="V17" s="8">
        <f>E/1000/(1+nu)*(K17+(nu/(1-2*nu))*N17)</f>
        <v>-412.26708336826289</v>
      </c>
      <c r="W17" s="8">
        <f>E/1000/(1+nu)*(K17+L17+(nu/(1-2*nu))*(N17+O17))-V17</f>
        <v>151.73889530046074</v>
      </c>
    </row>
    <row r="18" spans="3:23">
      <c r="C18" s="9" t="s">
        <v>279</v>
      </c>
      <c r="D18" s="9" t="s">
        <v>279</v>
      </c>
      <c r="E18" s="9">
        <v>0.15</v>
      </c>
      <c r="F18" s="9">
        <v>-8.3400000000000034</v>
      </c>
      <c r="G18" s="8">
        <v>-306.56095949421757</v>
      </c>
      <c r="H18" s="8">
        <v>164.52148907009078</v>
      </c>
      <c r="I18" s="8">
        <v>-1442.5444548482601</v>
      </c>
      <c r="J18" s="8">
        <v>262.00860308089864</v>
      </c>
      <c r="K18" s="8">
        <v>-13.366262226033321</v>
      </c>
      <c r="L18" s="8">
        <v>520.1298900024965</v>
      </c>
      <c r="N18" s="8">
        <f>SUM(G18,I18,K18)</f>
        <v>-1762.4716765685109</v>
      </c>
      <c r="O18" s="8">
        <f>SUM(H18,J18,L18)</f>
        <v>946.65998215348588</v>
      </c>
      <c r="P18" s="27">
        <f>E18</f>
        <v>0.15</v>
      </c>
      <c r="Q18" s="36">
        <f>F18</f>
        <v>-8.3400000000000034</v>
      </c>
      <c r="R18" s="8">
        <f>E/1000/(1+nu)*(G18+(nu/(1-2*nu))*N18)</f>
        <v>-245.46050453774953</v>
      </c>
      <c r="S18" s="8">
        <f>E/1000/(1+nu)*(G18+H18+(nu/(1-2*nu))*(N18+O18))-R18</f>
        <v>131.81806648195936</v>
      </c>
      <c r="T18" s="8">
        <f>E/1000/(1+nu)*(I18+(nu/(1-2*nu))*N18)</f>
        <v>-440.70766780172562</v>
      </c>
      <c r="U18" s="8">
        <f>E/1000/(1+nu)*(I18+J18+(nu/(1-2*nu))*(N18+O18))-T18</f>
        <v>148.57366420256699</v>
      </c>
      <c r="V18" s="8">
        <f>E/1000/(1+nu)*(K18+(nu/(1-2*nu))*N18)</f>
        <v>-195.06766594478037</v>
      </c>
      <c r="W18" s="8">
        <f>E/1000/(1+nu)*(K18+L18+(nu/(1-2*nu))*(N18+O18))-V18</f>
        <v>192.93826039221662</v>
      </c>
    </row>
    <row r="19" spans="3:23">
      <c r="C19" s="9" t="s">
        <v>279</v>
      </c>
      <c r="D19" s="9" t="s">
        <v>279</v>
      </c>
      <c r="E19" s="9">
        <v>0.15</v>
      </c>
      <c r="F19" s="9">
        <v>-8</v>
      </c>
      <c r="G19" s="8">
        <v>-172.95886920798421</v>
      </c>
      <c r="H19" s="8">
        <v>133.54813522381548</v>
      </c>
      <c r="I19" s="8">
        <v>-139.61501809012233</v>
      </c>
      <c r="J19" s="8">
        <v>316.85234995570966</v>
      </c>
      <c r="K19" s="8">
        <v>-2032.5644972838397</v>
      </c>
      <c r="L19" s="8">
        <v>333.83859653435275</v>
      </c>
      <c r="N19" s="8">
        <f t="shared" si="6"/>
        <v>-2345.1383845819464</v>
      </c>
      <c r="O19" s="8">
        <f t="shared" si="6"/>
        <v>784.23908171387791</v>
      </c>
      <c r="P19" s="27">
        <f t="shared" si="7"/>
        <v>0.15</v>
      </c>
      <c r="Q19" s="8">
        <f t="shared" si="7"/>
        <v>-8</v>
      </c>
      <c r="R19" s="8">
        <f t="shared" si="0"/>
        <v>-286.2268164587727</v>
      </c>
      <c r="S19" s="8">
        <f t="shared" si="1"/>
        <v>108.72973530404869</v>
      </c>
      <c r="T19" s="8">
        <f t="shared" si="2"/>
        <v>-280.49584204789016</v>
      </c>
      <c r="U19" s="8">
        <f t="shared" si="3"/>
        <v>140.23514721109296</v>
      </c>
      <c r="V19" s="8">
        <f t="shared" si="4"/>
        <v>-605.8465337843104</v>
      </c>
      <c r="W19" s="8">
        <f t="shared" si="5"/>
        <v>143.1546583417973</v>
      </c>
    </row>
    <row r="20" spans="3:23">
      <c r="C20" s="9" t="s">
        <v>279</v>
      </c>
      <c r="D20" s="9" t="s">
        <v>279</v>
      </c>
      <c r="E20" s="9">
        <v>0.15</v>
      </c>
      <c r="F20" s="9">
        <v>-7</v>
      </c>
      <c r="G20" s="8">
        <v>-399.1053917125065</v>
      </c>
      <c r="H20" s="8">
        <v>107.17076797017722</v>
      </c>
      <c r="I20" s="8">
        <v>232.43907592318536</v>
      </c>
      <c r="J20" s="8">
        <v>335.37719112386458</v>
      </c>
      <c r="K20" s="8">
        <v>-1608.7727970703902</v>
      </c>
      <c r="L20" s="8">
        <v>326.19740036843314</v>
      </c>
      <c r="N20" s="8">
        <f t="shared" si="6"/>
        <v>-1775.4391128597113</v>
      </c>
      <c r="O20" s="8">
        <f t="shared" si="6"/>
        <v>768.74535946247488</v>
      </c>
      <c r="P20" s="27">
        <f t="shared" si="7"/>
        <v>0.15</v>
      </c>
      <c r="Q20" s="8">
        <f t="shared" si="7"/>
        <v>-7</v>
      </c>
      <c r="R20" s="8">
        <f t="shared" si="0"/>
        <v>-262.78489216961799</v>
      </c>
      <c r="S20" s="8">
        <f t="shared" si="1"/>
        <v>102.50149943608238</v>
      </c>
      <c r="T20" s="8">
        <f t="shared" si="2"/>
        <v>-154.23818679473348</v>
      </c>
      <c r="U20" s="8">
        <f t="shared" si="3"/>
        <v>141.72447841562246</v>
      </c>
      <c r="V20" s="8">
        <f t="shared" si="4"/>
        <v>-470.6964774655043</v>
      </c>
      <c r="W20" s="8">
        <f t="shared" si="5"/>
        <v>140.14670187953271</v>
      </c>
    </row>
    <row r="21" spans="3:23">
      <c r="C21" s="9" t="s">
        <v>279</v>
      </c>
      <c r="D21" s="9" t="s">
        <v>279</v>
      </c>
      <c r="E21" s="9">
        <v>0.15</v>
      </c>
      <c r="F21" s="9">
        <v>-6</v>
      </c>
      <c r="G21" s="8">
        <v>-709.55523201077233</v>
      </c>
      <c r="H21" s="8">
        <v>117.83799511311258</v>
      </c>
      <c r="I21" s="8">
        <v>1368.7518572116364</v>
      </c>
      <c r="J21" s="8">
        <v>287.73648789770505</v>
      </c>
      <c r="K21" s="8">
        <v>-1631.5593284814688</v>
      </c>
      <c r="L21" s="8">
        <v>258.36604187912098</v>
      </c>
      <c r="N21" s="8">
        <f t="shared" si="6"/>
        <v>-972.36270328060471</v>
      </c>
      <c r="O21" s="8">
        <f t="shared" si="6"/>
        <v>663.94052488993862</v>
      </c>
      <c r="P21" s="27">
        <f t="shared" si="7"/>
        <v>0.15</v>
      </c>
      <c r="Q21" s="8">
        <f t="shared" si="7"/>
        <v>-6</v>
      </c>
      <c r="R21" s="8">
        <f t="shared" si="0"/>
        <v>-228.30697617316764</v>
      </c>
      <c r="S21" s="8">
        <f t="shared" si="1"/>
        <v>92.871900319903261</v>
      </c>
      <c r="T21" s="8">
        <f t="shared" si="2"/>
        <v>128.90205478693386</v>
      </c>
      <c r="U21" s="8">
        <f t="shared" si="3"/>
        <v>122.07320376725511</v>
      </c>
      <c r="V21" s="8">
        <f t="shared" si="4"/>
        <v>-386.7764302540686</v>
      </c>
      <c r="W21" s="8">
        <f t="shared" si="5"/>
        <v>117.02515835781094</v>
      </c>
    </row>
    <row r="22" spans="3:23">
      <c r="C22" s="9" t="s">
        <v>279</v>
      </c>
      <c r="D22" s="9" t="s">
        <v>279</v>
      </c>
      <c r="E22" s="9">
        <v>0.15</v>
      </c>
      <c r="F22" s="9">
        <v>-5</v>
      </c>
      <c r="G22" s="8">
        <v>-1017.996103660157</v>
      </c>
      <c r="H22" s="8">
        <v>143.51197784301382</v>
      </c>
      <c r="I22" s="8">
        <v>1272.0859523873696</v>
      </c>
      <c r="J22" s="8">
        <v>273.92392543412734</v>
      </c>
      <c r="K22" s="8">
        <v>-1042.8504714582455</v>
      </c>
      <c r="L22" s="8">
        <v>497.80681384614672</v>
      </c>
      <c r="N22" s="8">
        <f t="shared" si="6"/>
        <v>-788.76062273103287</v>
      </c>
      <c r="O22" s="8">
        <f t="shared" si="6"/>
        <v>915.24271712328789</v>
      </c>
      <c r="P22" s="27">
        <f t="shared" si="7"/>
        <v>0.15</v>
      </c>
      <c r="Q22" s="8">
        <f t="shared" si="7"/>
        <v>-5</v>
      </c>
      <c r="R22" s="8">
        <f t="shared" si="0"/>
        <v>-261.23877342779622</v>
      </c>
      <c r="S22" s="8">
        <f t="shared" si="1"/>
        <v>124.77079337712763</v>
      </c>
      <c r="T22" s="8">
        <f t="shared" si="2"/>
        <v>132.36907995537243</v>
      </c>
      <c r="U22" s="8">
        <f t="shared" si="3"/>
        <v>147.18534686935024</v>
      </c>
      <c r="V22" s="8">
        <f t="shared" si="4"/>
        <v>-265.51061789309267</v>
      </c>
      <c r="W22" s="8">
        <f t="shared" si="5"/>
        <v>185.6652183151661</v>
      </c>
    </row>
    <row r="23" spans="3:23">
      <c r="C23" s="9" t="s">
        <v>279</v>
      </c>
      <c r="D23" s="9" t="s">
        <v>279</v>
      </c>
      <c r="E23" s="9">
        <v>0.15</v>
      </c>
      <c r="F23" s="9">
        <v>-4</v>
      </c>
      <c r="G23" s="8">
        <v>-874.1537836465252</v>
      </c>
      <c r="H23" s="8">
        <v>117.0184241613415</v>
      </c>
      <c r="I23" s="8">
        <v>1484.386441734875</v>
      </c>
      <c r="J23" s="8">
        <v>394.4603584948859</v>
      </c>
      <c r="K23" s="8">
        <v>-1266.7974004200166</v>
      </c>
      <c r="L23" s="8">
        <v>275.62894708077488</v>
      </c>
      <c r="N23" s="8">
        <f t="shared" si="6"/>
        <v>-656.56474233166682</v>
      </c>
      <c r="O23" s="8">
        <f t="shared" si="6"/>
        <v>787.10772973700227</v>
      </c>
      <c r="P23" s="27">
        <f t="shared" si="7"/>
        <v>0.15</v>
      </c>
      <c r="Q23" s="8">
        <f t="shared" si="7"/>
        <v>-4</v>
      </c>
      <c r="R23" s="8">
        <f t="shared" si="0"/>
        <v>-222.05695025677258</v>
      </c>
      <c r="S23" s="8">
        <f t="shared" si="1"/>
        <v>106.2024495927152</v>
      </c>
      <c r="T23" s="8">
        <f t="shared" si="2"/>
        <v>183.31715098065558</v>
      </c>
      <c r="U23" s="8">
        <f t="shared" si="3"/>
        <v>153.88778205629313</v>
      </c>
      <c r="V23" s="8">
        <f t="shared" si="4"/>
        <v>-289.54257188971644</v>
      </c>
      <c r="W23" s="8">
        <f t="shared" si="5"/>
        <v>133.46363321949283</v>
      </c>
    </row>
    <row r="24" spans="3:23">
      <c r="C24" s="9" t="s">
        <v>279</v>
      </c>
      <c r="D24" s="9" t="s">
        <v>279</v>
      </c>
      <c r="E24" s="9">
        <v>0.15</v>
      </c>
      <c r="F24" s="9">
        <v>-3</v>
      </c>
      <c r="G24" s="8">
        <v>-1293.20410409961</v>
      </c>
      <c r="H24" s="8">
        <v>117.88762180420235</v>
      </c>
      <c r="I24" s="8">
        <v>2049.9873407955338</v>
      </c>
      <c r="J24" s="8">
        <v>301.29393082445313</v>
      </c>
      <c r="K24" s="8">
        <v>-1158.6456987831007</v>
      </c>
      <c r="L24" s="8">
        <v>669.94380095397605</v>
      </c>
      <c r="N24" s="8">
        <f t="shared" si="6"/>
        <v>-401.86246208717694</v>
      </c>
      <c r="O24" s="8">
        <f t="shared" si="6"/>
        <v>1089.1253535826315</v>
      </c>
      <c r="P24" s="27">
        <f t="shared" si="7"/>
        <v>0.15</v>
      </c>
      <c r="Q24" s="8">
        <f t="shared" si="7"/>
        <v>-3</v>
      </c>
      <c r="R24" s="8">
        <f t="shared" si="0"/>
        <v>-266.22316218290547</v>
      </c>
      <c r="S24" s="8">
        <f t="shared" si="1"/>
        <v>139.38502054569764</v>
      </c>
      <c r="T24" s="8">
        <f t="shared" si="2"/>
        <v>308.38786740844739</v>
      </c>
      <c r="U24" s="8">
        <f t="shared" si="3"/>
        <v>170.90797990855322</v>
      </c>
      <c r="V24" s="8">
        <f t="shared" si="4"/>
        <v>-243.09593626913042</v>
      </c>
      <c r="W24" s="8">
        <f t="shared" si="5"/>
        <v>234.26967633706499</v>
      </c>
    </row>
    <row r="25" spans="3:23">
      <c r="C25" s="9" t="s">
        <v>279</v>
      </c>
      <c r="D25" s="9" t="s">
        <v>279</v>
      </c>
      <c r="E25" s="9">
        <v>0.15</v>
      </c>
      <c r="F25" s="9">
        <v>-2</v>
      </c>
      <c r="G25" s="8">
        <v>-1306.4299020434378</v>
      </c>
      <c r="H25" s="8">
        <v>134.37608970023894</v>
      </c>
      <c r="I25" s="8">
        <v>2060.318306563946</v>
      </c>
      <c r="J25" s="8">
        <v>379.75053020700125</v>
      </c>
      <c r="K25" s="8">
        <v>-1285.03789576484</v>
      </c>
      <c r="L25" s="8">
        <v>653.8108163486321</v>
      </c>
      <c r="N25" s="8">
        <f t="shared" si="6"/>
        <v>-531.14949124433178</v>
      </c>
      <c r="O25" s="8">
        <f t="shared" si="6"/>
        <v>1167.9374362558724</v>
      </c>
      <c r="P25" s="27">
        <f t="shared" si="7"/>
        <v>0.15</v>
      </c>
      <c r="Q25" s="8">
        <f t="shared" si="7"/>
        <v>-2</v>
      </c>
      <c r="R25" s="8">
        <f t="shared" si="0"/>
        <v>-282.63711501856466</v>
      </c>
      <c r="S25" s="8">
        <f t="shared" si="1"/>
        <v>150.83904750771461</v>
      </c>
      <c r="T25" s="8">
        <f t="shared" si="2"/>
        <v>296.0227333358294</v>
      </c>
      <c r="U25" s="8">
        <f t="shared" si="3"/>
        <v>193.0127794698144</v>
      </c>
      <c r="V25" s="8">
        <f t="shared" si="4"/>
        <v>-278.96036393943064</v>
      </c>
      <c r="W25" s="8">
        <f t="shared" si="5"/>
        <v>240.11689115040718</v>
      </c>
    </row>
    <row r="26" spans="3:23">
      <c r="C26" s="9" t="s">
        <v>279</v>
      </c>
      <c r="D26" s="9" t="s">
        <v>279</v>
      </c>
      <c r="E26" s="9">
        <v>0.15</v>
      </c>
      <c r="F26" s="9">
        <v>-1</v>
      </c>
      <c r="G26" s="8">
        <v>-1197.4502835774281</v>
      </c>
      <c r="H26" s="8">
        <v>140.3849832639637</v>
      </c>
      <c r="I26" s="8">
        <v>2322.7581375302452</v>
      </c>
      <c r="J26" s="8">
        <v>367.81155342469083</v>
      </c>
      <c r="K26" s="8">
        <v>-1190.227186807391</v>
      </c>
      <c r="L26" s="8">
        <v>433.54795797378995</v>
      </c>
      <c r="N26" s="8">
        <f t="shared" si="6"/>
        <v>-64.919332854573895</v>
      </c>
      <c r="O26" s="8">
        <f t="shared" si="6"/>
        <v>941.74449466244448</v>
      </c>
      <c r="P26" s="27">
        <f t="shared" si="7"/>
        <v>0.15</v>
      </c>
      <c r="Q26" s="8">
        <f t="shared" si="7"/>
        <v>-1</v>
      </c>
      <c r="R26" s="8">
        <f t="shared" si="0"/>
        <v>-212.91231952083947</v>
      </c>
      <c r="S26" s="8">
        <f t="shared" si="1"/>
        <v>127.13197310219866</v>
      </c>
      <c r="T26" s="8">
        <f t="shared" si="2"/>
        <v>392.1235028570419</v>
      </c>
      <c r="U26" s="8">
        <f t="shared" si="3"/>
        <v>166.22091484857367</v>
      </c>
      <c r="V26" s="8">
        <f t="shared" si="4"/>
        <v>-211.67084976348934</v>
      </c>
      <c r="W26" s="8">
        <f t="shared" si="5"/>
        <v>177.51935938045003</v>
      </c>
    </row>
    <row r="27" spans="3:23">
      <c r="C27" s="9" t="s">
        <v>279</v>
      </c>
      <c r="D27" s="9" t="s">
        <v>279</v>
      </c>
      <c r="E27" s="9">
        <v>0.15</v>
      </c>
      <c r="F27" s="9">
        <v>0</v>
      </c>
      <c r="G27" s="8">
        <v>-1624.4796097043545</v>
      </c>
      <c r="H27" s="8">
        <v>167.53471702035677</v>
      </c>
      <c r="I27" s="8">
        <v>1802.3920050912468</v>
      </c>
      <c r="J27" s="8">
        <v>410.90249299702327</v>
      </c>
      <c r="K27" s="8">
        <v>-981.39207123992821</v>
      </c>
      <c r="L27" s="8">
        <v>557.23059831214164</v>
      </c>
      <c r="N27" s="8">
        <f t="shared" si="6"/>
        <v>-803.47967585303593</v>
      </c>
      <c r="O27" s="8">
        <f t="shared" si="6"/>
        <v>1135.6678083295217</v>
      </c>
      <c r="P27" s="27">
        <f t="shared" si="7"/>
        <v>0.15</v>
      </c>
      <c r="Q27" s="8">
        <f t="shared" si="7"/>
        <v>0</v>
      </c>
      <c r="R27" s="8">
        <f t="shared" si="0"/>
        <v>-367.0880224643617</v>
      </c>
      <c r="S27" s="8">
        <f t="shared" si="1"/>
        <v>153.00869602391521</v>
      </c>
      <c r="T27" s="8">
        <f t="shared" si="2"/>
        <v>221.90553632863222</v>
      </c>
      <c r="U27" s="8">
        <f t="shared" si="3"/>
        <v>194.83753251990484</v>
      </c>
      <c r="V27" s="8">
        <f t="shared" si="4"/>
        <v>-256.55735179078846</v>
      </c>
      <c r="W27" s="8">
        <f t="shared" si="5"/>
        <v>219.98767562094076</v>
      </c>
    </row>
    <row r="28" spans="3:23">
      <c r="C28" s="9" t="s">
        <v>279</v>
      </c>
      <c r="D28" s="9" t="s">
        <v>279</v>
      </c>
      <c r="E28" s="9">
        <v>0.15</v>
      </c>
      <c r="F28" s="9">
        <v>1</v>
      </c>
      <c r="G28" s="8">
        <v>-1071.3972955378458</v>
      </c>
      <c r="H28" s="8">
        <v>124.35084134754243</v>
      </c>
      <c r="I28" s="8">
        <v>1904.9699528719266</v>
      </c>
      <c r="J28" s="8">
        <v>533.05604400955008</v>
      </c>
      <c r="K28" s="8">
        <v>-1069.2736473401076</v>
      </c>
      <c r="L28" s="8">
        <v>887.67015879442897</v>
      </c>
      <c r="N28" s="8">
        <f t="shared" si="6"/>
        <v>-235.70099000602681</v>
      </c>
      <c r="O28" s="8">
        <f t="shared" si="6"/>
        <v>1545.0770441515215</v>
      </c>
      <c r="P28" s="27">
        <f t="shared" si="7"/>
        <v>0.15</v>
      </c>
      <c r="Q28" s="8">
        <f t="shared" si="7"/>
        <v>1</v>
      </c>
      <c r="R28" s="8">
        <f t="shared" si="0"/>
        <v>-209.92620595247644</v>
      </c>
      <c r="S28" s="8">
        <f t="shared" si="1"/>
        <v>190.36560256068154</v>
      </c>
      <c r="T28" s="8">
        <f t="shared" si="2"/>
        <v>301.63691486795318</v>
      </c>
      <c r="U28" s="8">
        <f t="shared" si="3"/>
        <v>260.61180926821413</v>
      </c>
      <c r="V28" s="8">
        <f t="shared" si="4"/>
        <v>-209.56120391849018</v>
      </c>
      <c r="W28" s="8">
        <f t="shared" si="5"/>
        <v>321.56111024686516</v>
      </c>
    </row>
    <row r="29" spans="3:23">
      <c r="C29" s="9" t="s">
        <v>279</v>
      </c>
      <c r="D29" s="9" t="s">
        <v>279</v>
      </c>
      <c r="E29" s="9">
        <v>0.15</v>
      </c>
      <c r="F29" s="9">
        <v>2</v>
      </c>
      <c r="G29" s="8">
        <v>-1138.4920823775956</v>
      </c>
      <c r="H29" s="8">
        <v>135.26061458657409</v>
      </c>
      <c r="I29" s="8">
        <v>2047.1470616949539</v>
      </c>
      <c r="J29" s="8">
        <v>376.98366104232923</v>
      </c>
      <c r="K29" s="8">
        <v>-1056.4855948734796</v>
      </c>
      <c r="L29" s="8">
        <v>578.43239488375434</v>
      </c>
      <c r="N29" s="8">
        <f t="shared" si="6"/>
        <v>-147.8306155561213</v>
      </c>
      <c r="O29" s="8">
        <f t="shared" si="6"/>
        <v>1090.6766705126577</v>
      </c>
      <c r="P29" s="27">
        <f t="shared" si="7"/>
        <v>0.15</v>
      </c>
      <c r="Q29" s="8">
        <f t="shared" si="7"/>
        <v>2</v>
      </c>
      <c r="R29" s="8">
        <f t="shared" si="0"/>
        <v>-211.84730023509999</v>
      </c>
      <c r="S29" s="8">
        <f t="shared" si="1"/>
        <v>142.54067896938938</v>
      </c>
      <c r="T29" s="8">
        <f t="shared" si="2"/>
        <v>335.68442765236944</v>
      </c>
      <c r="U29" s="8">
        <f t="shared" si="3"/>
        <v>184.08682757897225</v>
      </c>
      <c r="V29" s="8">
        <f t="shared" si="4"/>
        <v>-197.75243519533007</v>
      </c>
      <c r="W29" s="8">
        <f t="shared" si="5"/>
        <v>218.71082870796721</v>
      </c>
    </row>
    <row r="30" spans="3:23">
      <c r="C30" s="9" t="s">
        <v>279</v>
      </c>
      <c r="D30" s="9" t="s">
        <v>279</v>
      </c>
      <c r="E30" s="9">
        <v>0.15</v>
      </c>
      <c r="F30" s="9">
        <v>3</v>
      </c>
      <c r="G30" s="8">
        <v>-817.76948161249584</v>
      </c>
      <c r="H30" s="8">
        <v>125.18846488784868</v>
      </c>
      <c r="I30" s="8">
        <v>1379.2750455705605</v>
      </c>
      <c r="J30" s="8">
        <v>304.47348372586453</v>
      </c>
      <c r="K30" s="8">
        <v>-1815.5976418049447</v>
      </c>
      <c r="L30" s="8">
        <v>305.09183228477627</v>
      </c>
      <c r="N30" s="8">
        <f t="shared" si="6"/>
        <v>-1254.0920778468801</v>
      </c>
      <c r="O30" s="8">
        <f t="shared" si="6"/>
        <v>734.75378089848948</v>
      </c>
      <c r="P30" s="27">
        <f t="shared" si="7"/>
        <v>0.15</v>
      </c>
      <c r="Q30" s="8">
        <f t="shared" si="7"/>
        <v>3</v>
      </c>
      <c r="R30" s="8">
        <f t="shared" si="0"/>
        <v>-277.72045066665027</v>
      </c>
      <c r="S30" s="8">
        <f t="shared" si="1"/>
        <v>101.8804621883713</v>
      </c>
      <c r="T30" s="8">
        <f t="shared" si="2"/>
        <v>99.896577442937556</v>
      </c>
      <c r="U30" s="8">
        <f t="shared" si="3"/>
        <v>132.69507480115527</v>
      </c>
      <c r="V30" s="8">
        <f t="shared" si="4"/>
        <v>-449.22216569972738</v>
      </c>
      <c r="W30" s="8">
        <f t="shared" si="5"/>
        <v>132.8013534597182</v>
      </c>
    </row>
    <row r="31" spans="3:23">
      <c r="C31" s="9" t="s">
        <v>279</v>
      </c>
      <c r="D31" s="9" t="s">
        <v>279</v>
      </c>
      <c r="E31" s="9">
        <v>0.15</v>
      </c>
      <c r="F31" s="9">
        <v>4</v>
      </c>
      <c r="G31" s="8">
        <v>-616.71011392894218</v>
      </c>
      <c r="H31" s="8">
        <v>105.59907198270935</v>
      </c>
      <c r="I31" s="8">
        <v>1772.1576380174131</v>
      </c>
      <c r="J31" s="8">
        <v>350.55384597537636</v>
      </c>
      <c r="K31" s="8">
        <v>-1241.216140470347</v>
      </c>
      <c r="L31" s="8">
        <v>368.31547629678778</v>
      </c>
      <c r="N31" s="8">
        <f t="shared" si="6"/>
        <v>-85.7686163818762</v>
      </c>
      <c r="O31" s="8">
        <f t="shared" si="6"/>
        <v>824.46839425487349</v>
      </c>
      <c r="P31" s="27">
        <f t="shared" si="7"/>
        <v>0.15</v>
      </c>
      <c r="Q31" s="8">
        <f t="shared" si="7"/>
        <v>4</v>
      </c>
      <c r="R31" s="8">
        <f t="shared" si="0"/>
        <v>-115.37799324830465</v>
      </c>
      <c r="S31" s="8">
        <f t="shared" si="1"/>
        <v>108.32607111865498</v>
      </c>
      <c r="T31" s="8">
        <f t="shared" si="2"/>
        <v>295.20865161747514</v>
      </c>
      <c r="U31" s="8">
        <f t="shared" si="3"/>
        <v>150.42767289864463</v>
      </c>
      <c r="V31" s="8">
        <f t="shared" si="4"/>
        <v>-222.71496656010859</v>
      </c>
      <c r="W31" s="8">
        <f t="shared" si="5"/>
        <v>153.4804531101372</v>
      </c>
    </row>
    <row r="32" spans="3:23">
      <c r="C32" s="9" t="s">
        <v>279</v>
      </c>
      <c r="D32" s="9" t="s">
        <v>279</v>
      </c>
      <c r="E32" s="9">
        <v>0.15</v>
      </c>
      <c r="F32" s="9">
        <v>5</v>
      </c>
      <c r="G32" s="8">
        <v>-373.13176016184889</v>
      </c>
      <c r="H32" s="8">
        <v>128.45611463374593</v>
      </c>
      <c r="I32" s="8">
        <v>1650.1992375110851</v>
      </c>
      <c r="J32" s="8">
        <v>310.50685240985308</v>
      </c>
      <c r="K32" s="8">
        <v>-1302.9038659386761</v>
      </c>
      <c r="L32" s="8">
        <v>410.45904128245161</v>
      </c>
      <c r="N32" s="8">
        <f t="shared" si="6"/>
        <v>-25.836388589439821</v>
      </c>
      <c r="O32" s="8">
        <f t="shared" si="6"/>
        <v>849.42200832605067</v>
      </c>
      <c r="P32" s="27">
        <f t="shared" si="7"/>
        <v>0.15</v>
      </c>
      <c r="Q32" s="8">
        <f t="shared" si="7"/>
        <v>5</v>
      </c>
      <c r="R32" s="8">
        <f t="shared" si="0"/>
        <v>-66.957876279787754</v>
      </c>
      <c r="S32" s="8">
        <f t="shared" si="1"/>
        <v>114.98392686333689</v>
      </c>
      <c r="T32" s="8">
        <f t="shared" si="2"/>
        <v>280.80213894524775</v>
      </c>
      <c r="U32" s="8">
        <f t="shared" si="3"/>
        <v>146.27389741860532</v>
      </c>
      <c r="V32" s="8">
        <f t="shared" si="4"/>
        <v>-226.76245696017995</v>
      </c>
      <c r="W32" s="8">
        <f t="shared" si="5"/>
        <v>163.4531798810832</v>
      </c>
    </row>
    <row r="33" spans="3:42">
      <c r="C33" s="9" t="s">
        <v>279</v>
      </c>
      <c r="D33" s="9" t="s">
        <v>279</v>
      </c>
      <c r="E33" s="9">
        <v>0.15</v>
      </c>
      <c r="F33" s="9">
        <v>6</v>
      </c>
      <c r="G33" s="8">
        <v>-411.0168699480443</v>
      </c>
      <c r="H33" s="8">
        <v>109.56303739062531</v>
      </c>
      <c r="I33" s="8">
        <v>949.12923695233962</v>
      </c>
      <c r="J33" s="8">
        <v>481.72922371736422</v>
      </c>
      <c r="K33" s="8">
        <v>-1225.0914972300463</v>
      </c>
      <c r="L33" s="8">
        <v>612.44594449760825</v>
      </c>
      <c r="N33" s="8">
        <f t="shared" si="6"/>
        <v>-686.97913022575108</v>
      </c>
      <c r="O33" s="8">
        <f t="shared" si="6"/>
        <v>1203.7382056055978</v>
      </c>
      <c r="P33" s="27">
        <f t="shared" si="7"/>
        <v>0.15</v>
      </c>
      <c r="Q33" s="8">
        <f t="shared" si="7"/>
        <v>6</v>
      </c>
      <c r="R33" s="8">
        <f t="shared" si="0"/>
        <v>-145.78186689076165</v>
      </c>
      <c r="S33" s="8">
        <f t="shared" si="1"/>
        <v>150.49001328962601</v>
      </c>
      <c r="T33" s="8">
        <f t="shared" si="2"/>
        <v>87.993245232741842</v>
      </c>
      <c r="U33" s="8">
        <f t="shared" si="3"/>
        <v>214.45607656453421</v>
      </c>
      <c r="V33" s="8">
        <f t="shared" si="4"/>
        <v>-285.70094345485575</v>
      </c>
      <c r="W33" s="8">
        <f t="shared" si="5"/>
        <v>236.9230129486387</v>
      </c>
    </row>
    <row r="34" spans="3:42">
      <c r="C34" s="9" t="s">
        <v>279</v>
      </c>
      <c r="D34" s="9" t="s">
        <v>279</v>
      </c>
      <c r="E34" s="9">
        <v>0.15</v>
      </c>
      <c r="F34" s="9">
        <v>7</v>
      </c>
      <c r="G34" s="8">
        <v>137.66017142669006</v>
      </c>
      <c r="H34" s="8">
        <v>112.29021512959571</v>
      </c>
      <c r="I34" s="8">
        <v>-430.92381411369286</v>
      </c>
      <c r="J34" s="8">
        <v>457.0585721602738</v>
      </c>
      <c r="K34" s="8">
        <v>-790.08185206086432</v>
      </c>
      <c r="L34" s="8">
        <v>377.92911708101059</v>
      </c>
      <c r="N34" s="8">
        <f t="shared" si="6"/>
        <v>-1083.3454947478672</v>
      </c>
      <c r="O34" s="8">
        <f t="shared" si="6"/>
        <v>947.27790437088015</v>
      </c>
      <c r="P34" s="27">
        <f t="shared" si="7"/>
        <v>0.15</v>
      </c>
      <c r="Q34" s="8">
        <f t="shared" si="7"/>
        <v>7</v>
      </c>
      <c r="R34" s="8">
        <f t="shared" si="0"/>
        <v>-94.830571524085627</v>
      </c>
      <c r="S34" s="8">
        <f t="shared" si="1"/>
        <v>122.90840151596429</v>
      </c>
      <c r="T34" s="8">
        <f t="shared" si="2"/>
        <v>-192.55594403883896</v>
      </c>
      <c r="U34" s="8">
        <f t="shared" si="3"/>
        <v>182.1654628806121</v>
      </c>
      <c r="V34" s="8">
        <f t="shared" si="4"/>
        <v>-254.28623181100903</v>
      </c>
      <c r="W34" s="8">
        <f t="shared" si="5"/>
        <v>168.56508778886371</v>
      </c>
    </row>
    <row r="35" spans="3:42">
      <c r="C35" s="9" t="s">
        <v>279</v>
      </c>
      <c r="D35" s="9" t="s">
        <v>279</v>
      </c>
      <c r="E35" s="9">
        <v>0.15</v>
      </c>
      <c r="F35" s="9">
        <v>8</v>
      </c>
      <c r="G35" s="8">
        <v>454.57785052804843</v>
      </c>
      <c r="H35" s="8">
        <v>153.95755868841127</v>
      </c>
      <c r="I35" s="8">
        <v>-361.21466887462094</v>
      </c>
      <c r="J35" s="8">
        <v>281.13172691890395</v>
      </c>
      <c r="K35" s="8">
        <v>-1712.0095630247522</v>
      </c>
      <c r="L35" s="8">
        <v>545.22520501520944</v>
      </c>
      <c r="N35" s="8">
        <f t="shared" si="6"/>
        <v>-1618.6463813713247</v>
      </c>
      <c r="O35" s="8">
        <f t="shared" si="6"/>
        <v>980.31449062252466</v>
      </c>
      <c r="P35" s="27">
        <f t="shared" si="7"/>
        <v>0.15</v>
      </c>
      <c r="Q35" s="8">
        <f t="shared" si="7"/>
        <v>8</v>
      </c>
      <c r="R35" s="8">
        <f t="shared" si="0"/>
        <v>-98.908879902980331</v>
      </c>
      <c r="S35" s="8">
        <f t="shared" si="1"/>
        <v>133.68335281140935</v>
      </c>
      <c r="T35" s="8">
        <f t="shared" si="2"/>
        <v>-239.12321917531412</v>
      </c>
      <c r="U35" s="8">
        <f t="shared" si="3"/>
        <v>155.54141297602524</v>
      </c>
      <c r="V35" s="8">
        <f t="shared" si="4"/>
        <v>-471.291091607368</v>
      </c>
      <c r="W35" s="8">
        <f t="shared" si="5"/>
        <v>200.93247952382785</v>
      </c>
    </row>
    <row r="36" spans="3:42">
      <c r="C36" s="9" t="s">
        <v>279</v>
      </c>
      <c r="D36" s="9" t="s">
        <v>279</v>
      </c>
      <c r="E36" s="9">
        <v>0.15</v>
      </c>
      <c r="F36" s="9">
        <v>8.3400000000000034</v>
      </c>
      <c r="G36" s="8">
        <v>540.85325379693575</v>
      </c>
      <c r="H36" s="8">
        <v>106.10336004446276</v>
      </c>
      <c r="I36" s="8">
        <v>-1477.5089774888838</v>
      </c>
      <c r="J36" s="8">
        <v>333.20911200940259</v>
      </c>
      <c r="K36" s="8">
        <v>1205.9632477716686</v>
      </c>
      <c r="L36" s="8">
        <v>413.68743494607497</v>
      </c>
      <c r="N36" s="8">
        <f>SUM(G36,I36,K36)</f>
        <v>269.30752407972057</v>
      </c>
      <c r="O36" s="8">
        <f>SUM(H36,J36,L36)</f>
        <v>852.99990699994032</v>
      </c>
      <c r="P36" s="27">
        <f>E36</f>
        <v>0.15</v>
      </c>
      <c r="Q36" s="36">
        <f>F36</f>
        <v>8.3400000000000034</v>
      </c>
      <c r="R36" s="8">
        <f>E/1000/(1+nu)*(G36+(nu/(1-2*nu))*N36)</f>
        <v>122.41466344256779</v>
      </c>
      <c r="S36" s="8">
        <f>E/1000/(1+nu)*(G36+H36+(nu/(1-2*nu))*(N36+O36))-R36</f>
        <v>111.53337983576054</v>
      </c>
      <c r="T36" s="8">
        <f>E/1000/(1+nu)*(I36+(nu/(1-2*nu))*N36)</f>
        <v>-224.49134505968249</v>
      </c>
      <c r="U36" s="8">
        <f>E/1000/(1+nu)*(I36+J36+(nu/(1-2*nu))*(N36+O36))-T36</f>
        <v>150.56718095473457</v>
      </c>
      <c r="V36" s="8">
        <f>E/1000/(1+nu)*(K36+(nu/(1-2*nu))*N36)</f>
        <v>236.73044365697498</v>
      </c>
      <c r="W36" s="8">
        <f>E/1000/(1+nu)*(K36+L36+(nu/(1-2*nu))*(N36+O36))-V36</f>
        <v>164.39939270947511</v>
      </c>
    </row>
    <row r="37" spans="3:42">
      <c r="C37" s="9" t="s">
        <v>279</v>
      </c>
      <c r="D37" s="9" t="s">
        <v>279</v>
      </c>
      <c r="E37" s="9">
        <v>0.15</v>
      </c>
      <c r="F37" s="9">
        <v>8.6700000000000017</v>
      </c>
      <c r="G37" s="8">
        <v>687.90514108929551</v>
      </c>
      <c r="H37" s="8">
        <v>120.94706965259945</v>
      </c>
      <c r="I37" s="8">
        <v>-1249.3413033221045</v>
      </c>
      <c r="J37" s="8">
        <v>329.08802999254135</v>
      </c>
      <c r="K37" s="8">
        <v>1185.8937996209741</v>
      </c>
      <c r="L37" s="8">
        <v>205.01142527584716</v>
      </c>
      <c r="N37" s="8">
        <f>SUM(G37,I37,K37)</f>
        <v>624.45763738816504</v>
      </c>
      <c r="O37" s="8">
        <f>SUM(H37,J37,L37)</f>
        <v>655.04652492098796</v>
      </c>
      <c r="P37" s="27">
        <f>E37</f>
        <v>0.15</v>
      </c>
      <c r="Q37" s="36">
        <f>F37</f>
        <v>8.6700000000000017</v>
      </c>
      <c r="R37" s="8">
        <f>E/1000/(1+nu)*(G37+(nu/(1-2*nu))*N37)</f>
        <v>186.53375021405324</v>
      </c>
      <c r="S37" s="8">
        <f>E/1000/(1+nu)*(G37+H37+(nu/(1-2*nu))*(N37+O37))-R37</f>
        <v>92.433491259773604</v>
      </c>
      <c r="T37" s="8">
        <f>E/1000/(1+nu)*(I37+(nu/(1-2*nu))*N37)</f>
        <v>-146.43048241915614</v>
      </c>
      <c r="U37" s="8">
        <f>E/1000/(1+nu)*(I37+J37+(nu/(1-2*nu))*(N37+O37))-T37</f>
        <v>128.20771881820107</v>
      </c>
      <c r="V37" s="8">
        <f>E/1000/(1+nu)*(K37+(nu/(1-2*nu))*N37)</f>
        <v>272.1255508991855</v>
      </c>
      <c r="W37" s="8">
        <f>E/1000/(1+nu)*(K37+L37+(nu/(1-2*nu))*(N37+O37))-V37</f>
        <v>106.88205238251925</v>
      </c>
      <c r="AP37" t="s">
        <v>330</v>
      </c>
    </row>
    <row r="38" spans="3:42">
      <c r="C38" s="39" t="s">
        <v>283</v>
      </c>
      <c r="D38" s="39" t="s">
        <v>283</v>
      </c>
      <c r="E38" s="9">
        <v>0.15</v>
      </c>
      <c r="F38" s="9">
        <v>9</v>
      </c>
      <c r="G38" s="8">
        <v>359.93050572358243</v>
      </c>
      <c r="H38" s="8">
        <v>114.71513176419813</v>
      </c>
      <c r="I38" s="8">
        <v>-2565.82618596668</v>
      </c>
      <c r="J38" s="8">
        <v>447.5417329486977</v>
      </c>
      <c r="K38" s="8">
        <v>-377.46129123095164</v>
      </c>
      <c r="L38" s="8">
        <v>227.22003085740019</v>
      </c>
      <c r="N38" s="8">
        <f t="shared" si="6"/>
        <v>-2583.3569714740493</v>
      </c>
      <c r="O38" s="8">
        <f t="shared" si="6"/>
        <v>789.47689557029594</v>
      </c>
      <c r="P38" s="27">
        <f t="shared" si="7"/>
        <v>0.15</v>
      </c>
      <c r="Q38" s="8">
        <f t="shared" si="7"/>
        <v>9</v>
      </c>
      <c r="R38" s="8">
        <f t="shared" si="0"/>
        <v>-220.69161308373344</v>
      </c>
      <c r="S38" s="8">
        <f t="shared" si="1"/>
        <v>106.06569872497268</v>
      </c>
      <c r="T38" s="8">
        <f t="shared" si="2"/>
        <v>-723.55604446799725</v>
      </c>
      <c r="U38" s="8">
        <f t="shared" si="3"/>
        <v>163.27027080355856</v>
      </c>
      <c r="V38" s="8">
        <f t="shared" si="4"/>
        <v>-347.43082818529399</v>
      </c>
      <c r="W38" s="8">
        <f t="shared" si="5"/>
        <v>125.40247825661677</v>
      </c>
    </row>
    <row r="39" spans="3:42">
      <c r="C39" t="s">
        <v>282</v>
      </c>
      <c r="D39" t="s">
        <v>282</v>
      </c>
      <c r="E39" s="9">
        <v>0.15</v>
      </c>
      <c r="F39" s="9">
        <v>9.3299999999999983</v>
      </c>
      <c r="G39" s="8">
        <v>-363.0723917907863</v>
      </c>
      <c r="H39" s="8">
        <v>112.63182880649757</v>
      </c>
      <c r="I39" s="8">
        <v>-2783.8818558991729</v>
      </c>
      <c r="J39" s="8">
        <v>213.64988809124952</v>
      </c>
      <c r="K39" s="8">
        <v>879.11515571703626</v>
      </c>
      <c r="L39" s="8">
        <v>198.28786207898293</v>
      </c>
      <c r="N39" s="8">
        <f>SUM(G39,I39,K39)</f>
        <v>-2267.8390919729227</v>
      </c>
      <c r="O39" s="8">
        <f>SUM(H39,J39,L39)</f>
        <v>524.56957897672999</v>
      </c>
      <c r="P39" s="27">
        <f>E39</f>
        <v>0.15</v>
      </c>
      <c r="Q39" s="36">
        <f>F39</f>
        <v>9.3299999999999983</v>
      </c>
      <c r="R39" s="8">
        <f>E/1000/(1+nu)*(G39+(nu/(1-2*nu))*N39)</f>
        <v>-310.44796802357985</v>
      </c>
      <c r="S39" s="8">
        <f>E/1000/(1+nu)*(G39+H39+(nu/(1-2*nu))*(N39+O39))-R39</f>
        <v>76.733393276696631</v>
      </c>
      <c r="T39" s="8">
        <f>E/1000/(1+nu)*(I39+(nu/(1-2*nu))*N39)</f>
        <v>-726.52459466720893</v>
      </c>
      <c r="U39" s="8">
        <f>E/1000/(1+nu)*(I39+J39+(nu/(1-2*nu))*(N39+O39))-T39</f>
        <v>94.095872216263501</v>
      </c>
      <c r="V39" s="8">
        <f>E/1000/(1+nu)*(K39+(nu/(1-2*nu))*N39)</f>
        <v>-96.946983295672837</v>
      </c>
      <c r="W39" s="8">
        <f>E/1000/(1+nu)*(K39+L39+(nu/(1-2*nu))*(N39+O39))-V39</f>
        <v>91.455523995405045</v>
      </c>
    </row>
    <row r="40" spans="3:42">
      <c r="C40" s="9" t="s">
        <v>281</v>
      </c>
      <c r="D40" s="9" t="s">
        <v>281</v>
      </c>
      <c r="E40" s="9">
        <v>0.15</v>
      </c>
      <c r="F40" s="9">
        <v>9.6599999999999966</v>
      </c>
      <c r="G40" s="8">
        <v>382.76818715665684</v>
      </c>
      <c r="H40" s="8">
        <v>93.309346179015733</v>
      </c>
      <c r="I40" s="8">
        <v>-1216.9966885012818</v>
      </c>
      <c r="J40" s="8">
        <v>186.37525716513892</v>
      </c>
      <c r="K40" s="8">
        <v>1451.622806628139</v>
      </c>
      <c r="L40" s="8">
        <v>342.91915244377697</v>
      </c>
      <c r="N40" s="8">
        <f>SUM(G40,I40,K40)</f>
        <v>617.39430528351397</v>
      </c>
      <c r="O40" s="8">
        <f>SUM(H40,J40,L40)</f>
        <v>622.60375578793162</v>
      </c>
      <c r="P40" s="27">
        <f>E40</f>
        <v>0.15</v>
      </c>
      <c r="Q40" s="36">
        <f>F40</f>
        <v>9.6599999999999966</v>
      </c>
      <c r="R40" s="8">
        <f>E/1000/(1+nu)*(G40+(nu/(1-2*nu))*N40)</f>
        <v>133.31578430793473</v>
      </c>
      <c r="S40" s="8">
        <f>E/1000/(1+nu)*(G40+H40+(nu/(1-2*nu))*(N40+O40))-R40</f>
        <v>84.134829663823353</v>
      </c>
      <c r="T40" s="8">
        <f>E/1000/(1+nu)*(I40+(nu/(1-2*nu))*N40)</f>
        <v>-141.64380369577344</v>
      </c>
      <c r="U40" s="8">
        <f>E/1000/(1+nu)*(I40+J40+(nu/(1-2*nu))*(N40+O40))-T40</f>
        <v>100.13053311456326</v>
      </c>
      <c r="V40" s="8">
        <f>E/1000/(1+nu)*(K40+(nu/(1-2*nu))*N40)</f>
        <v>317.02517202959575</v>
      </c>
      <c r="W40" s="8">
        <f>E/1000/(1+nu)*(K40+L40+(nu/(1-2*nu))*(N40+O40))-V40</f>
        <v>127.03651511557916</v>
      </c>
    </row>
    <row r="41" spans="3:42">
      <c r="C41" s="9" t="s">
        <v>281</v>
      </c>
      <c r="D41" s="9" t="s">
        <v>281</v>
      </c>
      <c r="E41" s="9">
        <v>0.15</v>
      </c>
      <c r="F41" s="9">
        <v>10</v>
      </c>
      <c r="G41" s="8">
        <v>206.94653734976143</v>
      </c>
      <c r="H41" s="8">
        <v>103.22514221616782</v>
      </c>
      <c r="I41" s="8">
        <v>-1708.3552583611049</v>
      </c>
      <c r="J41" s="8">
        <v>183.71677794981611</v>
      </c>
      <c r="K41" s="8">
        <v>2572.2655063065149</v>
      </c>
      <c r="L41" s="8">
        <v>215.9854881007559</v>
      </c>
      <c r="N41" s="8">
        <f t="shared" si="6"/>
        <v>1070.8567852951714</v>
      </c>
      <c r="O41" s="8">
        <f t="shared" si="6"/>
        <v>502.9274082667398</v>
      </c>
      <c r="P41" s="27">
        <f t="shared" si="7"/>
        <v>0.15</v>
      </c>
      <c r="Q41" s="8">
        <f t="shared" si="7"/>
        <v>10</v>
      </c>
      <c r="R41" s="8">
        <f t="shared" si="0"/>
        <v>152.69389699864965</v>
      </c>
      <c r="S41" s="8">
        <f t="shared" si="1"/>
        <v>72.749506597578517</v>
      </c>
      <c r="T41" s="8">
        <f t="shared" si="2"/>
        <v>-176.49859913915552</v>
      </c>
      <c r="U41" s="8">
        <f t="shared" si="3"/>
        <v>86.584006489299327</v>
      </c>
      <c r="V41" s="8">
        <f t="shared" si="4"/>
        <v>559.23309478809165</v>
      </c>
      <c r="W41" s="8">
        <f t="shared" si="5"/>
        <v>92.130191046492087</v>
      </c>
    </row>
    <row r="42" spans="3:42">
      <c r="C42" s="9" t="s">
        <v>281</v>
      </c>
      <c r="D42" s="9" t="s">
        <v>281</v>
      </c>
      <c r="E42" s="9">
        <v>0.15</v>
      </c>
      <c r="F42" s="9">
        <v>11</v>
      </c>
      <c r="G42" s="8">
        <v>-710.99730952151049</v>
      </c>
      <c r="H42" s="8">
        <v>105.08184958624156</v>
      </c>
      <c r="I42" s="8">
        <v>-1488.9689597814559</v>
      </c>
      <c r="J42" s="8">
        <v>204.23142051961827</v>
      </c>
      <c r="K42" s="8">
        <v>2379.5024011457053</v>
      </c>
      <c r="L42" s="8">
        <v>247.03671010084554</v>
      </c>
      <c r="N42" s="8">
        <f t="shared" si="6"/>
        <v>179.536131842739</v>
      </c>
      <c r="O42" s="8">
        <f t="shared" si="6"/>
        <v>556.34998020670537</v>
      </c>
      <c r="P42" s="27">
        <f t="shared" si="7"/>
        <v>0.15</v>
      </c>
      <c r="Q42" s="8">
        <f t="shared" si="7"/>
        <v>11</v>
      </c>
      <c r="R42" s="8">
        <f t="shared" si="0"/>
        <v>-102.56589815371004</v>
      </c>
      <c r="S42" s="8">
        <f t="shared" si="1"/>
        <v>78.911721982743686</v>
      </c>
      <c r="T42" s="8">
        <f t="shared" si="2"/>
        <v>-236.27977554213814</v>
      </c>
      <c r="U42" s="8">
        <f t="shared" si="3"/>
        <v>95.953054486917807</v>
      </c>
      <c r="V42" s="8">
        <f t="shared" si="4"/>
        <v>428.61373961721768</v>
      </c>
      <c r="W42" s="8">
        <f t="shared" si="5"/>
        <v>103.31021363369121</v>
      </c>
    </row>
    <row r="43" spans="3:42">
      <c r="C43" s="9" t="s">
        <v>281</v>
      </c>
      <c r="D43" s="9" t="s">
        <v>281</v>
      </c>
      <c r="E43" s="9">
        <v>0.15</v>
      </c>
      <c r="F43" s="9">
        <v>12.000000000000014</v>
      </c>
      <c r="G43" s="8">
        <v>-543.00485424163548</v>
      </c>
      <c r="H43" s="8">
        <v>94.224480815086054</v>
      </c>
      <c r="I43" s="8">
        <v>-854.48898378437389</v>
      </c>
      <c r="J43" s="8">
        <v>177.45271863234268</v>
      </c>
      <c r="K43" s="8">
        <v>1633.4524856682631</v>
      </c>
      <c r="L43" s="8">
        <v>302.08430569977895</v>
      </c>
      <c r="N43" s="8">
        <f t="shared" si="6"/>
        <v>235.95864764225371</v>
      </c>
      <c r="O43" s="8">
        <f t="shared" si="6"/>
        <v>573.76150514720769</v>
      </c>
      <c r="P43" s="27">
        <f t="shared" si="7"/>
        <v>0.15</v>
      </c>
      <c r="Q43" s="8">
        <f t="shared" si="7"/>
        <v>12.000000000000014</v>
      </c>
      <c r="R43" s="8">
        <f t="shared" si="0"/>
        <v>-67.520982236909603</v>
      </c>
      <c r="S43" s="8">
        <f t="shared" si="1"/>
        <v>78.949997265568783</v>
      </c>
      <c r="T43" s="8">
        <f t="shared" si="2"/>
        <v>-121.05731700206776</v>
      </c>
      <c r="U43" s="8">
        <f t="shared" si="3"/>
        <v>93.254850640409757</v>
      </c>
      <c r="V43" s="8">
        <f t="shared" si="4"/>
        <v>306.55762306010422</v>
      </c>
      <c r="W43" s="8">
        <f t="shared" si="5"/>
        <v>114.67590466762533</v>
      </c>
    </row>
    <row r="44" spans="3:42">
      <c r="C44" s="9" t="s">
        <v>281</v>
      </c>
      <c r="D44" s="9" t="s">
        <v>281</v>
      </c>
      <c r="E44" s="9">
        <v>0.15</v>
      </c>
      <c r="F44" s="9">
        <v>13.000000000000014</v>
      </c>
      <c r="G44" s="8">
        <v>-128.09876293096156</v>
      </c>
      <c r="H44" s="8">
        <v>104.43756436318007</v>
      </c>
      <c r="I44" s="8">
        <v>-610.90272982888825</v>
      </c>
      <c r="J44" s="8">
        <v>204.24536910312872</v>
      </c>
      <c r="K44" s="8">
        <v>680.09767552412723</v>
      </c>
      <c r="L44" s="8">
        <v>297.56654341683839</v>
      </c>
      <c r="N44" s="8">
        <f t="shared" si="6"/>
        <v>-58.903817235722613</v>
      </c>
      <c r="O44" s="8">
        <f t="shared" si="6"/>
        <v>606.24947688314717</v>
      </c>
      <c r="P44" s="27">
        <f t="shared" si="7"/>
        <v>0.15</v>
      </c>
      <c r="Q44" s="8">
        <f t="shared" si="7"/>
        <v>13.000000000000014</v>
      </c>
      <c r="R44" s="8">
        <f t="shared" si="0"/>
        <v>-28.459579888916181</v>
      </c>
      <c r="S44" s="8">
        <f t="shared" si="1"/>
        <v>84.258742909015808</v>
      </c>
      <c r="T44" s="8">
        <f t="shared" si="2"/>
        <v>-111.44151169949733</v>
      </c>
      <c r="U44" s="8">
        <f t="shared" si="3"/>
        <v>101.41320934869448</v>
      </c>
      <c r="V44" s="8">
        <f t="shared" si="4"/>
        <v>110.44918297055222</v>
      </c>
      <c r="W44" s="8">
        <f t="shared" si="5"/>
        <v>117.45278618386334</v>
      </c>
    </row>
    <row r="45" spans="3:42">
      <c r="C45" s="9" t="s">
        <v>281</v>
      </c>
      <c r="D45" s="9" t="s">
        <v>281</v>
      </c>
      <c r="E45" s="9">
        <v>0.15</v>
      </c>
      <c r="F45" s="9">
        <v>14.000000000000014</v>
      </c>
      <c r="G45" s="8">
        <v>-51.298296968815826</v>
      </c>
      <c r="H45" s="8">
        <v>94.427410298192342</v>
      </c>
      <c r="I45" s="8">
        <v>-749.83350154855793</v>
      </c>
      <c r="J45" s="8">
        <v>149.86505372882596</v>
      </c>
      <c r="K45" s="8">
        <v>138.39700002082901</v>
      </c>
      <c r="L45" s="8">
        <v>229.6755303070608</v>
      </c>
      <c r="N45" s="8">
        <f t="shared" si="6"/>
        <v>-662.73479849654473</v>
      </c>
      <c r="O45" s="8">
        <f t="shared" si="6"/>
        <v>473.96799433407909</v>
      </c>
      <c r="P45" s="27">
        <f t="shared" si="7"/>
        <v>0.15</v>
      </c>
      <c r="Q45" s="8">
        <f t="shared" si="7"/>
        <v>14.000000000000014</v>
      </c>
      <c r="R45" s="8">
        <f t="shared" si="0"/>
        <v>-81.303513377074808</v>
      </c>
      <c r="S45" s="8">
        <f t="shared" si="1"/>
        <v>68.069960525291719</v>
      </c>
      <c r="T45" s="8">
        <f t="shared" si="2"/>
        <v>-201.36425166421799</v>
      </c>
      <c r="U45" s="8">
        <f t="shared" si="3"/>
        <v>77.598305489931874</v>
      </c>
      <c r="V45" s="8">
        <f t="shared" si="4"/>
        <v>-48.699634206979603</v>
      </c>
      <c r="W45" s="8">
        <f t="shared" si="5"/>
        <v>91.315731151815982</v>
      </c>
    </row>
    <row r="46" spans="3:42">
      <c r="C46" s="9" t="s">
        <v>281</v>
      </c>
      <c r="D46" s="9" t="s">
        <v>281</v>
      </c>
      <c r="E46" s="9">
        <v>0.15</v>
      </c>
      <c r="F46" s="9">
        <v>15.000000000000014</v>
      </c>
      <c r="G46" s="8">
        <v>283.5269455467859</v>
      </c>
      <c r="H46" s="8">
        <v>100.35382570694475</v>
      </c>
      <c r="I46" s="8">
        <v>-553.21418496290244</v>
      </c>
      <c r="J46" s="8">
        <v>154.88729509027803</v>
      </c>
      <c r="K46" s="8">
        <v>705.22896735214499</v>
      </c>
      <c r="L46" s="8">
        <v>251.20144810553143</v>
      </c>
      <c r="N46" s="8">
        <f t="shared" si="6"/>
        <v>435.54172793602845</v>
      </c>
      <c r="O46" s="8">
        <f t="shared" si="6"/>
        <v>506.4425689027542</v>
      </c>
      <c r="P46" s="27">
        <f t="shared" si="7"/>
        <v>0.15</v>
      </c>
      <c r="Q46" s="8">
        <f t="shared" si="7"/>
        <v>15.000000000000014</v>
      </c>
      <c r="R46" s="8">
        <f t="shared" si="0"/>
        <v>96.368570258856948</v>
      </c>
      <c r="S46" s="8">
        <f t="shared" si="1"/>
        <v>72.640469767119868</v>
      </c>
      <c r="T46" s="8">
        <f t="shared" si="2"/>
        <v>-47.446311547495739</v>
      </c>
      <c r="U46" s="8">
        <f t="shared" si="3"/>
        <v>82.013409817380293</v>
      </c>
      <c r="V46" s="8">
        <f t="shared" si="4"/>
        <v>168.84860525665303</v>
      </c>
      <c r="W46" s="8">
        <f t="shared" si="5"/>
        <v>98.567404866876956</v>
      </c>
    </row>
    <row r="47" spans="3:42">
      <c r="C47" s="9" t="s">
        <v>281</v>
      </c>
      <c r="D47" s="9" t="s">
        <v>281</v>
      </c>
      <c r="E47" s="9">
        <v>0.15</v>
      </c>
      <c r="F47" s="9">
        <v>16.000000000000014</v>
      </c>
      <c r="G47" s="8">
        <v>314.93867052256871</v>
      </c>
      <c r="H47" s="8">
        <v>93.266380312373485</v>
      </c>
      <c r="I47" s="8">
        <v>-791.6403867086475</v>
      </c>
      <c r="J47" s="8">
        <v>265.92795836355435</v>
      </c>
      <c r="K47" s="8">
        <v>182.88821728651428</v>
      </c>
      <c r="L47" s="8">
        <v>238.42204200330562</v>
      </c>
      <c r="N47" s="8">
        <f t="shared" si="6"/>
        <v>-293.81349889956448</v>
      </c>
      <c r="O47" s="8">
        <f t="shared" si="6"/>
        <v>597.61638067923343</v>
      </c>
      <c r="P47" s="27">
        <f t="shared" si="7"/>
        <v>0.15</v>
      </c>
      <c r="Q47" s="8">
        <f t="shared" si="7"/>
        <v>16.000000000000014</v>
      </c>
      <c r="R47" s="8">
        <f t="shared" si="0"/>
        <v>21.994232553926629</v>
      </c>
      <c r="S47" s="8">
        <f t="shared" si="1"/>
        <v>81.394450752980362</v>
      </c>
      <c r="T47" s="8">
        <f t="shared" si="2"/>
        <v>-168.19904290768866</v>
      </c>
      <c r="U47" s="8">
        <f t="shared" ref="U47:U70" si="8">E/1000/(1+nu)*(I47+J47+(nu/(1-2*nu))*(N47+O47))-T47</f>
        <v>111.07065948052707</v>
      </c>
      <c r="V47" s="8">
        <f t="shared" si="4"/>
        <v>-0.70193909602022897</v>
      </c>
      <c r="W47" s="8">
        <f t="shared" ref="W47:W70" si="9">E/1000/(1+nu)*(K47+L47+(nu/(1-2*nu))*(N47+O47))-V47</f>
        <v>106.34308010610933</v>
      </c>
    </row>
    <row r="48" spans="3:42">
      <c r="G48" s="9"/>
      <c r="H48" s="9"/>
      <c r="I48" s="9"/>
      <c r="J48" s="9"/>
      <c r="K48" s="9"/>
      <c r="L48" s="9"/>
      <c r="N48" s="8"/>
      <c r="O48" s="8"/>
      <c r="P48" s="27"/>
      <c r="Q48" s="8"/>
      <c r="R48" s="9"/>
      <c r="S48" s="8"/>
      <c r="T48" s="9"/>
      <c r="U48" s="8">
        <f t="shared" si="8"/>
        <v>0</v>
      </c>
      <c r="V48" s="9"/>
      <c r="W48" s="8">
        <f t="shared" si="9"/>
        <v>0</v>
      </c>
    </row>
    <row r="49" spans="4:23">
      <c r="D49" s="11" t="s">
        <v>281</v>
      </c>
      <c r="E49" s="33">
        <v>0.3</v>
      </c>
      <c r="F49" s="33">
        <v>-9.6599999999999966</v>
      </c>
      <c r="G49" s="13">
        <v>438.33117589797689</v>
      </c>
      <c r="H49" s="13">
        <v>93.030742328359338</v>
      </c>
      <c r="I49" s="13">
        <v>-1375.5999621832825</v>
      </c>
      <c r="J49" s="13">
        <v>233.64234877898389</v>
      </c>
      <c r="K49" s="13">
        <v>1290.5801789655502</v>
      </c>
      <c r="L49" s="13">
        <v>307.2332665308154</v>
      </c>
      <c r="M49" s="11"/>
      <c r="N49" s="13">
        <f t="shared" ref="N49:O77" si="10">SUM(G49,I49,K49)</f>
        <v>353.31139268024458</v>
      </c>
      <c r="O49" s="13">
        <f t="shared" si="10"/>
        <v>633.90635763815862</v>
      </c>
      <c r="P49" s="28">
        <f>E49</f>
        <v>0.3</v>
      </c>
      <c r="Q49" s="38">
        <f>F49</f>
        <v>-9.6599999999999966</v>
      </c>
      <c r="R49" s="13">
        <f t="shared" ref="R49:R58" si="11">E/1000/(1+nu)*(G49+(nu/(1-2*nu))*N49)</f>
        <v>113.98160443186654</v>
      </c>
      <c r="S49" s="13">
        <f t="shared" ref="S49:S58" si="12">E/1000/(1+nu)*(G49+H49+(nu/(1-2*nu))*(N49+O49))-R49</f>
        <v>85.323166704360347</v>
      </c>
      <c r="T49" s="13">
        <f t="shared" ref="T49:T58" si="13">E/1000/(1+nu)*(I49+(nu/(1-2*nu))*N49)</f>
        <v>-197.7878099258499</v>
      </c>
      <c r="U49" s="13">
        <f t="shared" si="8"/>
        <v>109.49078656306145</v>
      </c>
      <c r="V49" s="13">
        <f t="shared" ref="V49:V58" si="14">E/1000/(1+nu)*(K49+(nu/(1-2*nu))*N49)</f>
        <v>260.46190183410573</v>
      </c>
      <c r="W49" s="13">
        <f t="shared" si="9"/>
        <v>122.13922555165749</v>
      </c>
    </row>
    <row r="50" spans="4:23">
      <c r="D50" s="11" t="s">
        <v>281</v>
      </c>
      <c r="E50" s="33">
        <v>0.3</v>
      </c>
      <c r="F50" s="33">
        <v>-9.3299999999999983</v>
      </c>
      <c r="G50" s="13">
        <v>187.3048196521232</v>
      </c>
      <c r="H50" s="13">
        <v>107.62394637864324</v>
      </c>
      <c r="I50" s="13">
        <v>-1167.4759884068299</v>
      </c>
      <c r="J50" s="13">
        <v>184.29534466657412</v>
      </c>
      <c r="K50" s="13">
        <v>1030.816757302322</v>
      </c>
      <c r="L50" s="13">
        <v>304.92671293802505</v>
      </c>
      <c r="M50" s="11"/>
      <c r="N50" s="13">
        <f t="shared" si="10"/>
        <v>50.645588547615375</v>
      </c>
      <c r="O50" s="13">
        <f t="shared" si="10"/>
        <v>596.84600398324244</v>
      </c>
      <c r="P50" s="28">
        <f t="shared" ref="P50:Q58" si="15">E50</f>
        <v>0.3</v>
      </c>
      <c r="Q50" s="38">
        <f t="shared" si="15"/>
        <v>-9.3299999999999983</v>
      </c>
      <c r="R50" s="13">
        <f t="shared" si="11"/>
        <v>37.732377125104108</v>
      </c>
      <c r="S50" s="13">
        <f t="shared" si="12"/>
        <v>83.777897469496466</v>
      </c>
      <c r="T50" s="13">
        <f t="shared" si="13"/>
        <v>-195.12057426002843</v>
      </c>
      <c r="U50" s="13">
        <f t="shared" si="8"/>
        <v>96.955794050234559</v>
      </c>
      <c r="V50" s="13">
        <f t="shared" si="14"/>
        <v>182.71099140873204</v>
      </c>
      <c r="W50" s="13">
        <f t="shared" si="9"/>
        <v>117.6893104718902</v>
      </c>
    </row>
    <row r="51" spans="4:23">
      <c r="D51" s="11" t="s">
        <v>281</v>
      </c>
      <c r="E51" s="33">
        <v>0.3</v>
      </c>
      <c r="F51" s="33">
        <v>-9</v>
      </c>
      <c r="G51" s="13">
        <v>109.84772246547259</v>
      </c>
      <c r="H51" s="13">
        <v>85.562849881259936</v>
      </c>
      <c r="I51" s="13">
        <v>-1466.5290385272867</v>
      </c>
      <c r="J51" s="13">
        <v>235.06253215210836</v>
      </c>
      <c r="K51" s="13">
        <v>1209.0506252093735</v>
      </c>
      <c r="L51" s="13">
        <v>280.06312293604742</v>
      </c>
      <c r="M51" s="11"/>
      <c r="N51" s="13">
        <f t="shared" si="10"/>
        <v>-147.63069085244069</v>
      </c>
      <c r="O51" s="13">
        <f t="shared" si="10"/>
        <v>600.6885049694157</v>
      </c>
      <c r="P51" s="28">
        <f t="shared" si="15"/>
        <v>0.3</v>
      </c>
      <c r="Q51" s="38">
        <f t="shared" si="15"/>
        <v>-9</v>
      </c>
      <c r="R51" s="13">
        <f t="shared" si="11"/>
        <v>2.7329704867673978</v>
      </c>
      <c r="S51" s="13">
        <f t="shared" si="12"/>
        <v>80.406420054371409</v>
      </c>
      <c r="T51" s="13">
        <f t="shared" si="13"/>
        <v>-268.20678530886312</v>
      </c>
      <c r="U51" s="13">
        <f t="shared" si="8"/>
        <v>106.1016779446735</v>
      </c>
      <c r="V51" s="13">
        <f t="shared" si="14"/>
        <v>191.65846939587536</v>
      </c>
      <c r="W51" s="13">
        <f t="shared" si="9"/>
        <v>113.836154485663</v>
      </c>
    </row>
    <row r="52" spans="4:23">
      <c r="D52" s="11" t="s">
        <v>281</v>
      </c>
      <c r="E52" s="33">
        <v>0.3</v>
      </c>
      <c r="F52" s="33">
        <v>-8.6700000000000017</v>
      </c>
      <c r="G52" s="13">
        <v>949.0357555637097</v>
      </c>
      <c r="H52" s="13">
        <v>124.91193889863075</v>
      </c>
      <c r="I52" s="13">
        <v>-1535.2876345282596</v>
      </c>
      <c r="J52" s="13">
        <v>245.59042827165808</v>
      </c>
      <c r="K52" s="13">
        <v>716.62888788903706</v>
      </c>
      <c r="L52" s="13">
        <v>313.48495581351449</v>
      </c>
      <c r="M52" s="11"/>
      <c r="N52" s="13">
        <f t="shared" si="10"/>
        <v>130.3770089244872</v>
      </c>
      <c r="O52" s="13">
        <f t="shared" si="10"/>
        <v>683.98732298380332</v>
      </c>
      <c r="P52" s="28">
        <f t="shared" si="15"/>
        <v>0.3</v>
      </c>
      <c r="Q52" s="38">
        <f t="shared" si="15"/>
        <v>-8.6700000000000017</v>
      </c>
      <c r="R52" s="13">
        <f t="shared" si="11"/>
        <v>177.37550583862841</v>
      </c>
      <c r="S52" s="13">
        <f t="shared" si="12"/>
        <v>96.280352949555635</v>
      </c>
      <c r="T52" s="13">
        <f t="shared" si="13"/>
        <v>-249.61757683342881</v>
      </c>
      <c r="U52" s="13">
        <f t="shared" si="8"/>
        <v>117.02196831054471</v>
      </c>
      <c r="V52" s="13">
        <f t="shared" si="14"/>
        <v>137.43057545704403</v>
      </c>
      <c r="W52" s="13">
        <f t="shared" si="9"/>
        <v>128.69134023180129</v>
      </c>
    </row>
    <row r="53" spans="4:23">
      <c r="D53" s="11" t="s">
        <v>281</v>
      </c>
      <c r="E53" s="33">
        <v>0.3</v>
      </c>
      <c r="F53" s="33">
        <v>-8.3400000000000034</v>
      </c>
      <c r="G53" s="13">
        <v>2077.2686259953321</v>
      </c>
      <c r="H53" s="13">
        <v>116.46117475883057</v>
      </c>
      <c r="I53" s="13">
        <v>466.61003263825938</v>
      </c>
      <c r="J53" s="13">
        <v>306.25594903788141</v>
      </c>
      <c r="K53" s="13">
        <v>884.90930425266788</v>
      </c>
      <c r="L53" s="13">
        <v>318.23846641820819</v>
      </c>
      <c r="M53" s="11"/>
      <c r="N53" s="13">
        <f t="shared" si="10"/>
        <v>3428.7879628862593</v>
      </c>
      <c r="O53" s="13">
        <f t="shared" si="10"/>
        <v>740.95559021492022</v>
      </c>
      <c r="P53" s="28">
        <f t="shared" si="15"/>
        <v>0.3</v>
      </c>
      <c r="Q53" s="38">
        <f t="shared" si="15"/>
        <v>-8.3400000000000034</v>
      </c>
      <c r="R53" s="13">
        <f t="shared" si="11"/>
        <v>732.05422853363234</v>
      </c>
      <c r="S53" s="13">
        <f t="shared" si="12"/>
        <v>101.05878209143088</v>
      </c>
      <c r="T53" s="13">
        <f t="shared" si="13"/>
        <v>455.22228280038547</v>
      </c>
      <c r="U53" s="13">
        <f t="shared" si="8"/>
        <v>133.67975892064288</v>
      </c>
      <c r="V53" s="13">
        <f t="shared" si="14"/>
        <v>527.11747010911199</v>
      </c>
      <c r="W53" s="13">
        <f t="shared" si="9"/>
        <v>135.7392540953864</v>
      </c>
    </row>
    <row r="54" spans="4:23">
      <c r="D54" s="11" t="s">
        <v>281</v>
      </c>
      <c r="E54" s="33">
        <v>0.3</v>
      </c>
      <c r="F54" s="33">
        <v>8.3400000000000034</v>
      </c>
      <c r="G54" s="13">
        <v>2508.1590038962263</v>
      </c>
      <c r="H54" s="13">
        <v>119.25526962919275</v>
      </c>
      <c r="I54" s="13">
        <v>1314.7091650222985</v>
      </c>
      <c r="J54" s="13">
        <v>342.77029172713469</v>
      </c>
      <c r="K54" s="13">
        <v>1042.1878052562229</v>
      </c>
      <c r="L54" s="13">
        <v>253.9651355399908</v>
      </c>
      <c r="M54" s="11"/>
      <c r="N54" s="13">
        <f t="shared" si="10"/>
        <v>4865.0559741747475</v>
      </c>
      <c r="O54" s="13">
        <f t="shared" si="10"/>
        <v>715.99069689631824</v>
      </c>
      <c r="P54" s="28">
        <f t="shared" si="15"/>
        <v>0.3</v>
      </c>
      <c r="Q54" s="38">
        <f t="shared" si="15"/>
        <v>8.3400000000000034</v>
      </c>
      <c r="R54" s="13">
        <f t="shared" si="11"/>
        <v>963.20532597002693</v>
      </c>
      <c r="S54" s="13">
        <f t="shared" si="12"/>
        <v>98.80848194055261</v>
      </c>
      <c r="T54" s="13">
        <f t="shared" si="13"/>
        <v>758.08113491357062</v>
      </c>
      <c r="U54" s="13">
        <f t="shared" si="8"/>
        <v>137.22512636363615</v>
      </c>
      <c r="V54" s="13">
        <f t="shared" si="14"/>
        <v>711.2415262037764</v>
      </c>
      <c r="W54" s="13">
        <f t="shared" si="9"/>
        <v>121.96174014397081</v>
      </c>
    </row>
    <row r="55" spans="4:23">
      <c r="D55" s="11" t="s">
        <v>281</v>
      </c>
      <c r="E55" s="33">
        <v>0.3</v>
      </c>
      <c r="F55" s="33">
        <v>8.6700000000000017</v>
      </c>
      <c r="G55" s="13">
        <v>2428.0648860415254</v>
      </c>
      <c r="H55" s="13">
        <v>132.43811417140705</v>
      </c>
      <c r="I55" s="13">
        <v>398.75125224675401</v>
      </c>
      <c r="J55" s="13">
        <v>289.85144462412291</v>
      </c>
      <c r="K55" s="13">
        <v>953.3291903554009</v>
      </c>
      <c r="L55" s="13">
        <v>207.31569652610028</v>
      </c>
      <c r="M55" s="11"/>
      <c r="N55" s="13">
        <f t="shared" si="10"/>
        <v>3780.1453286436804</v>
      </c>
      <c r="O55" s="13">
        <f t="shared" si="10"/>
        <v>629.60525532163024</v>
      </c>
      <c r="P55" s="28">
        <f t="shared" si="15"/>
        <v>0.3</v>
      </c>
      <c r="Q55" s="38">
        <f t="shared" si="15"/>
        <v>8.6700000000000017</v>
      </c>
      <c r="R55" s="13">
        <f t="shared" si="11"/>
        <v>830.77704760878976</v>
      </c>
      <c r="S55" s="13">
        <f t="shared" si="12"/>
        <v>91.625875674013855</v>
      </c>
      <c r="T55" s="13">
        <f t="shared" si="13"/>
        <v>481.9887668003135</v>
      </c>
      <c r="U55" s="13">
        <f t="shared" si="8"/>
        <v>118.68129184557432</v>
      </c>
      <c r="V55" s="13">
        <f t="shared" si="14"/>
        <v>577.30684991273711</v>
      </c>
      <c r="W55" s="13">
        <f t="shared" si="9"/>
        <v>104.49546014122689</v>
      </c>
    </row>
    <row r="56" spans="4:23">
      <c r="D56" s="11" t="s">
        <v>281</v>
      </c>
      <c r="E56" s="33">
        <v>0.3</v>
      </c>
      <c r="F56" s="33">
        <v>9</v>
      </c>
      <c r="G56" s="13">
        <v>1334.5200032457428</v>
      </c>
      <c r="H56" s="13">
        <v>99.018964927921388</v>
      </c>
      <c r="I56" s="13">
        <v>-898.68287743199994</v>
      </c>
      <c r="J56" s="13">
        <v>321.4727215864466</v>
      </c>
      <c r="K56" s="13">
        <v>1942.3634748860775</v>
      </c>
      <c r="L56" s="13">
        <v>241.47591337175822</v>
      </c>
      <c r="M56" s="11"/>
      <c r="N56" s="13">
        <f t="shared" si="10"/>
        <v>2378.2006006998204</v>
      </c>
      <c r="O56" s="13">
        <f t="shared" si="10"/>
        <v>661.96759988612621</v>
      </c>
      <c r="P56" s="28">
        <f t="shared" si="15"/>
        <v>0.3</v>
      </c>
      <c r="Q56" s="38">
        <f t="shared" si="15"/>
        <v>9</v>
      </c>
      <c r="R56" s="13">
        <f t="shared" si="11"/>
        <v>489.48631625940493</v>
      </c>
      <c r="S56" s="13">
        <f t="shared" si="12"/>
        <v>89.421590834531571</v>
      </c>
      <c r="T56" s="13">
        <f t="shared" si="13"/>
        <v>105.6545711429179</v>
      </c>
      <c r="U56" s="13">
        <f t="shared" si="8"/>
        <v>127.65583026021558</v>
      </c>
      <c r="V56" s="13">
        <f t="shared" si="14"/>
        <v>593.95941294758745</v>
      </c>
      <c r="W56" s="13">
        <f t="shared" si="9"/>
        <v>113.90637884831608</v>
      </c>
    </row>
    <row r="57" spans="4:23">
      <c r="D57" s="11" t="s">
        <v>281</v>
      </c>
      <c r="E57" s="33">
        <v>0.3</v>
      </c>
      <c r="F57" s="33">
        <v>9.3299999999999983</v>
      </c>
      <c r="G57" s="13">
        <v>133.66330419617435</v>
      </c>
      <c r="H57" s="13">
        <v>95.627371202944289</v>
      </c>
      <c r="I57" s="13">
        <v>-1627.1877549671742</v>
      </c>
      <c r="J57" s="13">
        <v>247.52759552493217</v>
      </c>
      <c r="K57" s="13">
        <v>2217.5635806103155</v>
      </c>
      <c r="L57" s="13">
        <v>178.78823336281448</v>
      </c>
      <c r="M57" s="11"/>
      <c r="N57" s="13">
        <f t="shared" si="10"/>
        <v>724.03912983931559</v>
      </c>
      <c r="O57" s="13">
        <f t="shared" si="10"/>
        <v>521.94320009069088</v>
      </c>
      <c r="P57" s="28">
        <f t="shared" si="15"/>
        <v>0.3</v>
      </c>
      <c r="Q57" s="38">
        <f t="shared" si="15"/>
        <v>9.3299999999999983</v>
      </c>
      <c r="R57" s="13">
        <f t="shared" si="11"/>
        <v>102.16516023489262</v>
      </c>
      <c r="S57" s="13">
        <f t="shared" si="12"/>
        <v>73.523491935425369</v>
      </c>
      <c r="T57" s="13">
        <f t="shared" si="13"/>
        <v>-200.48111555880791</v>
      </c>
      <c r="U57" s="13">
        <f t="shared" si="8"/>
        <v>99.631342990767038</v>
      </c>
      <c r="V57" s="13">
        <f t="shared" si="14"/>
        <v>460.33552024357317</v>
      </c>
      <c r="W57" s="13">
        <f t="shared" si="9"/>
        <v>87.81676511915299</v>
      </c>
    </row>
    <row r="58" spans="4:23">
      <c r="D58" s="11" t="s">
        <v>281</v>
      </c>
      <c r="E58" s="33">
        <v>0.3</v>
      </c>
      <c r="F58" s="33">
        <v>9.6599999999999966</v>
      </c>
      <c r="G58" s="13">
        <v>372.17289983471068</v>
      </c>
      <c r="H58" s="13">
        <v>81.255207167396691</v>
      </c>
      <c r="I58" s="13">
        <v>-1778.9586963375959</v>
      </c>
      <c r="J58" s="13">
        <v>223.0018005529023</v>
      </c>
      <c r="K58" s="13">
        <v>1672.9336054244204</v>
      </c>
      <c r="L58" s="13">
        <v>265.38544437282326</v>
      </c>
      <c r="M58" s="11"/>
      <c r="N58" s="13">
        <f t="shared" si="10"/>
        <v>266.14780892153522</v>
      </c>
      <c r="O58" s="13">
        <f t="shared" si="10"/>
        <v>569.6424520931223</v>
      </c>
      <c r="P58" s="28">
        <f t="shared" si="15"/>
        <v>0.3</v>
      </c>
      <c r="Q58" s="38">
        <f t="shared" si="15"/>
        <v>9.6599999999999966</v>
      </c>
      <c r="R58" s="13">
        <f t="shared" si="11"/>
        <v>93.077133759883822</v>
      </c>
      <c r="S58" s="13">
        <f t="shared" si="12"/>
        <v>76.270381929581561</v>
      </c>
      <c r="T58" s="13">
        <f t="shared" si="13"/>
        <v>-276.64860933223139</v>
      </c>
      <c r="U58" s="13">
        <f t="shared" si="8"/>
        <v>100.63307766771536</v>
      </c>
      <c r="V58" s="13">
        <f t="shared" si="14"/>
        <v>316.6453800331152</v>
      </c>
      <c r="W58" s="13">
        <f t="shared" si="9"/>
        <v>107.91776644926426</v>
      </c>
    </row>
    <row r="59" spans="4:23">
      <c r="E59" s="9"/>
      <c r="G59" s="9"/>
      <c r="H59" s="9"/>
      <c r="I59" s="8"/>
      <c r="J59" s="8"/>
      <c r="K59" s="9"/>
      <c r="L59" s="9"/>
      <c r="N59" s="8"/>
      <c r="O59" s="8"/>
      <c r="P59" s="27"/>
      <c r="Q59" s="36"/>
      <c r="R59" s="9"/>
      <c r="S59" s="8"/>
      <c r="T59" s="9"/>
      <c r="U59" s="8">
        <f t="shared" si="8"/>
        <v>0</v>
      </c>
      <c r="V59" s="9"/>
      <c r="W59" s="8">
        <f t="shared" si="9"/>
        <v>0</v>
      </c>
    </row>
    <row r="60" spans="4:23">
      <c r="D60" s="15" t="s">
        <v>279</v>
      </c>
      <c r="E60" s="24">
        <v>0.15</v>
      </c>
      <c r="F60" s="24">
        <v>0</v>
      </c>
      <c r="G60" s="17">
        <v>-1589.6771413862475</v>
      </c>
      <c r="H60" s="17">
        <v>167.54055712919762</v>
      </c>
      <c r="I60" s="17">
        <v>2625.6801287545263</v>
      </c>
      <c r="J60" s="17">
        <v>418.26996430205372</v>
      </c>
      <c r="K60" s="17">
        <v>-1120.759717287978</v>
      </c>
      <c r="L60" s="17">
        <v>557.1528621056699</v>
      </c>
      <c r="M60" s="15"/>
      <c r="N60" s="17">
        <f t="shared" si="10"/>
        <v>-84.756729919699183</v>
      </c>
      <c r="O60" s="17">
        <f t="shared" si="10"/>
        <v>1142.9633835369214</v>
      </c>
      <c r="P60" s="29">
        <f>E60</f>
        <v>0.15</v>
      </c>
      <c r="Q60" s="17">
        <f>F60</f>
        <v>0</v>
      </c>
      <c r="R60" s="17">
        <f t="shared" ref="R60:R67" si="16">E/1000/(1+nu)*(G60+(nu/(1-2*nu))*N60)</f>
        <v>-282.49602601072837</v>
      </c>
      <c r="S60" s="17">
        <f t="shared" ref="S60:S67" si="17">E/1000/(1+nu)*(G60+H60+(nu/(1-2*nu))*(N60+O60))-R60</f>
        <v>153.8076533309316</v>
      </c>
      <c r="T60" s="17">
        <f t="shared" ref="T60:T67" si="18">E/1000/(1+nu)*(I60+(nu/(1-2*nu))*N60)</f>
        <v>442.0185047947171</v>
      </c>
      <c r="U60" s="17">
        <f t="shared" si="8"/>
        <v>196.90177018876631</v>
      </c>
      <c r="V60" s="17">
        <f t="shared" ref="V60:V67" si="19">E/1000/(1+nu)*(K60+(nu/(1-2*nu))*N60)</f>
        <v>-201.90084374383832</v>
      </c>
      <c r="W60" s="17">
        <f t="shared" si="9"/>
        <v>220.7722682487628</v>
      </c>
    </row>
    <row r="61" spans="4:23">
      <c r="D61" s="15" t="s">
        <v>279</v>
      </c>
      <c r="E61" s="24">
        <v>0.45</v>
      </c>
      <c r="F61" s="24">
        <v>0</v>
      </c>
      <c r="G61" s="17">
        <v>-21.898296227673697</v>
      </c>
      <c r="H61" s="17">
        <v>111.02600248058536</v>
      </c>
      <c r="I61" s="17">
        <v>1673.2082525987569</v>
      </c>
      <c r="J61" s="17">
        <v>352.2305560723637</v>
      </c>
      <c r="K61" s="17">
        <v>-1218.7707168457296</v>
      </c>
      <c r="L61" s="17">
        <v>680.86529675726035</v>
      </c>
      <c r="M61" s="15"/>
      <c r="N61" s="17">
        <f t="shared" si="10"/>
        <v>432.53923952535365</v>
      </c>
      <c r="O61" s="17">
        <f t="shared" si="10"/>
        <v>1144.1218553102094</v>
      </c>
      <c r="P61" s="29">
        <f t="shared" ref="P61:Q67" si="20">E61</f>
        <v>0.45</v>
      </c>
      <c r="Q61" s="17">
        <f t="shared" si="20"/>
        <v>0</v>
      </c>
      <c r="R61" s="17">
        <f t="shared" si="16"/>
        <v>43.545209658954143</v>
      </c>
      <c r="S61" s="17">
        <f t="shared" si="17"/>
        <v>144.2209221009048</v>
      </c>
      <c r="T61" s="17">
        <f t="shared" si="18"/>
        <v>334.89164773849689</v>
      </c>
      <c r="U61" s="17">
        <f t="shared" si="8"/>
        <v>185.67795474949173</v>
      </c>
      <c r="V61" s="17">
        <f t="shared" si="19"/>
        <v>-162.16723763477421</v>
      </c>
      <c r="W61" s="17">
        <f t="shared" si="9"/>
        <v>242.16205080470831</v>
      </c>
    </row>
    <row r="62" spans="4:23">
      <c r="D62" s="15" t="s">
        <v>279</v>
      </c>
      <c r="E62" s="24">
        <v>0.75</v>
      </c>
      <c r="F62" s="24">
        <v>0</v>
      </c>
      <c r="G62" s="17">
        <v>172.76738566818216</v>
      </c>
      <c r="H62" s="17">
        <v>130.06225667822059</v>
      </c>
      <c r="I62" s="17">
        <v>2397.9648483389847</v>
      </c>
      <c r="J62" s="17">
        <v>353.36587913792346</v>
      </c>
      <c r="K62" s="17">
        <v>-1756.294766315114</v>
      </c>
      <c r="L62" s="17">
        <v>288.56593569281927</v>
      </c>
      <c r="M62" s="15"/>
      <c r="N62" s="17">
        <f t="shared" si="10"/>
        <v>814.43746769205291</v>
      </c>
      <c r="O62" s="17">
        <f t="shared" si="10"/>
        <v>771.99407150896332</v>
      </c>
      <c r="P62" s="29">
        <f t="shared" si="20"/>
        <v>0.75</v>
      </c>
      <c r="Q62" s="17">
        <f t="shared" si="20"/>
        <v>0</v>
      </c>
      <c r="R62" s="17">
        <f t="shared" si="16"/>
        <v>118.77349244053713</v>
      </c>
      <c r="S62" s="17">
        <f t="shared" si="17"/>
        <v>106.79130193786202</v>
      </c>
      <c r="T62" s="17">
        <f t="shared" si="18"/>
        <v>501.22930633708131</v>
      </c>
      <c r="U62" s="17">
        <f t="shared" si="8"/>
        <v>145.17161204812351</v>
      </c>
      <c r="V62" s="17">
        <f t="shared" si="19"/>
        <v>-212.7840649315919</v>
      </c>
      <c r="W62" s="17">
        <f t="shared" si="9"/>
        <v>134.03412176849616</v>
      </c>
    </row>
    <row r="63" spans="4:23">
      <c r="D63" s="15" t="s">
        <v>279</v>
      </c>
      <c r="E63" s="24">
        <v>1.05</v>
      </c>
      <c r="F63" s="24">
        <v>0</v>
      </c>
      <c r="G63" s="17">
        <v>253.91786346262711</v>
      </c>
      <c r="H63" s="17">
        <v>139.07898304910128</v>
      </c>
      <c r="I63" s="17">
        <v>1556.1503700693979</v>
      </c>
      <c r="J63" s="17">
        <v>440.59893896442054</v>
      </c>
      <c r="K63" s="17">
        <v>-1336.5243428259398</v>
      </c>
      <c r="L63" s="17">
        <v>431.87972120006793</v>
      </c>
      <c r="M63" s="15"/>
      <c r="N63" s="17">
        <f t="shared" si="10"/>
        <v>473.54389070608522</v>
      </c>
      <c r="O63" s="17">
        <f t="shared" si="10"/>
        <v>1011.5576432135897</v>
      </c>
      <c r="P63" s="29">
        <f t="shared" si="20"/>
        <v>1.05</v>
      </c>
      <c r="Q63" s="17">
        <f t="shared" si="20"/>
        <v>0</v>
      </c>
      <c r="R63" s="17">
        <f t="shared" si="16"/>
        <v>95.435995828617109</v>
      </c>
      <c r="S63" s="17">
        <f t="shared" si="17"/>
        <v>134.54331743805065</v>
      </c>
      <c r="T63" s="17">
        <f t="shared" si="18"/>
        <v>319.25720790165587</v>
      </c>
      <c r="U63" s="17">
        <f t="shared" si="8"/>
        <v>186.36705986099616</v>
      </c>
      <c r="V63" s="17">
        <f t="shared" si="19"/>
        <v>-177.92125837723034</v>
      </c>
      <c r="W63" s="17">
        <f t="shared" si="9"/>
        <v>184.86844430774806</v>
      </c>
    </row>
    <row r="64" spans="4:23">
      <c r="D64" s="15" t="s">
        <v>279</v>
      </c>
      <c r="E64" s="24">
        <v>1.35</v>
      </c>
      <c r="F64" s="24">
        <v>0</v>
      </c>
      <c r="G64" s="17">
        <v>87.82076423363705</v>
      </c>
      <c r="H64" s="17">
        <v>148.17796397315064</v>
      </c>
      <c r="I64" s="17">
        <v>1526.3425450642299</v>
      </c>
      <c r="J64" s="17">
        <v>367.27779550416176</v>
      </c>
      <c r="K64" s="17">
        <v>-1392.124330005684</v>
      </c>
      <c r="L64" s="17">
        <v>316.57734464229929</v>
      </c>
      <c r="M64" s="15"/>
      <c r="N64" s="17">
        <f t="shared" si="10"/>
        <v>222.03897929218283</v>
      </c>
      <c r="O64" s="17">
        <f t="shared" si="10"/>
        <v>832.03310411961172</v>
      </c>
      <c r="P64" s="29">
        <f t="shared" si="20"/>
        <v>1.35</v>
      </c>
      <c r="Q64" s="17">
        <f t="shared" si="20"/>
        <v>0</v>
      </c>
      <c r="R64" s="17">
        <f t="shared" si="16"/>
        <v>39.379707212738872</v>
      </c>
      <c r="S64" s="17">
        <f t="shared" si="17"/>
        <v>116.47170832096782</v>
      </c>
      <c r="T64" s="17">
        <f t="shared" si="18"/>
        <v>286.625638292997</v>
      </c>
      <c r="U64" s="17">
        <f t="shared" si="8"/>
        <v>154.12949186536036</v>
      </c>
      <c r="V64" s="17">
        <f t="shared" si="19"/>
        <v>-214.98585585964443</v>
      </c>
      <c r="W64" s="17">
        <f t="shared" si="9"/>
        <v>145.41535187347773</v>
      </c>
    </row>
    <row r="65" spans="4:23">
      <c r="D65" s="15" t="s">
        <v>279</v>
      </c>
      <c r="E65" s="24">
        <v>1.65</v>
      </c>
      <c r="F65" s="24">
        <v>0</v>
      </c>
      <c r="G65" s="17">
        <v>122.24854167519617</v>
      </c>
      <c r="H65" s="17">
        <v>188.24586334398316</v>
      </c>
      <c r="I65" s="17">
        <v>956.3994448811286</v>
      </c>
      <c r="J65" s="17">
        <v>406.14002698857735</v>
      </c>
      <c r="K65" s="17">
        <v>-1216.835321037446</v>
      </c>
      <c r="L65" s="17">
        <v>347.25152546721802</v>
      </c>
      <c r="M65" s="15"/>
      <c r="N65" s="17">
        <f t="shared" si="10"/>
        <v>-138.1873344811213</v>
      </c>
      <c r="O65" s="17">
        <f t="shared" si="10"/>
        <v>941.63741579977852</v>
      </c>
      <c r="P65" s="29">
        <f t="shared" si="20"/>
        <v>1.65</v>
      </c>
      <c r="Q65" s="17">
        <f t="shared" si="20"/>
        <v>0</v>
      </c>
      <c r="R65" s="17">
        <f t="shared" si="16"/>
        <v>5.8972283915516961</v>
      </c>
      <c r="S65" s="17">
        <f t="shared" si="17"/>
        <v>135.34635011534789</v>
      </c>
      <c r="T65" s="17">
        <f t="shared" si="18"/>
        <v>149.26691488007134</v>
      </c>
      <c r="U65" s="17">
        <f t="shared" si="8"/>
        <v>172.79690949176251</v>
      </c>
      <c r="V65" s="17">
        <f t="shared" si="19"/>
        <v>-224.25781051218365</v>
      </c>
      <c r="W65" s="17">
        <f t="shared" si="9"/>
        <v>162.67544829277887</v>
      </c>
    </row>
    <row r="66" spans="4:23">
      <c r="D66" s="15" t="s">
        <v>279</v>
      </c>
      <c r="E66" s="24">
        <v>1.95</v>
      </c>
      <c r="F66" s="24">
        <v>0</v>
      </c>
      <c r="G66" s="17">
        <v>206.39549950818292</v>
      </c>
      <c r="H66" s="17">
        <v>137.49719885325362</v>
      </c>
      <c r="I66" s="17">
        <v>352.15799061227847</v>
      </c>
      <c r="J66" s="17">
        <v>424.05410860824054</v>
      </c>
      <c r="K66" s="17">
        <v>-1262.151634810471</v>
      </c>
      <c r="L66" s="17">
        <v>287.61930357290566</v>
      </c>
      <c r="M66" s="15"/>
      <c r="N66" s="17">
        <f t="shared" si="10"/>
        <v>-703.59814469000958</v>
      </c>
      <c r="O66" s="17">
        <f t="shared" si="10"/>
        <v>849.17061103439983</v>
      </c>
      <c r="P66" s="29">
        <f t="shared" si="20"/>
        <v>1.95</v>
      </c>
      <c r="Q66" s="17">
        <f t="shared" si="20"/>
        <v>0</v>
      </c>
      <c r="R66" s="17">
        <f t="shared" si="16"/>
        <v>-41.481820597500871</v>
      </c>
      <c r="S66" s="17">
        <f t="shared" si="17"/>
        <v>116.51036663479046</v>
      </c>
      <c r="T66" s="17">
        <f t="shared" si="18"/>
        <v>-16.428892438984445</v>
      </c>
      <c r="U66" s="17">
        <f t="shared" si="8"/>
        <v>165.76233549892882</v>
      </c>
      <c r="V66" s="17">
        <f t="shared" si="19"/>
        <v>-293.88835930851951</v>
      </c>
      <c r="W66" s="17">
        <f t="shared" si="9"/>
        <v>142.31260338348065</v>
      </c>
    </row>
    <row r="67" spans="4:23">
      <c r="D67" s="15" t="s">
        <v>279</v>
      </c>
      <c r="E67" s="24">
        <v>2.5</v>
      </c>
      <c r="F67" s="24">
        <v>0</v>
      </c>
      <c r="G67" s="17">
        <v>147.49857673446166</v>
      </c>
      <c r="H67" s="17">
        <v>206.75810479309217</v>
      </c>
      <c r="I67" s="17">
        <v>983.6227177304479</v>
      </c>
      <c r="J67" s="17">
        <v>354.71393809927145</v>
      </c>
      <c r="K67" s="17">
        <v>-691.97356002181914</v>
      </c>
      <c r="L67" s="17">
        <v>337.1867662973483</v>
      </c>
      <c r="M67" s="15"/>
      <c r="N67" s="17">
        <f t="shared" si="10"/>
        <v>439.14773444309049</v>
      </c>
      <c r="O67" s="17">
        <f t="shared" si="10"/>
        <v>898.65880918971186</v>
      </c>
      <c r="P67" s="29">
        <f t="shared" si="20"/>
        <v>2.5</v>
      </c>
      <c r="Q67" s="17">
        <f t="shared" si="20"/>
        <v>0</v>
      </c>
      <c r="R67" s="17">
        <f t="shared" si="16"/>
        <v>73.38310133094862</v>
      </c>
      <c r="S67" s="17">
        <f t="shared" si="17"/>
        <v>133.82735651643748</v>
      </c>
      <c r="T67" s="17">
        <f t="shared" si="18"/>
        <v>217.09193806463378</v>
      </c>
      <c r="U67" s="17">
        <f t="shared" si="8"/>
        <v>159.25726536593703</v>
      </c>
      <c r="V67" s="17">
        <f t="shared" si="19"/>
        <v>-70.901172174037143</v>
      </c>
      <c r="W67" s="17">
        <f t="shared" si="9"/>
        <v>156.24478271248151</v>
      </c>
    </row>
    <row r="68" spans="4:23">
      <c r="E68" s="9"/>
      <c r="G68" s="9"/>
      <c r="H68" s="9"/>
      <c r="I68" s="8"/>
      <c r="J68" s="8"/>
      <c r="K68" s="8"/>
      <c r="L68" s="8"/>
      <c r="N68" s="8"/>
      <c r="O68" s="8"/>
      <c r="P68" s="27"/>
      <c r="Q68" s="8"/>
      <c r="R68" s="9"/>
      <c r="S68" s="8"/>
      <c r="T68" s="9"/>
      <c r="U68" s="8">
        <f t="shared" si="8"/>
        <v>0</v>
      </c>
      <c r="V68" s="9"/>
      <c r="W68" s="8">
        <f t="shared" si="9"/>
        <v>0</v>
      </c>
    </row>
    <row r="69" spans="4:23">
      <c r="D69" s="19" t="s">
        <v>281</v>
      </c>
      <c r="E69" s="25">
        <v>2.5</v>
      </c>
      <c r="F69" s="25">
        <v>-16</v>
      </c>
      <c r="G69" s="21">
        <v>-74.489267512634072</v>
      </c>
      <c r="H69" s="21">
        <v>112.08137078155822</v>
      </c>
      <c r="I69" s="21">
        <v>318.60930058513759</v>
      </c>
      <c r="J69" s="21">
        <v>175.07720352694099</v>
      </c>
      <c r="K69" s="21">
        <v>567.67144610470052</v>
      </c>
      <c r="L69" s="21">
        <v>245.1806856300642</v>
      </c>
      <c r="M69" s="19"/>
      <c r="N69" s="21">
        <f t="shared" si="10"/>
        <v>811.79147917720411</v>
      </c>
      <c r="O69" s="21">
        <f t="shared" si="10"/>
        <v>532.33925993856337</v>
      </c>
      <c r="P69" s="30">
        <f>E69</f>
        <v>2.5</v>
      </c>
      <c r="Q69" s="21">
        <f>F69</f>
        <v>-16</v>
      </c>
      <c r="R69" s="21">
        <f t="shared" ref="R69:R77" si="21">E/1000/(1+nu)*(G69+(nu/(1-2*nu))*N69)</f>
        <v>75.986850181272729</v>
      </c>
      <c r="S69" s="21">
        <f t="shared" ref="S69:S77" si="22">E/1000/(1+nu)*(G69+H69+(nu/(1-2*nu))*(N69+O69))-R69</f>
        <v>77.488592158860683</v>
      </c>
      <c r="T69" s="21">
        <f t="shared" ref="T69:T77" si="23">E/1000/(1+nu)*(I69+(nu/(1-2*nu))*N69)</f>
        <v>143.55066657307722</v>
      </c>
      <c r="U69" s="21">
        <f t="shared" si="8"/>
        <v>88.316000911973362</v>
      </c>
      <c r="V69" s="21">
        <f t="shared" ref="V69:V77" si="24">E/1000/(1+nu)*(K69+(nu/(1-2*nu))*N69)</f>
        <v>186.3582228342521</v>
      </c>
      <c r="W69" s="21">
        <f t="shared" si="9"/>
        <v>100.36503689844767</v>
      </c>
    </row>
    <row r="70" spans="4:23">
      <c r="D70" s="19" t="s">
        <v>281</v>
      </c>
      <c r="E70" s="25">
        <v>2.5</v>
      </c>
      <c r="F70" s="25">
        <v>-12</v>
      </c>
      <c r="G70" s="21">
        <v>-875.46845512165294</v>
      </c>
      <c r="H70" s="21">
        <v>99.948066722754788</v>
      </c>
      <c r="I70" s="21">
        <v>82.012393884500767</v>
      </c>
      <c r="J70" s="21">
        <v>208.53285216948515</v>
      </c>
      <c r="K70" s="21">
        <v>1889.987190585085</v>
      </c>
      <c r="L70" s="21">
        <v>255.06364256799861</v>
      </c>
      <c r="M70" s="19"/>
      <c r="N70" s="21">
        <f t="shared" si="10"/>
        <v>1096.5311293479328</v>
      </c>
      <c r="O70" s="21">
        <f t="shared" si="10"/>
        <v>563.54456146023858</v>
      </c>
      <c r="P70" s="30">
        <f t="shared" ref="P70:Q77" si="25">E70</f>
        <v>2.5</v>
      </c>
      <c r="Q70" s="21">
        <f t="shared" si="25"/>
        <v>-12</v>
      </c>
      <c r="R70" s="21">
        <f t="shared" si="21"/>
        <v>-30.538048451603927</v>
      </c>
      <c r="S70" s="21">
        <f t="shared" si="22"/>
        <v>78.816260377687087</v>
      </c>
      <c r="T70" s="21">
        <f t="shared" si="23"/>
        <v>134.02897247132873</v>
      </c>
      <c r="U70" s="21">
        <f t="shared" si="8"/>
        <v>97.479270376343891</v>
      </c>
      <c r="V70" s="21">
        <f t="shared" si="24"/>
        <v>444.77464065424164</v>
      </c>
      <c r="W70" s="21">
        <f t="shared" si="9"/>
        <v>105.47674997608834</v>
      </c>
    </row>
    <row r="71" spans="4:23">
      <c r="D71" s="19" t="s">
        <v>281</v>
      </c>
      <c r="E71" s="25">
        <v>2.5</v>
      </c>
      <c r="F71" s="25">
        <v>-8</v>
      </c>
      <c r="G71" s="21">
        <v>497.80068921467802</v>
      </c>
      <c r="H71" s="21">
        <v>101.50241274864419</v>
      </c>
      <c r="I71" s="21">
        <v>-284.01582025461278</v>
      </c>
      <c r="J71" s="21">
        <v>220.89190680141255</v>
      </c>
      <c r="K71" s="21">
        <v>1155.7267967183816</v>
      </c>
      <c r="L71" s="21">
        <v>276.82924101379831</v>
      </c>
      <c r="M71" s="19"/>
      <c r="N71" s="21">
        <f t="shared" si="10"/>
        <v>1369.5116656784469</v>
      </c>
      <c r="O71" s="21">
        <f t="shared" si="10"/>
        <v>599.22356056385502</v>
      </c>
      <c r="P71" s="30">
        <f t="shared" si="25"/>
        <v>2.5</v>
      </c>
      <c r="Q71" s="21">
        <f t="shared" si="25"/>
        <v>-8</v>
      </c>
      <c r="R71" s="21">
        <f t="shared" si="21"/>
        <v>235.34983189235291</v>
      </c>
      <c r="S71" s="21">
        <f t="shared" si="22"/>
        <v>82.985804127844943</v>
      </c>
      <c r="T71" s="21">
        <f t="shared" si="23"/>
        <v>100.97511932731857</v>
      </c>
      <c r="U71" s="21">
        <f t="shared" ref="U71:U77" si="26">E/1000/(1+nu)*(I71+J71+(nu/(1-2*nu))*(N71+O71))-T71</f>
        <v>103.50587341816447</v>
      </c>
      <c r="V71" s="21">
        <f t="shared" si="24"/>
        <v>348.430881619552</v>
      </c>
      <c r="W71" s="21">
        <f t="shared" ref="W71:W77" si="27">E/1000/(1+nu)*(K71+L71+(nu/(1-2*nu))*(N71+O71))-V71</f>
        <v>113.12010273591824</v>
      </c>
    </row>
    <row r="72" spans="4:23">
      <c r="D72" s="19" t="s">
        <v>279</v>
      </c>
      <c r="E72" s="25">
        <v>2.5</v>
      </c>
      <c r="F72" s="25">
        <v>-4</v>
      </c>
      <c r="G72" s="21">
        <v>434.82722083609815</v>
      </c>
      <c r="H72" s="21">
        <v>108.49426571790661</v>
      </c>
      <c r="I72" s="21">
        <v>664.56378179746696</v>
      </c>
      <c r="J72" s="21">
        <v>287.44762377863617</v>
      </c>
      <c r="K72" s="21">
        <v>-2316.2607792708291</v>
      </c>
      <c r="L72" s="21">
        <v>459.28865184352594</v>
      </c>
      <c r="M72" s="19"/>
      <c r="N72" s="21">
        <f t="shared" si="10"/>
        <v>-1216.8697766372638</v>
      </c>
      <c r="O72" s="21">
        <f t="shared" si="10"/>
        <v>855.23054134006873</v>
      </c>
      <c r="P72" s="30">
        <f t="shared" si="25"/>
        <v>2.5</v>
      </c>
      <c r="Q72" s="21">
        <f t="shared" si="25"/>
        <v>-4</v>
      </c>
      <c r="R72" s="21">
        <f t="shared" si="21"/>
        <v>-58.359203238496384</v>
      </c>
      <c r="S72" s="21">
        <f t="shared" si="22"/>
        <v>112.18829237933522</v>
      </c>
      <c r="T72" s="21">
        <f t="shared" si="23"/>
        <v>-18.873231823261118</v>
      </c>
      <c r="U72" s="21">
        <f t="shared" si="26"/>
        <v>142.94590079602312</v>
      </c>
      <c r="V72" s="21">
        <f t="shared" si="24"/>
        <v>-531.20245325687449</v>
      </c>
      <c r="W72" s="21">
        <f t="shared" si="27"/>
        <v>172.48107749467607</v>
      </c>
    </row>
    <row r="73" spans="4:23">
      <c r="D73" s="19" t="s">
        <v>279</v>
      </c>
      <c r="E73" s="25">
        <v>2.5</v>
      </c>
      <c r="F73" s="25">
        <v>0</v>
      </c>
      <c r="G73" s="21">
        <v>147.49857673446166</v>
      </c>
      <c r="H73" s="21">
        <v>206.75810479309217</v>
      </c>
      <c r="I73" s="21">
        <v>983.6227177304479</v>
      </c>
      <c r="J73" s="21">
        <v>354.71393809927145</v>
      </c>
      <c r="K73" s="21">
        <v>-691.97356002181914</v>
      </c>
      <c r="L73" s="21">
        <v>337.1867662973483</v>
      </c>
      <c r="M73" s="19"/>
      <c r="N73" s="21">
        <f t="shared" si="10"/>
        <v>439.14773444309049</v>
      </c>
      <c r="O73" s="21">
        <f t="shared" si="10"/>
        <v>898.65880918971186</v>
      </c>
      <c r="P73" s="30">
        <f t="shared" si="25"/>
        <v>2.5</v>
      </c>
      <c r="Q73" s="21">
        <f t="shared" si="25"/>
        <v>0</v>
      </c>
      <c r="R73" s="21">
        <f t="shared" si="21"/>
        <v>73.38310133094862</v>
      </c>
      <c r="S73" s="21">
        <f t="shared" si="22"/>
        <v>133.82735651643748</v>
      </c>
      <c r="T73" s="21">
        <f t="shared" si="23"/>
        <v>217.09193806463378</v>
      </c>
      <c r="U73" s="21">
        <f t="shared" si="26"/>
        <v>159.25726536593703</v>
      </c>
      <c r="V73" s="21">
        <f t="shared" si="24"/>
        <v>-70.901172174037143</v>
      </c>
      <c r="W73" s="21">
        <f t="shared" si="27"/>
        <v>156.24478271248151</v>
      </c>
    </row>
    <row r="74" spans="4:23">
      <c r="D74" s="19" t="s">
        <v>279</v>
      </c>
      <c r="E74" s="25">
        <v>2.5</v>
      </c>
      <c r="F74" s="25">
        <v>4</v>
      </c>
      <c r="G74" s="21">
        <v>400.40242375760647</v>
      </c>
      <c r="H74" s="21">
        <v>115.36354650809596</v>
      </c>
      <c r="I74" s="21">
        <v>-314.66057640450185</v>
      </c>
      <c r="J74" s="21">
        <v>312.91989203796612</v>
      </c>
      <c r="K74" s="21">
        <v>-1443.7818311142657</v>
      </c>
      <c r="L74" s="21">
        <v>257.74318790028337</v>
      </c>
      <c r="M74" s="19"/>
      <c r="N74" s="21">
        <f t="shared" si="10"/>
        <v>-1358.0399837611612</v>
      </c>
      <c r="O74" s="21">
        <f t="shared" si="10"/>
        <v>686.02662644634552</v>
      </c>
      <c r="P74" s="30">
        <f t="shared" si="25"/>
        <v>2.5</v>
      </c>
      <c r="Q74" s="21">
        <f t="shared" si="25"/>
        <v>4</v>
      </c>
      <c r="R74" s="21">
        <f t="shared" si="21"/>
        <v>-79.716456640538425</v>
      </c>
      <c r="S74" s="21">
        <f t="shared" si="22"/>
        <v>94.862271823648044</v>
      </c>
      <c r="T74" s="21">
        <f t="shared" si="23"/>
        <v>-202.6179097934008</v>
      </c>
      <c r="U74" s="21">
        <f t="shared" si="26"/>
        <v>128.81726871159449</v>
      </c>
      <c r="V74" s="21">
        <f t="shared" si="24"/>
        <v>-396.68562544664144</v>
      </c>
      <c r="W74" s="21">
        <f t="shared" si="27"/>
        <v>119.33377268793026</v>
      </c>
    </row>
    <row r="75" spans="4:23">
      <c r="D75" s="19" t="s">
        <v>281</v>
      </c>
      <c r="E75" s="25">
        <v>2.5</v>
      </c>
      <c r="F75" s="25">
        <v>8</v>
      </c>
      <c r="G75" s="21">
        <v>-1077.1479893466608</v>
      </c>
      <c r="H75" s="21">
        <v>111.92574279694793</v>
      </c>
      <c r="I75" s="21">
        <v>-480.73287294125856</v>
      </c>
      <c r="J75" s="21">
        <v>188.87446150606115</v>
      </c>
      <c r="K75" s="21">
        <v>1963.6717298578965</v>
      </c>
      <c r="L75" s="21">
        <v>328.89664801150093</v>
      </c>
      <c r="M75" s="19"/>
      <c r="N75" s="21">
        <f t="shared" si="10"/>
        <v>405.79086756997708</v>
      </c>
      <c r="O75" s="21">
        <f t="shared" si="10"/>
        <v>629.69685231451001</v>
      </c>
      <c r="P75" s="30">
        <f t="shared" si="25"/>
        <v>2.5</v>
      </c>
      <c r="Q75" s="21">
        <f t="shared" si="25"/>
        <v>8</v>
      </c>
      <c r="R75" s="21">
        <f t="shared" si="21"/>
        <v>-140.75143452849107</v>
      </c>
      <c r="S75" s="21">
        <f t="shared" si="22"/>
        <v>88.110330265124958</v>
      </c>
      <c r="T75" s="21">
        <f t="shared" si="23"/>
        <v>-38.242586396312568</v>
      </c>
      <c r="U75" s="21">
        <f t="shared" si="26"/>
        <v>101.33589129325378</v>
      </c>
      <c r="V75" s="21">
        <f t="shared" si="24"/>
        <v>381.88945470979218</v>
      </c>
      <c r="W75" s="21">
        <f t="shared" si="27"/>
        <v>125.40220459887621</v>
      </c>
    </row>
    <row r="76" spans="4:23">
      <c r="D76" s="19" t="s">
        <v>281</v>
      </c>
      <c r="E76" s="25">
        <v>2.5</v>
      </c>
      <c r="F76" s="25">
        <v>12.000000000000014</v>
      </c>
      <c r="G76" s="21">
        <v>-783.51319280978157</v>
      </c>
      <c r="H76" s="21">
        <v>94.028549547542298</v>
      </c>
      <c r="I76" s="21">
        <v>-88.603002937004405</v>
      </c>
      <c r="J76" s="21">
        <v>202.63770249595581</v>
      </c>
      <c r="K76" s="21">
        <v>935.02399011602404</v>
      </c>
      <c r="L76" s="21">
        <v>165.19843519513518</v>
      </c>
      <c r="M76" s="19"/>
      <c r="N76" s="21">
        <f t="shared" si="10"/>
        <v>62.907794369238104</v>
      </c>
      <c r="O76" s="21">
        <f t="shared" si="10"/>
        <v>461.86468723863328</v>
      </c>
      <c r="P76" s="30">
        <f t="shared" si="25"/>
        <v>2.5</v>
      </c>
      <c r="Q76" s="21">
        <f t="shared" si="25"/>
        <v>12.000000000000014</v>
      </c>
      <c r="R76" s="21">
        <f t="shared" si="21"/>
        <v>-127.7857900050458</v>
      </c>
      <c r="S76" s="21">
        <f t="shared" si="22"/>
        <v>66.677607120209359</v>
      </c>
      <c r="T76" s="21">
        <f t="shared" si="23"/>
        <v>-8.3481011206622142</v>
      </c>
      <c r="U76" s="21">
        <f t="shared" si="26"/>
        <v>85.344805283217937</v>
      </c>
      <c r="V76" s="21">
        <f t="shared" si="24"/>
        <v>167.58778831032706</v>
      </c>
      <c r="W76" s="21">
        <f t="shared" si="27"/>
        <v>78.909931215889372</v>
      </c>
    </row>
    <row r="77" spans="4:23">
      <c r="D77" s="19" t="s">
        <v>281</v>
      </c>
      <c r="E77" s="25">
        <v>2.5</v>
      </c>
      <c r="F77" s="25">
        <v>16.000000000000014</v>
      </c>
      <c r="G77" s="21">
        <v>79.304326626949972</v>
      </c>
      <c r="H77" s="21">
        <v>93.840753119467394</v>
      </c>
      <c r="I77" s="21">
        <v>121.29810948158237</v>
      </c>
      <c r="J77" s="21">
        <v>235.02001994124558</v>
      </c>
      <c r="K77" s="21">
        <v>789.46218523845425</v>
      </c>
      <c r="L77" s="21">
        <v>236.69356004574195</v>
      </c>
      <c r="M77" s="19"/>
      <c r="N77" s="21">
        <f t="shared" si="10"/>
        <v>990.06462134698654</v>
      </c>
      <c r="O77" s="21">
        <f t="shared" si="10"/>
        <v>565.55433310645492</v>
      </c>
      <c r="P77" s="30">
        <f t="shared" si="25"/>
        <v>2.5</v>
      </c>
      <c r="Q77" s="21">
        <f t="shared" si="25"/>
        <v>16.000000000000014</v>
      </c>
      <c r="R77" s="21">
        <f t="shared" si="21"/>
        <v>121.9187490988337</v>
      </c>
      <c r="S77" s="21">
        <f t="shared" si="22"/>
        <v>77.986384625926974</v>
      </c>
      <c r="T77" s="21">
        <f t="shared" si="23"/>
        <v>129.13643052697364</v>
      </c>
      <c r="U77" s="21">
        <f t="shared" si="26"/>
        <v>102.25157111092011</v>
      </c>
      <c r="V77" s="21">
        <f t="shared" si="24"/>
        <v>243.97713104768599</v>
      </c>
      <c r="W77" s="21">
        <f t="shared" si="27"/>
        <v>102.53921081638043</v>
      </c>
    </row>
  </sheetData>
  <mergeCells count="9">
    <mergeCell ref="C4:D4"/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Navigation</vt:lpstr>
      <vt:lpstr>Strains</vt:lpstr>
      <vt:lpstr>980011</vt:lpstr>
      <vt:lpstr>Work</vt:lpstr>
      <vt:lpstr>Stress_master</vt:lpstr>
      <vt:lpstr>Stress_a1</vt:lpstr>
      <vt:lpstr>Stress_a2</vt:lpstr>
      <vt:lpstr>Stress_b1</vt:lpstr>
      <vt:lpstr>Stress_b2</vt:lpstr>
      <vt:lpstr>Tran_strain_all</vt:lpstr>
      <vt:lpstr>Stress_all</vt:lpstr>
      <vt:lpstr>Stress_a1_Xray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cp:lastPrinted>2013-11-13T16:42:30Z</cp:lastPrinted>
  <dcterms:created xsi:type="dcterms:W3CDTF">2013-09-24T14:23:25Z</dcterms:created>
  <dcterms:modified xsi:type="dcterms:W3CDTF">2013-11-18T17:49:45Z</dcterms:modified>
</cp:coreProperties>
</file>