
<file path=[Content_Types].xml><?xml version="1.0" encoding="utf-8"?>
<Types xmlns="http://schemas.openxmlformats.org/package/2006/content-types"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2.xml" ContentType="application/vnd.openxmlformats-officedocument.themeOverrid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Override11.xml" ContentType="application/vnd.openxmlformats-officedocument.themeOverride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heme/themeOverride8.xml" ContentType="application/vnd.openxmlformats-officedocument.themeOverride+xml"/>
  <Override PartName="/xl/theme/themeOverride9.xml" ContentType="application/vnd.openxmlformats-officedocument.themeOverride+xml"/>
  <Override PartName="/xl/theme/themeOverride10.xml" ContentType="application/vnd.openxmlformats-officedocument.themeOverride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theme/themeOverride6.xml" ContentType="application/vnd.openxmlformats-officedocument.themeOverride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Override PartName="/xl/theme/themeOverride5.xml" ContentType="application/vnd.openxmlformats-officedocument.themeOverride+xml"/>
  <Override PartName="/xl/charts/chart7.xml" ContentType="application/vnd.openxmlformats-officedocument.drawingml.chart+xml"/>
  <Override PartName="/xl/charts/chart10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240" windowWidth="24540" windowHeight="12210" activeTab="2"/>
  </bookViews>
  <sheets>
    <sheet name="Navigation" sheetId="3" r:id="rId1"/>
    <sheet name="Strains" sheetId="2" r:id="rId2"/>
    <sheet name="980001" sheetId="1" r:id="rId3"/>
    <sheet name="Work" sheetId="4" r:id="rId4"/>
    <sheet name="Wall fits" sheetId="5" r:id="rId5"/>
    <sheet name="Scans" sheetId="7" r:id="rId6"/>
    <sheet name="Sheet5" sheetId="6" r:id="rId7"/>
  </sheets>
  <externalReferences>
    <externalReference r:id="rId8"/>
  </externalReferences>
  <definedNames>
    <definedName name="solver_adj" localSheetId="2" hidden="1">'980001'!$H$870:$K$870</definedName>
    <definedName name="solver_cvg" localSheetId="2" hidden="1">0.0001</definedName>
    <definedName name="solver_drv" localSheetId="2" hidden="1">1</definedName>
    <definedName name="solver_est" localSheetId="2" hidden="1">1</definedName>
    <definedName name="solver_itr" localSheetId="2" hidden="1">100</definedName>
    <definedName name="solver_lin" localSheetId="2" hidden="1">2</definedName>
    <definedName name="solver_neg" localSheetId="2" hidden="1">2</definedName>
    <definedName name="solver_num" localSheetId="2" hidden="1">0</definedName>
    <definedName name="solver_nwt" localSheetId="2" hidden="1">1</definedName>
    <definedName name="solver_opt" localSheetId="2" hidden="1">'980001'!$H$872</definedName>
    <definedName name="solver_pre" localSheetId="2" hidden="1">0.000001</definedName>
    <definedName name="solver_scl" localSheetId="2" hidden="1">2</definedName>
    <definedName name="solver_sho" localSheetId="2" hidden="1">2</definedName>
    <definedName name="solver_tim" localSheetId="2" hidden="1">100</definedName>
    <definedName name="solver_tol" localSheetId="2" hidden="1">0.05</definedName>
    <definedName name="solver_typ" localSheetId="2" hidden="1">2</definedName>
    <definedName name="solver_val" localSheetId="2" hidden="1">0</definedName>
  </definedNames>
  <calcPr calcId="125725"/>
</workbook>
</file>

<file path=xl/calcChain.xml><?xml version="1.0" encoding="utf-8"?>
<calcChain xmlns="http://schemas.openxmlformats.org/spreadsheetml/2006/main">
  <c r="S669" i="1"/>
  <c r="T674"/>
  <c r="T675"/>
  <c r="T676"/>
  <c r="T677"/>
  <c r="T678"/>
  <c r="T679"/>
  <c r="T680"/>
  <c r="T681"/>
  <c r="T682"/>
  <c r="T683"/>
  <c r="T673"/>
  <c r="R674"/>
  <c r="R675"/>
  <c r="R676"/>
  <c r="R677"/>
  <c r="R678"/>
  <c r="R679"/>
  <c r="R680"/>
  <c r="R681"/>
  <c r="R682"/>
  <c r="R683"/>
  <c r="R673"/>
  <c r="D48" i="7"/>
  <c r="F35"/>
  <c r="E58"/>
  <c r="D51"/>
  <c r="F52"/>
  <c r="M20" i="2"/>
  <c r="I20"/>
  <c r="M19"/>
  <c r="I19"/>
  <c r="M18"/>
  <c r="I18"/>
  <c r="M17"/>
  <c r="I17"/>
  <c r="M16"/>
  <c r="I16"/>
  <c r="M15"/>
  <c r="I15"/>
  <c r="M14"/>
  <c r="I14"/>
  <c r="M13"/>
  <c r="I13"/>
  <c r="M12"/>
  <c r="I12"/>
  <c r="M11"/>
  <c r="I11"/>
  <c r="M10"/>
  <c r="I10"/>
  <c r="M9"/>
  <c r="I9"/>
  <c r="M8"/>
  <c r="I8"/>
  <c r="M7"/>
  <c r="I7"/>
  <c r="M6"/>
  <c r="I6"/>
  <c r="M5"/>
  <c r="I5"/>
  <c r="M4"/>
  <c r="I4"/>
  <c r="M3"/>
  <c r="I3"/>
  <c r="M2"/>
  <c r="I2"/>
  <c r="E22" i="7"/>
  <c r="F22"/>
  <c r="E23"/>
  <c r="F23"/>
  <c r="D24"/>
  <c r="D38" s="1"/>
  <c r="E24"/>
  <c r="F24"/>
  <c r="E25"/>
  <c r="F25"/>
  <c r="D27"/>
  <c r="D40" s="1"/>
  <c r="D49" s="1"/>
  <c r="D55" s="1"/>
  <c r="E27"/>
  <c r="E26" s="1"/>
  <c r="F27"/>
  <c r="F26" s="1"/>
  <c r="E28"/>
  <c r="F28"/>
  <c r="D29"/>
  <c r="D42" s="1"/>
  <c r="E29"/>
  <c r="F29"/>
  <c r="E30"/>
  <c r="F30"/>
  <c r="D31"/>
  <c r="D44" s="1"/>
  <c r="E31"/>
  <c r="F31"/>
  <c r="E32"/>
  <c r="F32"/>
  <c r="D34"/>
  <c r="D47" s="1"/>
  <c r="D53" s="1"/>
  <c r="D59" s="1"/>
  <c r="D65" s="1"/>
  <c r="E34"/>
  <c r="E35" s="1"/>
  <c r="F34"/>
  <c r="F33" s="1"/>
  <c r="C36"/>
  <c r="E36"/>
  <c r="F36"/>
  <c r="C37"/>
  <c r="E37"/>
  <c r="F37"/>
  <c r="C38"/>
  <c r="E38"/>
  <c r="F38"/>
  <c r="C39"/>
  <c r="E39"/>
  <c r="F39"/>
  <c r="C40"/>
  <c r="C49" s="1"/>
  <c r="C55" s="1"/>
  <c r="C61" s="1"/>
  <c r="E40"/>
  <c r="F40"/>
  <c r="F49" s="1"/>
  <c r="F55" s="1"/>
  <c r="F61" s="1"/>
  <c r="E49"/>
  <c r="E48" s="1"/>
  <c r="E55"/>
  <c r="E56" s="1"/>
  <c r="E61"/>
  <c r="E62" s="1"/>
  <c r="C41"/>
  <c r="E41"/>
  <c r="F41"/>
  <c r="C42"/>
  <c r="E42"/>
  <c r="F42"/>
  <c r="C43"/>
  <c r="C51" s="1"/>
  <c r="C57" s="1"/>
  <c r="C63" s="1"/>
  <c r="E43"/>
  <c r="F43"/>
  <c r="F51" s="1"/>
  <c r="F57" s="1"/>
  <c r="F63" s="1"/>
  <c r="F62" s="1"/>
  <c r="E51"/>
  <c r="E57"/>
  <c r="E63"/>
  <c r="C44"/>
  <c r="E44"/>
  <c r="F44"/>
  <c r="C45"/>
  <c r="E45"/>
  <c r="F45"/>
  <c r="C47"/>
  <c r="C53" s="1"/>
  <c r="C59" s="1"/>
  <c r="C65" s="1"/>
  <c r="E47"/>
  <c r="E46" s="1"/>
  <c r="F47"/>
  <c r="F53" s="1"/>
  <c r="F59" s="1"/>
  <c r="F65" s="1"/>
  <c r="F64" s="1"/>
  <c r="E53"/>
  <c r="E52" s="1"/>
  <c r="E59"/>
  <c r="E60" s="1"/>
  <c r="E65"/>
  <c r="E64" s="1"/>
  <c r="G6" i="5"/>
  <c r="G7"/>
  <c r="G8"/>
  <c r="G9"/>
  <c r="G10"/>
  <c r="G11"/>
  <c r="G12"/>
  <c r="G13"/>
  <c r="G14"/>
  <c r="G15"/>
  <c r="G5"/>
  <c r="E6"/>
  <c r="D23" i="7" s="1"/>
  <c r="D37" s="1"/>
  <c r="E7" i="5"/>
  <c r="E8"/>
  <c r="D25" i="7" s="1"/>
  <c r="D39" s="1"/>
  <c r="E9" i="5"/>
  <c r="E10"/>
  <c r="D28" i="7" s="1"/>
  <c r="D41" s="1"/>
  <c r="E11" i="5"/>
  <c r="E12"/>
  <c r="D30" i="7" s="1"/>
  <c r="D43" s="1"/>
  <c r="E13" i="5"/>
  <c r="E14"/>
  <c r="D32" i="7" s="1"/>
  <c r="E15" i="5"/>
  <c r="E5"/>
  <c r="D22" i="7" s="1"/>
  <c r="D36" s="1"/>
  <c r="D35" s="1"/>
  <c r="T869" i="1"/>
  <c r="T868"/>
  <c r="N870"/>
  <c r="F10" i="5"/>
  <c r="F898" i="1"/>
  <c r="E54" i="7" l="1"/>
  <c r="D61"/>
  <c r="D60" s="1"/>
  <c r="D54"/>
  <c r="F46"/>
  <c r="F48"/>
  <c r="E33"/>
  <c r="F54"/>
  <c r="E50"/>
  <c r="F56"/>
  <c r="F60"/>
  <c r="F50"/>
  <c r="F58"/>
  <c r="D45"/>
  <c r="D46" s="1"/>
  <c r="D33"/>
  <c r="F26" i="5"/>
  <c r="G898" i="1"/>
  <c r="F897"/>
  <c r="G897" l="1"/>
  <c r="F896"/>
  <c r="G896" l="1"/>
  <c r="F895"/>
  <c r="G895" l="1"/>
  <c r="F894"/>
  <c r="G894" l="1"/>
  <c r="F893"/>
  <c r="G893" l="1"/>
  <c r="F892"/>
  <c r="G892" l="1"/>
  <c r="F891"/>
  <c r="G891" l="1"/>
  <c r="F890"/>
  <c r="G890" l="1"/>
  <c r="F889"/>
  <c r="G889" l="1"/>
  <c r="F888"/>
  <c r="G888" l="1"/>
  <c r="F887"/>
  <c r="G887" l="1"/>
  <c r="F886"/>
  <c r="G886" l="1"/>
  <c r="F885"/>
  <c r="G885" l="1"/>
  <c r="H872" s="1"/>
  <c r="F884"/>
  <c r="G884" l="1"/>
  <c r="F883"/>
  <c r="G883" l="1"/>
  <c r="F882"/>
  <c r="G882" l="1"/>
  <c r="F881"/>
  <c r="G881" l="1"/>
  <c r="F880"/>
  <c r="G880" l="1"/>
  <c r="F879"/>
  <c r="G879" l="1"/>
  <c r="F878"/>
  <c r="G878" l="1"/>
  <c r="F877"/>
  <c r="G877" l="1"/>
  <c r="F876"/>
  <c r="G876" l="1"/>
  <c r="F875"/>
  <c r="G875" l="1"/>
  <c r="F874"/>
  <c r="G874" l="1"/>
  <c r="F873"/>
  <c r="G873" l="1"/>
  <c r="F872"/>
  <c r="G872" l="1"/>
  <c r="M55" i="5"/>
  <c r="M50"/>
  <c r="M51" s="1"/>
  <c r="M52" s="1"/>
  <c r="M53" s="1"/>
  <c r="M54" s="1"/>
  <c r="M45"/>
  <c r="M46" s="1"/>
  <c r="M47" s="1"/>
  <c r="M48" s="1"/>
  <c r="M49" s="1"/>
  <c r="M40"/>
  <c r="M56"/>
  <c r="M57" s="1"/>
  <c r="M58" s="1"/>
  <c r="M59" s="1"/>
  <c r="M41"/>
  <c r="M42" s="1"/>
  <c r="M43" s="1"/>
  <c r="M44" s="1"/>
  <c r="N64"/>
  <c r="M19" i="4"/>
  <c r="I19"/>
  <c r="L56" i="5"/>
  <c r="L57"/>
  <c r="L58"/>
  <c r="L59"/>
  <c r="L55"/>
  <c r="L51"/>
  <c r="L52"/>
  <c r="L53"/>
  <c r="L54"/>
  <c r="L50"/>
  <c r="L46"/>
  <c r="L47"/>
  <c r="L48"/>
  <c r="L49"/>
  <c r="L45"/>
  <c r="L41"/>
  <c r="L42"/>
  <c r="L43"/>
  <c r="L44"/>
  <c r="L40"/>
  <c r="L36"/>
  <c r="L37"/>
  <c r="L38"/>
  <c r="L39"/>
  <c r="L35"/>
  <c r="L31"/>
  <c r="L32"/>
  <c r="L33"/>
  <c r="L34"/>
  <c r="L30"/>
  <c r="I6"/>
  <c r="I7"/>
  <c r="I8" s="1"/>
  <c r="I57"/>
  <c r="I58" s="1"/>
  <c r="I56"/>
  <c r="I52"/>
  <c r="I53" s="1"/>
  <c r="I51"/>
  <c r="I47"/>
  <c r="I48" s="1"/>
  <c r="I46"/>
  <c r="I42"/>
  <c r="I43" s="1"/>
  <c r="I41"/>
  <c r="I37"/>
  <c r="I38" s="1"/>
  <c r="I36"/>
  <c r="I32"/>
  <c r="I33" s="1"/>
  <c r="I31"/>
  <c r="I27"/>
  <c r="I28" s="1"/>
  <c r="I26"/>
  <c r="I22"/>
  <c r="I23" s="1"/>
  <c r="I21"/>
  <c r="I17"/>
  <c r="I18" s="1"/>
  <c r="I16"/>
  <c r="I12"/>
  <c r="I13" s="1"/>
  <c r="I11"/>
  <c r="K50"/>
  <c r="K51" s="1"/>
  <c r="K52" s="1"/>
  <c r="K53" s="1"/>
  <c r="K54" s="1"/>
  <c r="D7"/>
  <c r="D8"/>
  <c r="D9" s="1"/>
  <c r="D10" s="1"/>
  <c r="D11" s="1"/>
  <c r="D12" s="1"/>
  <c r="D13" s="1"/>
  <c r="D14" s="1"/>
  <c r="D15" s="1"/>
  <c r="D6"/>
  <c r="K40"/>
  <c r="K41" s="1"/>
  <c r="K42" s="1"/>
  <c r="K43" s="1"/>
  <c r="K44" s="1"/>
  <c r="K45"/>
  <c r="K46" s="1"/>
  <c r="K47" s="1"/>
  <c r="K48" s="1"/>
  <c r="K49" s="1"/>
  <c r="K55"/>
  <c r="K56" s="1"/>
  <c r="K57" s="1"/>
  <c r="K58" s="1"/>
  <c r="K59" s="1"/>
  <c r="F5"/>
  <c r="L7" s="1"/>
  <c r="F9"/>
  <c r="L28" s="1"/>
  <c r="A19" i="4"/>
  <c r="B19"/>
  <c r="C19"/>
  <c r="D19"/>
  <c r="E19"/>
  <c r="F19"/>
  <c r="G19"/>
  <c r="H19"/>
  <c r="J19"/>
  <c r="K19"/>
  <c r="L19"/>
  <c r="M5" i="5" s="1"/>
  <c r="M6" s="1"/>
  <c r="M7" s="1"/>
  <c r="M8" s="1"/>
  <c r="M9" s="1"/>
  <c r="N19" i="4"/>
  <c r="O19"/>
  <c r="P19"/>
  <c r="Q19"/>
  <c r="R19"/>
  <c r="S19"/>
  <c r="T19"/>
  <c r="U19"/>
  <c r="V19"/>
  <c r="W19"/>
  <c r="X19"/>
  <c r="Y19"/>
  <c r="Z19"/>
  <c r="AA19"/>
  <c r="AB19"/>
  <c r="AC19"/>
  <c r="AD19"/>
  <c r="A20"/>
  <c r="B20"/>
  <c r="C20"/>
  <c r="D20"/>
  <c r="E20"/>
  <c r="F20"/>
  <c r="G20"/>
  <c r="H20"/>
  <c r="I20"/>
  <c r="J20"/>
  <c r="K20"/>
  <c r="L20"/>
  <c r="M30" i="5" s="1"/>
  <c r="M31" s="1"/>
  <c r="M32" s="1"/>
  <c r="M33" s="1"/>
  <c r="M34" s="1"/>
  <c r="M20" i="4"/>
  <c r="N20"/>
  <c r="O20"/>
  <c r="P20"/>
  <c r="Q20"/>
  <c r="R20"/>
  <c r="S20"/>
  <c r="T20"/>
  <c r="U20"/>
  <c r="V20"/>
  <c r="W20"/>
  <c r="X20"/>
  <c r="Y20"/>
  <c r="Z20"/>
  <c r="AA20"/>
  <c r="AB20"/>
  <c r="AC20"/>
  <c r="AD20"/>
  <c r="A21"/>
  <c r="B21"/>
  <c r="C21"/>
  <c r="D21"/>
  <c r="E21"/>
  <c r="F21"/>
  <c r="G21"/>
  <c r="H21"/>
  <c r="I21"/>
  <c r="J21"/>
  <c r="K35" i="5" s="1"/>
  <c r="K36" s="1"/>
  <c r="K37" s="1"/>
  <c r="K38" s="1"/>
  <c r="K39" s="1"/>
  <c r="K21" i="4"/>
  <c r="L21"/>
  <c r="M35" i="5" s="1"/>
  <c r="M36" s="1"/>
  <c r="M37" s="1"/>
  <c r="M38" s="1"/>
  <c r="M39" s="1"/>
  <c r="M21" i="4"/>
  <c r="N21"/>
  <c r="O21"/>
  <c r="P21"/>
  <c r="Q21"/>
  <c r="R21"/>
  <c r="S21"/>
  <c r="T21"/>
  <c r="U21"/>
  <c r="V21"/>
  <c r="W21"/>
  <c r="X21"/>
  <c r="Y21"/>
  <c r="Z21"/>
  <c r="AA21"/>
  <c r="AB21"/>
  <c r="AC21"/>
  <c r="AD21"/>
  <c r="A22"/>
  <c r="B22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23"/>
  <c r="B23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24"/>
  <c r="B24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25"/>
  <c r="B25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F854" i="1"/>
  <c r="L27" i="5" l="1"/>
  <c r="F21"/>
  <c r="L8"/>
  <c r="F25"/>
  <c r="L9"/>
  <c r="L29"/>
  <c r="L5"/>
  <c r="L6"/>
  <c r="L25"/>
  <c r="L26"/>
  <c r="G854" i="1"/>
  <c r="F853"/>
  <c r="G853" l="1"/>
  <c r="F852"/>
  <c r="G852" l="1"/>
  <c r="F851"/>
  <c r="G851" l="1"/>
  <c r="F850"/>
  <c r="G850" l="1"/>
  <c r="F849"/>
  <c r="G849" l="1"/>
  <c r="F848"/>
  <c r="G848" l="1"/>
  <c r="F847"/>
  <c r="G847" l="1"/>
  <c r="F846"/>
  <c r="G846" l="1"/>
  <c r="F845"/>
  <c r="G845" l="1"/>
  <c r="F844"/>
  <c r="G844" l="1"/>
  <c r="F843"/>
  <c r="G843" l="1"/>
  <c r="F842"/>
  <c r="G842" l="1"/>
  <c r="F841"/>
  <c r="G841" l="1"/>
  <c r="F840"/>
  <c r="G840" l="1"/>
  <c r="F839"/>
  <c r="G839" l="1"/>
  <c r="F838"/>
  <c r="G838" l="1"/>
  <c r="F837"/>
  <c r="G837" l="1"/>
  <c r="F836"/>
  <c r="G836" l="1"/>
  <c r="F835"/>
  <c r="G835" l="1"/>
  <c r="F834"/>
  <c r="G834" l="1"/>
  <c r="F833"/>
  <c r="G833" l="1"/>
  <c r="F832"/>
  <c r="G832" l="1"/>
  <c r="F831"/>
  <c r="G831" l="1"/>
  <c r="F830"/>
  <c r="G830" l="1"/>
  <c r="F829"/>
  <c r="G829" l="1"/>
  <c r="F810"/>
  <c r="F828"/>
  <c r="G828" l="1"/>
  <c r="H828" s="1"/>
  <c r="G810"/>
  <c r="F809"/>
  <c r="G809" l="1"/>
  <c r="F808"/>
  <c r="G808" l="1"/>
  <c r="F807"/>
  <c r="G807" l="1"/>
  <c r="F806"/>
  <c r="G806" l="1"/>
  <c r="F805"/>
  <c r="G805" l="1"/>
  <c r="F804"/>
  <c r="G804" l="1"/>
  <c r="F803"/>
  <c r="G803" l="1"/>
  <c r="F802"/>
  <c r="G802" l="1"/>
  <c r="F801"/>
  <c r="G801" l="1"/>
  <c r="F800"/>
  <c r="G800" l="1"/>
  <c r="F799"/>
  <c r="G799" l="1"/>
  <c r="F798"/>
  <c r="G798" l="1"/>
  <c r="F797"/>
  <c r="G797" l="1"/>
  <c r="F796"/>
  <c r="G796" l="1"/>
  <c r="F795"/>
  <c r="G795" l="1"/>
  <c r="F794"/>
  <c r="G794" l="1"/>
  <c r="F793"/>
  <c r="G793" l="1"/>
  <c r="F792"/>
  <c r="G792" l="1"/>
  <c r="F791"/>
  <c r="G791" l="1"/>
  <c r="F790"/>
  <c r="G790" l="1"/>
  <c r="F789"/>
  <c r="G789" l="1"/>
  <c r="F788"/>
  <c r="G788" l="1"/>
  <c r="F787"/>
  <c r="G787" l="1"/>
  <c r="F786"/>
  <c r="G786" l="1"/>
  <c r="F785"/>
  <c r="G785" l="1"/>
  <c r="F784"/>
  <c r="G784" l="1"/>
  <c r="F783"/>
  <c r="G783" l="1"/>
  <c r="F782"/>
  <c r="G782" l="1"/>
  <c r="F781"/>
  <c r="G781" l="1"/>
  <c r="F780"/>
  <c r="G780" l="1"/>
  <c r="F779"/>
  <c r="G779" l="1"/>
  <c r="F778"/>
  <c r="G778" l="1"/>
  <c r="F777"/>
  <c r="G777" l="1"/>
  <c r="F776"/>
  <c r="G776" l="1"/>
  <c r="H776" s="1"/>
  <c r="F8" i="5"/>
  <c r="F7"/>
  <c r="K5"/>
  <c r="K6" s="1"/>
  <c r="K7" s="1"/>
  <c r="K8" s="1"/>
  <c r="K9" s="1"/>
  <c r="K30"/>
  <c r="K31" s="1"/>
  <c r="K32" s="1"/>
  <c r="K33" s="1"/>
  <c r="K34" s="1"/>
  <c r="F6"/>
  <c r="F758" i="1"/>
  <c r="F22" i="5" l="1"/>
  <c r="L12"/>
  <c r="L11"/>
  <c r="L10"/>
  <c r="L14"/>
  <c r="L13"/>
  <c r="F24"/>
  <c r="L24"/>
  <c r="L23"/>
  <c r="L22"/>
  <c r="L21"/>
  <c r="L20"/>
  <c r="F23"/>
  <c r="L18"/>
  <c r="L17"/>
  <c r="L16"/>
  <c r="L15"/>
  <c r="L19"/>
  <c r="G758" i="1"/>
  <c r="F757"/>
  <c r="G757" l="1"/>
  <c r="F756"/>
  <c r="G756" l="1"/>
  <c r="F755"/>
  <c r="G755" l="1"/>
  <c r="F754"/>
  <c r="G754" l="1"/>
  <c r="F753"/>
  <c r="G753" l="1"/>
  <c r="F752"/>
  <c r="G752" l="1"/>
  <c r="F751"/>
  <c r="G751" l="1"/>
  <c r="F750"/>
  <c r="G750" l="1"/>
  <c r="F749"/>
  <c r="G749" l="1"/>
  <c r="F748"/>
  <c r="G748" l="1"/>
  <c r="F747"/>
  <c r="G747" l="1"/>
  <c r="F746"/>
  <c r="G746" l="1"/>
  <c r="F745"/>
  <c r="G745" l="1"/>
  <c r="F744"/>
  <c r="G744" l="1"/>
  <c r="F743"/>
  <c r="G743" l="1"/>
  <c r="F742"/>
  <c r="G742" l="1"/>
  <c r="F741"/>
  <c r="G741" l="1"/>
  <c r="F740"/>
  <c r="G740" l="1"/>
  <c r="F739"/>
  <c r="G739" l="1"/>
  <c r="F738"/>
  <c r="G738" l="1"/>
  <c r="F737"/>
  <c r="G737" l="1"/>
  <c r="F736"/>
  <c r="G736" l="1"/>
  <c r="F735"/>
  <c r="G735" l="1"/>
  <c r="H724" s="1"/>
  <c r="F734"/>
  <c r="G734" l="1"/>
  <c r="F733"/>
  <c r="G733" l="1"/>
  <c r="F732"/>
  <c r="G732" l="1"/>
  <c r="F731"/>
  <c r="G731" l="1"/>
  <c r="F730"/>
  <c r="G730" l="1"/>
  <c r="F729"/>
  <c r="G729" l="1"/>
  <c r="F728"/>
  <c r="G728" l="1"/>
  <c r="F727"/>
  <c r="G727" l="1"/>
  <c r="F726"/>
  <c r="G726" l="1"/>
  <c r="F725"/>
  <c r="G725" l="1"/>
  <c r="F706"/>
  <c r="F724"/>
  <c r="G724" l="1"/>
  <c r="G706"/>
  <c r="F705"/>
  <c r="G705" l="1"/>
  <c r="F704"/>
  <c r="G704" l="1"/>
  <c r="F703"/>
  <c r="G703" l="1"/>
  <c r="F702"/>
  <c r="G702" l="1"/>
  <c r="F701"/>
  <c r="G701" l="1"/>
  <c r="F700"/>
  <c r="G700" l="1"/>
  <c r="F699"/>
  <c r="G699" l="1"/>
  <c r="F698"/>
  <c r="G698" l="1"/>
  <c r="F697"/>
  <c r="G697" l="1"/>
  <c r="F696"/>
  <c r="G696" l="1"/>
  <c r="F695"/>
  <c r="G695" l="1"/>
  <c r="F694"/>
  <c r="G694" l="1"/>
  <c r="F693"/>
  <c r="G693" l="1"/>
  <c r="F692"/>
  <c r="G692" l="1"/>
  <c r="F691"/>
  <c r="G691" l="1"/>
  <c r="F690"/>
  <c r="G690" l="1"/>
  <c r="F689"/>
  <c r="G689" l="1"/>
  <c r="F688"/>
  <c r="G688" l="1"/>
  <c r="F687"/>
  <c r="G687" l="1"/>
  <c r="F686"/>
  <c r="G686" l="1"/>
  <c r="F685"/>
  <c r="G685" l="1"/>
  <c r="F684"/>
  <c r="G684" l="1"/>
  <c r="F683"/>
  <c r="G683" l="1"/>
  <c r="F682"/>
  <c r="G682" l="1"/>
  <c r="F681"/>
  <c r="G681" l="1"/>
  <c r="F680"/>
  <c r="G680" l="1"/>
  <c r="F679"/>
  <c r="G679" l="1"/>
  <c r="F678"/>
  <c r="G678" l="1"/>
  <c r="F677"/>
  <c r="G677" l="1"/>
  <c r="F676"/>
  <c r="G676" l="1"/>
  <c r="F675"/>
  <c r="G675" l="1"/>
  <c r="F674"/>
  <c r="G674" l="1"/>
  <c r="F673"/>
  <c r="G673" l="1"/>
  <c r="F672"/>
  <c r="G672" l="1"/>
  <c r="H672" s="1"/>
  <c r="A2" i="4"/>
  <c r="B2"/>
  <c r="C2"/>
  <c r="D2"/>
  <c r="E2"/>
  <c r="F2"/>
  <c r="G2"/>
  <c r="H2"/>
  <c r="I2"/>
  <c r="J2"/>
  <c r="K2"/>
  <c r="L2"/>
  <c r="M2"/>
  <c r="N2"/>
  <c r="O2"/>
  <c r="P2"/>
  <c r="Q2"/>
  <c r="R2"/>
  <c r="S2"/>
  <c r="T2"/>
  <c r="U2"/>
  <c r="V2"/>
  <c r="W2"/>
  <c r="X2"/>
  <c r="Y2"/>
  <c r="Z2"/>
  <c r="AA2"/>
  <c r="AB2"/>
  <c r="AC2"/>
  <c r="AD2"/>
  <c r="A3"/>
  <c r="B3"/>
  <c r="C3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4"/>
  <c r="B4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5"/>
  <c r="B5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6"/>
  <c r="B6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7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8"/>
  <c r="B8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9"/>
  <c r="B9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10"/>
  <c r="B10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11"/>
  <c r="B11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12"/>
  <c r="B12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14"/>
  <c r="B14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15"/>
  <c r="B15"/>
  <c r="C15"/>
  <c r="D15"/>
  <c r="E15"/>
  <c r="F15"/>
  <c r="G15"/>
  <c r="H15"/>
  <c r="I15"/>
  <c r="J15"/>
  <c r="K10" i="5" s="1"/>
  <c r="K11" s="1"/>
  <c r="K12" s="1"/>
  <c r="K13" s="1"/>
  <c r="K14" s="1"/>
  <c r="K15" i="4"/>
  <c r="L15"/>
  <c r="M10" i="5" s="1"/>
  <c r="M11" s="1"/>
  <c r="M12" s="1"/>
  <c r="M13" s="1"/>
  <c r="M14" s="1"/>
  <c r="M15" i="4"/>
  <c r="N15"/>
  <c r="O15"/>
  <c r="P15"/>
  <c r="Q15"/>
  <c r="R15"/>
  <c r="S15"/>
  <c r="T15"/>
  <c r="U15"/>
  <c r="V15"/>
  <c r="W15"/>
  <c r="X15"/>
  <c r="Y15"/>
  <c r="Z15"/>
  <c r="AA15"/>
  <c r="AB15"/>
  <c r="AC15"/>
  <c r="AD15"/>
  <c r="A16"/>
  <c r="B16"/>
  <c r="C16"/>
  <c r="D16"/>
  <c r="E16"/>
  <c r="F16"/>
  <c r="G16"/>
  <c r="H16"/>
  <c r="I16"/>
  <c r="J16"/>
  <c r="K15" i="5" s="1"/>
  <c r="K16" s="1"/>
  <c r="K17" s="1"/>
  <c r="K18" s="1"/>
  <c r="K19" s="1"/>
  <c r="K16" i="4"/>
  <c r="L16"/>
  <c r="M15" i="5" s="1"/>
  <c r="M16" s="1"/>
  <c r="M17" s="1"/>
  <c r="M18" s="1"/>
  <c r="M19" s="1"/>
  <c r="M16" i="4"/>
  <c r="N16"/>
  <c r="O16"/>
  <c r="P16"/>
  <c r="Q16"/>
  <c r="R16"/>
  <c r="S16"/>
  <c r="T16"/>
  <c r="U16"/>
  <c r="V16"/>
  <c r="W16"/>
  <c r="X16"/>
  <c r="Y16"/>
  <c r="Z16"/>
  <c r="AA16"/>
  <c r="AB16"/>
  <c r="AC16"/>
  <c r="AD16"/>
  <c r="A17"/>
  <c r="B17"/>
  <c r="C17"/>
  <c r="D17"/>
  <c r="E17"/>
  <c r="F17"/>
  <c r="G17"/>
  <c r="H17"/>
  <c r="I17"/>
  <c r="J17"/>
  <c r="K20" i="5" s="1"/>
  <c r="K21" s="1"/>
  <c r="K22" s="1"/>
  <c r="K23" s="1"/>
  <c r="K24" s="1"/>
  <c r="K17" i="4"/>
  <c r="L17"/>
  <c r="M20" i="5" s="1"/>
  <c r="M21" s="1"/>
  <c r="M22" s="1"/>
  <c r="M23" s="1"/>
  <c r="M24" s="1"/>
  <c r="M17" i="4"/>
  <c r="N17"/>
  <c r="O17"/>
  <c r="P17"/>
  <c r="Q17"/>
  <c r="R17"/>
  <c r="S17"/>
  <c r="T17"/>
  <c r="U17"/>
  <c r="V17"/>
  <c r="W17"/>
  <c r="X17"/>
  <c r="Y17"/>
  <c r="Z17"/>
  <c r="AA17"/>
  <c r="AB17"/>
  <c r="AC17"/>
  <c r="AD17"/>
  <c r="A18"/>
  <c r="B18"/>
  <c r="C18"/>
  <c r="D18"/>
  <c r="E18"/>
  <c r="F18"/>
  <c r="G18"/>
  <c r="H18"/>
  <c r="I18"/>
  <c r="J18"/>
  <c r="K25" i="5" s="1"/>
  <c r="K26" s="1"/>
  <c r="K27" s="1"/>
  <c r="K28" s="1"/>
  <c r="K29" s="1"/>
  <c r="K18" i="4"/>
  <c r="L18"/>
  <c r="M25" i="5" s="1"/>
  <c r="M26" s="1"/>
  <c r="M27" s="1"/>
  <c r="M28" s="1"/>
  <c r="M29" s="1"/>
  <c r="M18" i="4"/>
  <c r="N18"/>
  <c r="O18"/>
  <c r="P18"/>
  <c r="Q18"/>
  <c r="R18"/>
  <c r="S18"/>
  <c r="T18"/>
  <c r="U18"/>
  <c r="V18"/>
  <c r="W18"/>
  <c r="X18"/>
  <c r="Y18"/>
  <c r="Z18"/>
  <c r="AA18"/>
  <c r="AB18"/>
  <c r="AC18"/>
  <c r="AD18"/>
  <c r="B1"/>
  <c r="C1"/>
  <c r="D1"/>
  <c r="E1"/>
  <c r="F1"/>
  <c r="G1"/>
  <c r="H1"/>
  <c r="I1"/>
  <c r="J1"/>
  <c r="K1"/>
  <c r="L1"/>
  <c r="M1"/>
  <c r="N1"/>
  <c r="O1"/>
  <c r="P1"/>
  <c r="Q1"/>
  <c r="R1"/>
  <c r="S1"/>
  <c r="T1"/>
  <c r="U1"/>
  <c r="V1"/>
  <c r="W1"/>
  <c r="X1"/>
  <c r="Y1"/>
  <c r="Z1"/>
  <c r="AA1"/>
  <c r="AB1"/>
  <c r="AC1"/>
  <c r="AD1"/>
  <c r="A1"/>
  <c r="F652" i="1"/>
  <c r="F650"/>
  <c r="F624"/>
  <c r="F641"/>
  <c r="F620"/>
  <c r="F636"/>
  <c r="F635"/>
  <c r="F654"/>
  <c r="F630"/>
  <c r="F651"/>
  <c r="F629"/>
  <c r="F645"/>
  <c r="F638"/>
  <c r="F643"/>
  <c r="F642"/>
  <c r="F634"/>
  <c r="F640"/>
  <c r="F639"/>
  <c r="F627"/>
  <c r="F653"/>
  <c r="F637"/>
  <c r="F623"/>
  <c r="F649"/>
  <c r="F631"/>
  <c r="F625"/>
  <c r="F622"/>
  <c r="F626"/>
  <c r="F647"/>
  <c r="F632"/>
  <c r="F646"/>
  <c r="F648"/>
  <c r="F628"/>
  <c r="F644"/>
  <c r="F633"/>
  <c r="F621"/>
  <c r="G623" l="1"/>
  <c r="G627"/>
  <c r="G631"/>
  <c r="G635"/>
  <c r="G639"/>
  <c r="G643"/>
  <c r="G647"/>
  <c r="G651"/>
  <c r="G622"/>
  <c r="G626"/>
  <c r="G630"/>
  <c r="G634"/>
  <c r="G638"/>
  <c r="G642"/>
  <c r="G646"/>
  <c r="G650"/>
  <c r="G654"/>
  <c r="G621"/>
  <c r="G625"/>
  <c r="G629"/>
  <c r="G633"/>
  <c r="G637"/>
  <c r="G641"/>
  <c r="G645"/>
  <c r="G649"/>
  <c r="G653"/>
  <c r="G624"/>
  <c r="G628"/>
  <c r="G632"/>
  <c r="G636"/>
  <c r="G640"/>
  <c r="G644"/>
  <c r="G648"/>
  <c r="G652"/>
  <c r="G620"/>
  <c r="H620" l="1"/>
  <c r="D50" i="7"/>
  <c r="D52"/>
  <c r="D57"/>
  <c r="D63" l="1"/>
  <c r="D56"/>
  <c r="D58"/>
  <c r="D64" l="1"/>
  <c r="D62"/>
</calcChain>
</file>

<file path=xl/sharedStrings.xml><?xml version="1.0" encoding="utf-8"?>
<sst xmlns="http://schemas.openxmlformats.org/spreadsheetml/2006/main" count="605" uniqueCount="142">
  <si>
    <t xml:space="preserve">                                                                                </t>
  </si>
  <si>
    <t xml:space="preserve">Run :     1  Seq   1  Rec   1  File L3A:980001  Date 17-SEP-2013 17:08:46.91    </t>
  </si>
  <si>
    <t xml:space="preserve">Mode: MW_ANGLE      Npts    33 Rpts     0                                       </t>
  </si>
  <si>
    <t xml:space="preserve">Cmon: Mon1[  DB]=   21000 *     1  Mon2[CF]=*      0                            </t>
  </si>
  <si>
    <t xml:space="preserve">Temp: Temperature control hardware not installed.                               </t>
  </si>
  <si>
    <t xml:space="preserve">Monx:         [ 0.00000]# 0                                                     </t>
  </si>
  <si>
    <t xml:space="preserve">Anax:         [ 0.00000]# 0                                                     </t>
  </si>
  <si>
    <t xml:space="preserve">Drv :  2TM=  71.870 TMFR=  35.935  PSI=-135.100  PHI= -90.200 DSRD=  11.000     </t>
  </si>
  <si>
    <t xml:space="preserve">Drv : XPOS=  15.145 YPOS= -41.675 ZPOS=  16.000 DSTD=   0.000                   </t>
  </si>
  <si>
    <t xml:space="preserve">Osc : DRIVE oscillation during count OFF.                    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</si>
  <si>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</si>
  <si>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</si>
  <si>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L3A:980001  Date 17-SEP-2013 17:53:53.79    </t>
  </si>
  <si>
    <t xml:space="preserve">Drv : XPOS=  11.850 YPOS= -41.675 ZPOS=  16.000 DSTD=   0.000                   </t>
  </si>
  <si>
    <t xml:space="preserve">Run :     3  Seq   3  Rec   3  File L3A:980001  Date 17-SEP-2013 18:38:50.27    </t>
  </si>
  <si>
    <t xml:space="preserve">Drv : XPOS=   8.600 YPOS= -41.945 ZPOS=  16.000 DSTD=   0.000                   </t>
  </si>
  <si>
    <t xml:space="preserve">Run :     4  Seq   4  Rec   4  File L3A:980001  Date 17-SEP-2013 19:23:41.55    </t>
  </si>
  <si>
    <t xml:space="preserve">Drv : XPOS=   5.320 YPOS= -42.565 ZPOS=  16.000 DSTD=   0.000                   </t>
  </si>
  <si>
    <t xml:space="preserve">Run :     5  Seq   5  Rec   5  File L3A:980001  Date 17-SEP-2013 20:08:43.58    </t>
  </si>
  <si>
    <t xml:space="preserve">Drv : XPOS=   2.085 YPOS= -43.025 ZPOS=  16.000 DSTD=   0.000                   </t>
  </si>
  <si>
    <t xml:space="preserve">Run :     6  Seq   1  Rec   6  File L3A:980001  Date 17-SEP-2013 21:11:49.01    </t>
  </si>
  <si>
    <t xml:space="preserve">Cmon: Mon1[  DB]=    1000 *    30  Mon2[CF]=*      0                            </t>
  </si>
  <si>
    <t xml:space="preserve">Drv : XPOS=  -1.250 YPOS= -43.005 ZPOS=  16.000 DSTD=   0.000                   </t>
  </si>
  <si>
    <t xml:space="preserve">Run :     7  Seq   2  Rec   7  File L3A:980001  Date 17-SEP-2013 22:15:39.40    </t>
  </si>
  <si>
    <t xml:space="preserve">Drv : XPOS=  -4.560 YPOS= -43.040 ZPOS=  16.000 DSTD=   0.000                   </t>
  </si>
  <si>
    <t xml:space="preserve">Run :     8  Seq   3  Rec   8  File L3A:980001  Date 17-SEP-2013 23:19:33.02    </t>
  </si>
  <si>
    <t xml:space="preserve">Drv : XPOS=  -7.825 YPOS= -42.535 ZPOS=  16.000 DSTD=   0.000                   </t>
  </si>
  <si>
    <t xml:space="preserve">Run :     9  Seq   4  Rec   9  File L3A:980001  Date 18-SEP-2013 00:23:46.59    </t>
  </si>
  <si>
    <t xml:space="preserve">Drv : XPOS= -11.075 YPOS= -42.805 ZPOS=  16.000 DSTD=   0.000                   </t>
  </si>
  <si>
    <t xml:space="preserve">Run :    10  Seq   5  Rec  10  File L3A:980001  Date 18-SEP-2013 01:28:04.42    </t>
  </si>
  <si>
    <t xml:space="preserve">Drv : XPOS= -14.370 YPOS= -43.155 ZPOS=  16.000 DSTD=   0.000                   </t>
  </si>
  <si>
    <t xml:space="preserve">Run :    11  Seq   6  Rec  11  File L3A:980001  Date 18-SEP-2013 02:32:18.95    </t>
  </si>
  <si>
    <t xml:space="preserve">Drv : XPOS= -40.445 YPOS= -46.170 ZPOS=  16.000 DSTD=   0.000                   </t>
  </si>
  <si>
    <t xml:space="preserve">Run :    12  Seq   7  Rec  12  File L3A:980001  Date 18-SEP-2013 03:36:50.84    </t>
  </si>
  <si>
    <t xml:space="preserve">Mode: MW_ANGLE      Npts    35 Rpts     0                                       </t>
  </si>
  <si>
    <t xml:space="preserve">Cmon: Mon1[  DB]=    1000 *    45  Mon2[CF]=*      0                            </t>
  </si>
  <si>
    <t xml:space="preserve">Drv : XPOS=  15.145 YPOS= -43.125 ZPOS=  16.000 DSTD=   0.000                   </t>
  </si>
  <si>
    <t xml:space="preserve">Run :    13  Seq   8  Rec  13  File L3A:980001  Date 18-SEP-2013 05:19:28.30    </t>
  </si>
  <si>
    <t xml:space="preserve">Drv : XPOS=  11.850 YPOS= -43.125 ZPOS=  24.450 DSTD=   0.000                   </t>
  </si>
  <si>
    <t xml:space="preserve">Run :    14  Seq   9  Rec  14  File L3A:980001  Date 18-SEP-2013 07:01:47.68    </t>
  </si>
  <si>
    <t xml:space="preserve">Drv : XPOS=   8.600 YPOS= -43.395 ZPOS=  24.390 DSTD=   0.000                   </t>
  </si>
  <si>
    <t xml:space="preserve">Run :    15  Seq  10  Rec  15  File L3A:980001  Date 18-SEP-2013 08:41:27.35    </t>
  </si>
  <si>
    <t xml:space="preserve">Drv : XPOS=   5.320 YPOS= -44.015 ZPOS=  24.350 DSTD=   0.000                   </t>
  </si>
  <si>
    <t xml:space="preserve">Run :    16  Seq  11  Rec  16  File L3A:980001  Date 18-SEP-2013 10:20:58.40    </t>
  </si>
  <si>
    <t xml:space="preserve">Drv : XPOS=   2.085 YPOS= -44.475 ZPOS=  24.160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</si>
  <si>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</si>
  <si>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</si>
  <si>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</si>
  <si>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</si>
  <si>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</si>
  <si>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</si>
  <si>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</si>
  <si>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</si>
  <si>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</si>
  <si>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</si>
  <si>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</si>
  <si>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</si>
  <si>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</si>
  <si>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</si>
  <si>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</si>
  <si>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</si>
  <si>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</si>
  <si>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</si>
  <si>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</si>
  <si>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</si>
  <si>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</si>
  <si>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</si>
  <si>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</si>
  <si>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</si>
  <si>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 IC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</si>
  <si>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</si>
  <si>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</si>
  <si>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</si>
  <si>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</si>
  <si>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</si>
  <si>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</si>
  <si>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</si>
  <si>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</si>
  <si>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</si>
  <si>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</si>
  <si>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</si>
  <si>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</si>
  <si>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</si>
  <si>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</si>
  <si>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</si>
  <si>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</si>
  <si>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</si>
  <si>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</si>
  <si>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</si>
  <si>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</si>
  <si>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</si>
  <si>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</si>
  <si>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</si>
  <si>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</si>
  <si>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</si>
  <si>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</si>
  <si>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</si>
  <si>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</si>
  <si>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</si>
  <si>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</si>
  <si>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</si>
  <si>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</si>
  <si>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****</t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</si>
  <si>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</si>
  <si>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</si>
  <si>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</si>
  <si>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</si>
  <si>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</si>
  <si>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</si>
  <si>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</si>
  <si>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</si>
  <si>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</si>
  <si>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</si>
  <si>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Xcentre</t>
  </si>
  <si>
    <t>Amp</t>
  </si>
  <si>
    <t>Width</t>
  </si>
  <si>
    <t>Back</t>
  </si>
  <si>
    <t>Calc</t>
  </si>
  <si>
    <t>Error</t>
  </si>
  <si>
    <t>CHI2</t>
  </si>
  <si>
    <t>X-AXIS</t>
  </si>
  <si>
    <t>Y-Wall</t>
  </si>
  <si>
    <t xml:space="preserve">Run :    17  Seq   1  Rec  12  File L3A:980001  Date 18-SEP-2013 12:03:52.46    </t>
  </si>
  <si>
    <t xml:space="preserve">Mode: MW_ANGLE      Npts    27 Rpts     0                                       </t>
  </si>
  <si>
    <t xml:space="preserve">Cmon: Mon1[  DB]=    1000 *    40  Mon2[CF]=*      0                            </t>
  </si>
  <si>
    <t xml:space="preserve">Drv : XPOS=  15.145 YPOS= -43.295 ZPOS=  24.450 DSTD=   0.000                   </t>
  </si>
  <si>
    <t xml:space="preserve">Run :    18  Seq   2  Rec  17  File L3A:980001  Date 18-SEP-2013 13:12:21.01    </t>
  </si>
  <si>
    <t xml:space="preserve">Drv : XPOS=  -1.250 YPOS= -44.625 ZPOS=  24.540 DSTD=   0.000                   </t>
  </si>
  <si>
    <t>Z-AXIS</t>
  </si>
  <si>
    <t>Tooth</t>
  </si>
  <si>
    <t>Y-AXIS</t>
  </si>
  <si>
    <t>COUNTS</t>
  </si>
  <si>
    <t xml:space="preserve">Run :    19  Seq   3  Rec  18  File L3A:980001  Date 18-SEP-2013 14:20:25.65    </t>
  </si>
  <si>
    <t xml:space="preserve">Drv : XPOS=  -4.560 YPOS= -44.660 ZPOS=  24.580 DSTD=   0.000                   </t>
  </si>
  <si>
    <t>PEAK</t>
  </si>
  <si>
    <t>0.75 mm</t>
  </si>
  <si>
    <t>1.05 mm</t>
  </si>
  <si>
    <t>mm depth</t>
  </si>
  <si>
    <t>MON1</t>
  </si>
  <si>
    <t>2.5 mm</t>
  </si>
  <si>
    <t>0.45 mm</t>
  </si>
  <si>
    <t>0.15 mm</t>
  </si>
</sst>
</file>

<file path=xl/styles.xml><?xml version="1.0" encoding="utf-8"?>
<styleSheet xmlns="http://schemas.openxmlformats.org/spreadsheetml/2006/main">
  <numFmts count="2">
    <numFmt numFmtId="164" formatCode="d\-mmm\-yyyy\ hh:mm:ss"/>
    <numFmt numFmtId="165" formatCode="0.0000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  <font>
      <sz val="11"/>
      <color rgb="FF0000FF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0" fontId="0" fillId="33" borderId="0" xfId="0" applyFill="1"/>
    <xf numFmtId="0" fontId="0" fillId="34" borderId="0" xfId="0" applyFill="1"/>
    <xf numFmtId="0" fontId="14" fillId="34" borderId="0" xfId="0" applyFont="1" applyFill="1"/>
    <xf numFmtId="0" fontId="14" fillId="33" borderId="0" xfId="0" applyFont="1" applyFill="1"/>
    <xf numFmtId="0" fontId="0" fillId="35" borderId="0" xfId="0" applyFill="1"/>
    <xf numFmtId="0" fontId="14" fillId="35" borderId="0" xfId="0" applyFont="1" applyFill="1"/>
    <xf numFmtId="0" fontId="20" fillId="33" borderId="0" xfId="0" applyFont="1" applyFill="1"/>
    <xf numFmtId="0" fontId="20" fillId="34" borderId="0" xfId="0" applyFont="1" applyFill="1"/>
    <xf numFmtId="0" fontId="21" fillId="33" borderId="0" xfId="0" applyFont="1" applyFill="1"/>
    <xf numFmtId="0" fontId="21" fillId="35" borderId="0" xfId="0" applyFont="1" applyFill="1"/>
    <xf numFmtId="0" fontId="21" fillId="34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'980001'!$B$18:$B$50</c:f>
              <c:numCache>
                <c:formatCode>General</c:formatCode>
                <c:ptCount val="33"/>
                <c:pt idx="0">
                  <c:v>16.004999999999999</c:v>
                </c:pt>
                <c:pt idx="1">
                  <c:v>16.495000000000001</c:v>
                </c:pt>
                <c:pt idx="2">
                  <c:v>17</c:v>
                </c:pt>
                <c:pt idx="3">
                  <c:v>17.5</c:v>
                </c:pt>
                <c:pt idx="4">
                  <c:v>18.004999999999999</c:v>
                </c:pt>
                <c:pt idx="5">
                  <c:v>18.504999999999999</c:v>
                </c:pt>
                <c:pt idx="6">
                  <c:v>19.004999999999999</c:v>
                </c:pt>
                <c:pt idx="7">
                  <c:v>19.504999999999999</c:v>
                </c:pt>
                <c:pt idx="8">
                  <c:v>20</c:v>
                </c:pt>
                <c:pt idx="9">
                  <c:v>20.504999999999999</c:v>
                </c:pt>
                <c:pt idx="10">
                  <c:v>21.004999999999999</c:v>
                </c:pt>
                <c:pt idx="11">
                  <c:v>21.504999999999999</c:v>
                </c:pt>
                <c:pt idx="12">
                  <c:v>21.995000000000001</c:v>
                </c:pt>
                <c:pt idx="13">
                  <c:v>22.495000000000001</c:v>
                </c:pt>
                <c:pt idx="14">
                  <c:v>23.004999999999999</c:v>
                </c:pt>
                <c:pt idx="15">
                  <c:v>23.504999999999999</c:v>
                </c:pt>
                <c:pt idx="16">
                  <c:v>24.004999999999999</c:v>
                </c:pt>
                <c:pt idx="17">
                  <c:v>24.5</c:v>
                </c:pt>
                <c:pt idx="18">
                  <c:v>24.995000000000001</c:v>
                </c:pt>
                <c:pt idx="19">
                  <c:v>25.495000000000001</c:v>
                </c:pt>
                <c:pt idx="20">
                  <c:v>26.004999999999999</c:v>
                </c:pt>
                <c:pt idx="21">
                  <c:v>26.504999999999999</c:v>
                </c:pt>
                <c:pt idx="22">
                  <c:v>27.004999999999999</c:v>
                </c:pt>
                <c:pt idx="23">
                  <c:v>27.504999999999999</c:v>
                </c:pt>
                <c:pt idx="24">
                  <c:v>27.995000000000001</c:v>
                </c:pt>
                <c:pt idx="25">
                  <c:v>28.495000000000001</c:v>
                </c:pt>
                <c:pt idx="26">
                  <c:v>28.995000000000001</c:v>
                </c:pt>
                <c:pt idx="27">
                  <c:v>29.504999999999999</c:v>
                </c:pt>
                <c:pt idx="28">
                  <c:v>30</c:v>
                </c:pt>
                <c:pt idx="29">
                  <c:v>30.5</c:v>
                </c:pt>
                <c:pt idx="30">
                  <c:v>31</c:v>
                </c:pt>
                <c:pt idx="31">
                  <c:v>31.495000000000001</c:v>
                </c:pt>
                <c:pt idx="32">
                  <c:v>32</c:v>
                </c:pt>
              </c:numCache>
            </c:numRef>
          </c:xVal>
          <c:yVal>
            <c:numRef>
              <c:f>'980001'!$E$18:$E$50</c:f>
              <c:numCache>
                <c:formatCode>General</c:formatCode>
                <c:ptCount val="33"/>
                <c:pt idx="0">
                  <c:v>53</c:v>
                </c:pt>
                <c:pt idx="1">
                  <c:v>53</c:v>
                </c:pt>
                <c:pt idx="2">
                  <c:v>73</c:v>
                </c:pt>
                <c:pt idx="3">
                  <c:v>66</c:v>
                </c:pt>
                <c:pt idx="4">
                  <c:v>83</c:v>
                </c:pt>
                <c:pt idx="5">
                  <c:v>61</c:v>
                </c:pt>
                <c:pt idx="6">
                  <c:v>73</c:v>
                </c:pt>
                <c:pt idx="7">
                  <c:v>64</c:v>
                </c:pt>
                <c:pt idx="8">
                  <c:v>53</c:v>
                </c:pt>
                <c:pt idx="9">
                  <c:v>63</c:v>
                </c:pt>
                <c:pt idx="10">
                  <c:v>68</c:v>
                </c:pt>
                <c:pt idx="11">
                  <c:v>71</c:v>
                </c:pt>
                <c:pt idx="12">
                  <c:v>77</c:v>
                </c:pt>
                <c:pt idx="13">
                  <c:v>89</c:v>
                </c:pt>
                <c:pt idx="14">
                  <c:v>118</c:v>
                </c:pt>
                <c:pt idx="15">
                  <c:v>113</c:v>
                </c:pt>
                <c:pt idx="16">
                  <c:v>157</c:v>
                </c:pt>
                <c:pt idx="17">
                  <c:v>152</c:v>
                </c:pt>
                <c:pt idx="18">
                  <c:v>129</c:v>
                </c:pt>
                <c:pt idx="19">
                  <c:v>121</c:v>
                </c:pt>
                <c:pt idx="20">
                  <c:v>114</c:v>
                </c:pt>
                <c:pt idx="21">
                  <c:v>83</c:v>
                </c:pt>
                <c:pt idx="22">
                  <c:v>81</c:v>
                </c:pt>
                <c:pt idx="23">
                  <c:v>69</c:v>
                </c:pt>
                <c:pt idx="24">
                  <c:v>64</c:v>
                </c:pt>
                <c:pt idx="25">
                  <c:v>54</c:v>
                </c:pt>
                <c:pt idx="26">
                  <c:v>61</c:v>
                </c:pt>
                <c:pt idx="27">
                  <c:v>57</c:v>
                </c:pt>
                <c:pt idx="28">
                  <c:v>64</c:v>
                </c:pt>
                <c:pt idx="29">
                  <c:v>63</c:v>
                </c:pt>
                <c:pt idx="30">
                  <c:v>68</c:v>
                </c:pt>
                <c:pt idx="31">
                  <c:v>63</c:v>
                </c:pt>
                <c:pt idx="32">
                  <c:v>72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'980001'!$B$18:$B$50</c:f>
              <c:numCache>
                <c:formatCode>General</c:formatCode>
                <c:ptCount val="33"/>
                <c:pt idx="0">
                  <c:v>16.004999999999999</c:v>
                </c:pt>
                <c:pt idx="1">
                  <c:v>16.495000000000001</c:v>
                </c:pt>
                <c:pt idx="2">
                  <c:v>17</c:v>
                </c:pt>
                <c:pt idx="3">
                  <c:v>17.5</c:v>
                </c:pt>
                <c:pt idx="4">
                  <c:v>18.004999999999999</c:v>
                </c:pt>
                <c:pt idx="5">
                  <c:v>18.504999999999999</c:v>
                </c:pt>
                <c:pt idx="6">
                  <c:v>19.004999999999999</c:v>
                </c:pt>
                <c:pt idx="7">
                  <c:v>19.504999999999999</c:v>
                </c:pt>
                <c:pt idx="8">
                  <c:v>20</c:v>
                </c:pt>
                <c:pt idx="9">
                  <c:v>20.504999999999999</c:v>
                </c:pt>
                <c:pt idx="10">
                  <c:v>21.004999999999999</c:v>
                </c:pt>
                <c:pt idx="11">
                  <c:v>21.504999999999999</c:v>
                </c:pt>
                <c:pt idx="12">
                  <c:v>21.995000000000001</c:v>
                </c:pt>
                <c:pt idx="13">
                  <c:v>22.495000000000001</c:v>
                </c:pt>
                <c:pt idx="14">
                  <c:v>23.004999999999999</c:v>
                </c:pt>
                <c:pt idx="15">
                  <c:v>23.504999999999999</c:v>
                </c:pt>
                <c:pt idx="16">
                  <c:v>24.004999999999999</c:v>
                </c:pt>
                <c:pt idx="17">
                  <c:v>24.5</c:v>
                </c:pt>
                <c:pt idx="18">
                  <c:v>24.995000000000001</c:v>
                </c:pt>
                <c:pt idx="19">
                  <c:v>25.495000000000001</c:v>
                </c:pt>
                <c:pt idx="20">
                  <c:v>26.004999999999999</c:v>
                </c:pt>
                <c:pt idx="21">
                  <c:v>26.504999999999999</c:v>
                </c:pt>
                <c:pt idx="22">
                  <c:v>27.004999999999999</c:v>
                </c:pt>
                <c:pt idx="23">
                  <c:v>27.504999999999999</c:v>
                </c:pt>
                <c:pt idx="24">
                  <c:v>27.995000000000001</c:v>
                </c:pt>
                <c:pt idx="25">
                  <c:v>28.495000000000001</c:v>
                </c:pt>
                <c:pt idx="26">
                  <c:v>28.995000000000001</c:v>
                </c:pt>
                <c:pt idx="27">
                  <c:v>29.504999999999999</c:v>
                </c:pt>
                <c:pt idx="28">
                  <c:v>30</c:v>
                </c:pt>
                <c:pt idx="29">
                  <c:v>30.5</c:v>
                </c:pt>
                <c:pt idx="30">
                  <c:v>31</c:v>
                </c:pt>
                <c:pt idx="31">
                  <c:v>31.495000000000001</c:v>
                </c:pt>
                <c:pt idx="32">
                  <c:v>32</c:v>
                </c:pt>
              </c:numCache>
            </c:numRef>
          </c:xVal>
          <c:yVal>
            <c:numRef>
              <c:f>'980001'!$F$18:$F$50</c:f>
              <c:numCache>
                <c:formatCode>0</c:formatCode>
                <c:ptCount val="33"/>
                <c:pt idx="0">
                  <c:v>62.701001729769956</c:v>
                </c:pt>
                <c:pt idx="1">
                  <c:v>62.70100308715152</c:v>
                </c:pt>
                <c:pt idx="2">
                  <c:v>62.701014055556932</c:v>
                </c:pt>
                <c:pt idx="3">
                  <c:v>62.701096685480529</c:v>
                </c:pt>
                <c:pt idx="4">
                  <c:v>62.701648210174547</c:v>
                </c:pt>
                <c:pt idx="5">
                  <c:v>62.704746470565972</c:v>
                </c:pt>
                <c:pt idx="6">
                  <c:v>62.719824181901949</c:v>
                </c:pt>
                <c:pt idx="7">
                  <c:v>62.7830971033586</c:v>
                </c:pt>
                <c:pt idx="8">
                  <c:v>63.007814818305278</c:v>
                </c:pt>
                <c:pt idx="9">
                  <c:v>63.721395448369421</c:v>
                </c:pt>
                <c:pt idx="10">
                  <c:v>65.608867714569897</c:v>
                </c:pt>
                <c:pt idx="11">
                  <c:v>69.891666475782159</c:v>
                </c:pt>
                <c:pt idx="12">
                  <c:v>77.917820933307382</c:v>
                </c:pt>
                <c:pt idx="13">
                  <c:v>91.114640779623144</c:v>
                </c:pt>
                <c:pt idx="14">
                  <c:v>109.11844966621985</c:v>
                </c:pt>
                <c:pt idx="15">
                  <c:v>127.77808563737489</c:v>
                </c:pt>
                <c:pt idx="16">
                  <c:v>141.8714222951628</c:v>
                </c:pt>
                <c:pt idx="17">
                  <c:v>146.291249565448</c:v>
                </c:pt>
                <c:pt idx="18">
                  <c:v>139.50120943168812</c:v>
                </c:pt>
                <c:pt idx="19">
                  <c:v>123.92104471909602</c:v>
                </c:pt>
                <c:pt idx="20">
                  <c:v>104.67524278994441</c:v>
                </c:pt>
                <c:pt idx="21">
                  <c:v>87.823217109315593</c:v>
                </c:pt>
                <c:pt idx="22">
                  <c:v>75.748314088628831</c:v>
                </c:pt>
                <c:pt idx="23">
                  <c:v>68.580932702215804</c:v>
                </c:pt>
                <c:pt idx="24">
                  <c:v>65.047231016182934</c:v>
                </c:pt>
                <c:pt idx="25">
                  <c:v>63.499419040281651</c:v>
                </c:pt>
                <c:pt idx="26">
                  <c:v>62.9367657237106</c:v>
                </c:pt>
                <c:pt idx="27">
                  <c:v>62.759704328576525</c:v>
                </c:pt>
                <c:pt idx="28">
                  <c:v>62.714223687848325</c:v>
                </c:pt>
                <c:pt idx="29">
                  <c:v>62.703549095609425</c:v>
                </c:pt>
                <c:pt idx="30">
                  <c:v>62.701427597671909</c:v>
                </c:pt>
                <c:pt idx="31">
                  <c:v>62.701064758100138</c:v>
                </c:pt>
                <c:pt idx="32">
                  <c:v>62.701009506664533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55367552"/>
        <c:axId val="55402496"/>
      </c:scatterChart>
      <c:valAx>
        <c:axId val="55367552"/>
        <c:scaling>
          <c:orientation val="minMax"/>
        </c:scaling>
        <c:axPos val="b"/>
        <c:numFmt formatCode="General" sourceLinked="1"/>
        <c:tickLblPos val="nextTo"/>
        <c:crossAx val="55402496"/>
        <c:crosses val="autoZero"/>
        <c:crossBetween val="midCat"/>
      </c:valAx>
      <c:valAx>
        <c:axId val="55402496"/>
        <c:scaling>
          <c:orientation val="minMax"/>
        </c:scaling>
        <c:axPos val="l"/>
        <c:majorGridlines/>
        <c:numFmt formatCode="General" sourceLinked="1"/>
        <c:tickLblPos val="nextTo"/>
        <c:crossAx val="553675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'980001'!$B$468:$B$500</c:f>
              <c:numCache>
                <c:formatCode>General</c:formatCode>
                <c:ptCount val="33"/>
                <c:pt idx="0">
                  <c:v>15.994999999999999</c:v>
                </c:pt>
                <c:pt idx="1">
                  <c:v>16.5</c:v>
                </c:pt>
                <c:pt idx="2">
                  <c:v>17.004999999999999</c:v>
                </c:pt>
                <c:pt idx="3">
                  <c:v>17.495000000000001</c:v>
                </c:pt>
                <c:pt idx="4">
                  <c:v>17.995000000000001</c:v>
                </c:pt>
                <c:pt idx="5">
                  <c:v>18.5</c:v>
                </c:pt>
                <c:pt idx="6">
                  <c:v>18.995000000000001</c:v>
                </c:pt>
                <c:pt idx="7">
                  <c:v>19.504999999999999</c:v>
                </c:pt>
                <c:pt idx="8">
                  <c:v>20.004999999999999</c:v>
                </c:pt>
                <c:pt idx="9">
                  <c:v>20.5</c:v>
                </c:pt>
                <c:pt idx="10">
                  <c:v>20.995000000000001</c:v>
                </c:pt>
                <c:pt idx="11">
                  <c:v>21.495000000000001</c:v>
                </c:pt>
                <c:pt idx="12">
                  <c:v>22</c:v>
                </c:pt>
                <c:pt idx="13">
                  <c:v>22.5</c:v>
                </c:pt>
                <c:pt idx="14">
                  <c:v>23.004999999999999</c:v>
                </c:pt>
                <c:pt idx="15">
                  <c:v>23.504999999999999</c:v>
                </c:pt>
                <c:pt idx="16">
                  <c:v>24</c:v>
                </c:pt>
                <c:pt idx="17">
                  <c:v>24.5</c:v>
                </c:pt>
                <c:pt idx="18">
                  <c:v>24.995000000000001</c:v>
                </c:pt>
                <c:pt idx="19">
                  <c:v>25.504999999999999</c:v>
                </c:pt>
                <c:pt idx="20">
                  <c:v>26</c:v>
                </c:pt>
                <c:pt idx="21">
                  <c:v>26.5</c:v>
                </c:pt>
                <c:pt idx="22">
                  <c:v>27</c:v>
                </c:pt>
                <c:pt idx="23">
                  <c:v>27.5</c:v>
                </c:pt>
                <c:pt idx="24">
                  <c:v>28.004999999999999</c:v>
                </c:pt>
                <c:pt idx="25">
                  <c:v>28.504999999999999</c:v>
                </c:pt>
                <c:pt idx="26">
                  <c:v>29.004999999999999</c:v>
                </c:pt>
                <c:pt idx="27">
                  <c:v>29.5</c:v>
                </c:pt>
                <c:pt idx="28">
                  <c:v>30</c:v>
                </c:pt>
                <c:pt idx="29">
                  <c:v>30.495000000000001</c:v>
                </c:pt>
                <c:pt idx="30">
                  <c:v>30.995000000000001</c:v>
                </c:pt>
                <c:pt idx="31">
                  <c:v>31.495000000000001</c:v>
                </c:pt>
                <c:pt idx="32">
                  <c:v>31.995000000000001</c:v>
                </c:pt>
              </c:numCache>
            </c:numRef>
          </c:xVal>
          <c:yVal>
            <c:numRef>
              <c:f>'980001'!$E$468:$E$500</c:f>
              <c:numCache>
                <c:formatCode>General</c:formatCode>
                <c:ptCount val="33"/>
                <c:pt idx="0">
                  <c:v>95</c:v>
                </c:pt>
                <c:pt idx="1">
                  <c:v>104</c:v>
                </c:pt>
                <c:pt idx="2">
                  <c:v>89</c:v>
                </c:pt>
                <c:pt idx="3">
                  <c:v>90</c:v>
                </c:pt>
                <c:pt idx="4">
                  <c:v>91</c:v>
                </c:pt>
                <c:pt idx="5">
                  <c:v>85</c:v>
                </c:pt>
                <c:pt idx="6">
                  <c:v>92</c:v>
                </c:pt>
                <c:pt idx="7">
                  <c:v>110</c:v>
                </c:pt>
                <c:pt idx="8">
                  <c:v>83</c:v>
                </c:pt>
                <c:pt idx="9">
                  <c:v>86</c:v>
                </c:pt>
                <c:pt idx="10">
                  <c:v>79</c:v>
                </c:pt>
                <c:pt idx="11">
                  <c:v>82</c:v>
                </c:pt>
                <c:pt idx="12">
                  <c:v>131</c:v>
                </c:pt>
                <c:pt idx="13">
                  <c:v>121</c:v>
                </c:pt>
                <c:pt idx="14">
                  <c:v>176</c:v>
                </c:pt>
                <c:pt idx="15">
                  <c:v>181</c:v>
                </c:pt>
                <c:pt idx="16">
                  <c:v>206</c:v>
                </c:pt>
                <c:pt idx="17">
                  <c:v>220</c:v>
                </c:pt>
                <c:pt idx="18">
                  <c:v>176</c:v>
                </c:pt>
                <c:pt idx="19">
                  <c:v>175</c:v>
                </c:pt>
                <c:pt idx="20">
                  <c:v>149</c:v>
                </c:pt>
                <c:pt idx="21">
                  <c:v>145</c:v>
                </c:pt>
                <c:pt idx="22">
                  <c:v>111</c:v>
                </c:pt>
                <c:pt idx="23">
                  <c:v>77</c:v>
                </c:pt>
                <c:pt idx="24">
                  <c:v>72</c:v>
                </c:pt>
                <c:pt idx="25">
                  <c:v>86</c:v>
                </c:pt>
                <c:pt idx="26">
                  <c:v>94</c:v>
                </c:pt>
                <c:pt idx="27">
                  <c:v>104</c:v>
                </c:pt>
                <c:pt idx="28">
                  <c:v>89</c:v>
                </c:pt>
                <c:pt idx="29">
                  <c:v>76</c:v>
                </c:pt>
                <c:pt idx="30">
                  <c:v>90</c:v>
                </c:pt>
                <c:pt idx="31">
                  <c:v>97</c:v>
                </c:pt>
                <c:pt idx="32">
                  <c:v>81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'980001'!$B$468:$B$500</c:f>
              <c:numCache>
                <c:formatCode>General</c:formatCode>
                <c:ptCount val="33"/>
                <c:pt idx="0">
                  <c:v>15.994999999999999</c:v>
                </c:pt>
                <c:pt idx="1">
                  <c:v>16.5</c:v>
                </c:pt>
                <c:pt idx="2">
                  <c:v>17.004999999999999</c:v>
                </c:pt>
                <c:pt idx="3">
                  <c:v>17.495000000000001</c:v>
                </c:pt>
                <c:pt idx="4">
                  <c:v>17.995000000000001</c:v>
                </c:pt>
                <c:pt idx="5">
                  <c:v>18.5</c:v>
                </c:pt>
                <c:pt idx="6">
                  <c:v>18.995000000000001</c:v>
                </c:pt>
                <c:pt idx="7">
                  <c:v>19.504999999999999</c:v>
                </c:pt>
                <c:pt idx="8">
                  <c:v>20.004999999999999</c:v>
                </c:pt>
                <c:pt idx="9">
                  <c:v>20.5</c:v>
                </c:pt>
                <c:pt idx="10">
                  <c:v>20.995000000000001</c:v>
                </c:pt>
                <c:pt idx="11">
                  <c:v>21.495000000000001</c:v>
                </c:pt>
                <c:pt idx="12">
                  <c:v>22</c:v>
                </c:pt>
                <c:pt idx="13">
                  <c:v>22.5</c:v>
                </c:pt>
                <c:pt idx="14">
                  <c:v>23.004999999999999</c:v>
                </c:pt>
                <c:pt idx="15">
                  <c:v>23.504999999999999</c:v>
                </c:pt>
                <c:pt idx="16">
                  <c:v>24</c:v>
                </c:pt>
                <c:pt idx="17">
                  <c:v>24.5</c:v>
                </c:pt>
                <c:pt idx="18">
                  <c:v>24.995000000000001</c:v>
                </c:pt>
                <c:pt idx="19">
                  <c:v>25.504999999999999</c:v>
                </c:pt>
                <c:pt idx="20">
                  <c:v>26</c:v>
                </c:pt>
                <c:pt idx="21">
                  <c:v>26.5</c:v>
                </c:pt>
                <c:pt idx="22">
                  <c:v>27</c:v>
                </c:pt>
                <c:pt idx="23">
                  <c:v>27.5</c:v>
                </c:pt>
                <c:pt idx="24">
                  <c:v>28.004999999999999</c:v>
                </c:pt>
                <c:pt idx="25">
                  <c:v>28.504999999999999</c:v>
                </c:pt>
                <c:pt idx="26">
                  <c:v>29.004999999999999</c:v>
                </c:pt>
                <c:pt idx="27">
                  <c:v>29.5</c:v>
                </c:pt>
                <c:pt idx="28">
                  <c:v>30</c:v>
                </c:pt>
                <c:pt idx="29">
                  <c:v>30.495000000000001</c:v>
                </c:pt>
                <c:pt idx="30">
                  <c:v>30.995000000000001</c:v>
                </c:pt>
                <c:pt idx="31">
                  <c:v>31.495000000000001</c:v>
                </c:pt>
                <c:pt idx="32">
                  <c:v>31.995000000000001</c:v>
                </c:pt>
              </c:numCache>
            </c:numRef>
          </c:xVal>
          <c:yVal>
            <c:numRef>
              <c:f>'980001'!$F$468:$F$500</c:f>
              <c:numCache>
                <c:formatCode>0</c:formatCode>
                <c:ptCount val="33"/>
                <c:pt idx="0">
                  <c:v>87.712484745658415</c:v>
                </c:pt>
                <c:pt idx="1">
                  <c:v>87.712486158356342</c:v>
                </c:pt>
                <c:pt idx="2">
                  <c:v>87.712498348104432</c:v>
                </c:pt>
                <c:pt idx="3">
                  <c:v>87.712590873321233</c:v>
                </c:pt>
                <c:pt idx="4">
                  <c:v>87.713231465704482</c:v>
                </c:pt>
                <c:pt idx="5">
                  <c:v>87.717100823735663</c:v>
                </c:pt>
                <c:pt idx="6">
                  <c:v>87.736287765169905</c:v>
                </c:pt>
                <c:pt idx="7">
                  <c:v>87.823466084360405</c:v>
                </c:pt>
                <c:pt idx="8">
                  <c:v>88.145389515221183</c:v>
                </c:pt>
                <c:pt idx="9">
                  <c:v>89.154095565853311</c:v>
                </c:pt>
                <c:pt idx="10">
                  <c:v>91.870095478224343</c:v>
                </c:pt>
                <c:pt idx="11">
                  <c:v>98.185617766599407</c:v>
                </c:pt>
                <c:pt idx="12">
                  <c:v>110.65465908156067</c:v>
                </c:pt>
                <c:pt idx="13">
                  <c:v>130.74274482488985</c:v>
                </c:pt>
                <c:pt idx="14">
                  <c:v>157.6898511371231</c:v>
                </c:pt>
                <c:pt idx="15">
                  <c:v>185.43701461531546</c:v>
                </c:pt>
                <c:pt idx="16">
                  <c:v>205.42531478567864</c:v>
                </c:pt>
                <c:pt idx="17">
                  <c:v>210.47081118657826</c:v>
                </c:pt>
                <c:pt idx="18">
                  <c:v>198.45656500299543</c:v>
                </c:pt>
                <c:pt idx="19">
                  <c:v>173.39791478114628</c:v>
                </c:pt>
                <c:pt idx="20">
                  <c:v>145.43750273543719</c:v>
                </c:pt>
                <c:pt idx="21">
                  <c:v>121.18427932317252</c:v>
                </c:pt>
                <c:pt idx="22">
                  <c:v>104.47217001505729</c:v>
                </c:pt>
                <c:pt idx="23">
                  <c:v>94.95892407802593</c:v>
                </c:pt>
                <c:pt idx="24">
                  <c:v>90.389524890242711</c:v>
                </c:pt>
                <c:pt idx="25">
                  <c:v>88.57431212380088</c:v>
                </c:pt>
                <c:pt idx="26">
                  <c:v>87.952068645376414</c:v>
                </c:pt>
                <c:pt idx="27">
                  <c:v>87.770866786794173</c:v>
                </c:pt>
                <c:pt idx="28">
                  <c:v>87.724604610584223</c:v>
                </c:pt>
                <c:pt idx="29">
                  <c:v>87.714696662395795</c:v>
                </c:pt>
                <c:pt idx="30">
                  <c:v>87.712827646413857</c:v>
                </c:pt>
                <c:pt idx="31">
                  <c:v>87.712530648550569</c:v>
                </c:pt>
                <c:pt idx="32">
                  <c:v>87.712490051858197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4816896"/>
        <c:axId val="134818432"/>
      </c:scatterChart>
      <c:valAx>
        <c:axId val="134816896"/>
        <c:scaling>
          <c:orientation val="minMax"/>
        </c:scaling>
        <c:axPos val="b"/>
        <c:numFmt formatCode="General" sourceLinked="1"/>
        <c:tickLblPos val="nextTo"/>
        <c:crossAx val="134818432"/>
        <c:crosses val="autoZero"/>
        <c:crossBetween val="midCat"/>
      </c:valAx>
      <c:valAx>
        <c:axId val="134818432"/>
        <c:scaling>
          <c:orientation val="minMax"/>
        </c:scaling>
        <c:axPos val="l"/>
        <c:majorGridlines/>
        <c:numFmt formatCode="General" sourceLinked="1"/>
        <c:tickLblPos val="nextTo"/>
        <c:crossAx val="1348168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'980001'!$B$518:$B$550</c:f>
              <c:numCache>
                <c:formatCode>General</c:formatCode>
                <c:ptCount val="33"/>
                <c:pt idx="0">
                  <c:v>15.994999999999999</c:v>
                </c:pt>
                <c:pt idx="1">
                  <c:v>16.5</c:v>
                </c:pt>
                <c:pt idx="2">
                  <c:v>17</c:v>
                </c:pt>
                <c:pt idx="3">
                  <c:v>17.504999999999999</c:v>
                </c:pt>
                <c:pt idx="4">
                  <c:v>17.995000000000001</c:v>
                </c:pt>
                <c:pt idx="5">
                  <c:v>18.495000000000001</c:v>
                </c:pt>
                <c:pt idx="6">
                  <c:v>18.995000000000001</c:v>
                </c:pt>
                <c:pt idx="7">
                  <c:v>19.495000000000001</c:v>
                </c:pt>
                <c:pt idx="8">
                  <c:v>20.004999999999999</c:v>
                </c:pt>
                <c:pt idx="9">
                  <c:v>20.495000000000001</c:v>
                </c:pt>
                <c:pt idx="10">
                  <c:v>20.995000000000001</c:v>
                </c:pt>
                <c:pt idx="11">
                  <c:v>21.495000000000001</c:v>
                </c:pt>
                <c:pt idx="12">
                  <c:v>21.995000000000001</c:v>
                </c:pt>
                <c:pt idx="13">
                  <c:v>22.5</c:v>
                </c:pt>
                <c:pt idx="14">
                  <c:v>22.995000000000001</c:v>
                </c:pt>
                <c:pt idx="15">
                  <c:v>23.495000000000001</c:v>
                </c:pt>
                <c:pt idx="16">
                  <c:v>24.004999999999999</c:v>
                </c:pt>
                <c:pt idx="17">
                  <c:v>24.504999999999999</c:v>
                </c:pt>
                <c:pt idx="18">
                  <c:v>25</c:v>
                </c:pt>
                <c:pt idx="19">
                  <c:v>25.495000000000001</c:v>
                </c:pt>
                <c:pt idx="20">
                  <c:v>26.004999999999999</c:v>
                </c:pt>
                <c:pt idx="21">
                  <c:v>26.504999999999999</c:v>
                </c:pt>
                <c:pt idx="22">
                  <c:v>27.004999999999999</c:v>
                </c:pt>
                <c:pt idx="23">
                  <c:v>27.504999999999999</c:v>
                </c:pt>
                <c:pt idx="24">
                  <c:v>27.995000000000001</c:v>
                </c:pt>
                <c:pt idx="25">
                  <c:v>28.495000000000001</c:v>
                </c:pt>
                <c:pt idx="26">
                  <c:v>28.995000000000001</c:v>
                </c:pt>
                <c:pt idx="27">
                  <c:v>29.495000000000001</c:v>
                </c:pt>
                <c:pt idx="28">
                  <c:v>30.004999999999999</c:v>
                </c:pt>
                <c:pt idx="29">
                  <c:v>30.5</c:v>
                </c:pt>
                <c:pt idx="30">
                  <c:v>31</c:v>
                </c:pt>
                <c:pt idx="31">
                  <c:v>31.5</c:v>
                </c:pt>
                <c:pt idx="32">
                  <c:v>32</c:v>
                </c:pt>
              </c:numCache>
            </c:numRef>
          </c:xVal>
          <c:yVal>
            <c:numRef>
              <c:f>'980001'!$E$518:$E$550</c:f>
              <c:numCache>
                <c:formatCode>General</c:formatCode>
                <c:ptCount val="33"/>
                <c:pt idx="0">
                  <c:v>84</c:v>
                </c:pt>
                <c:pt idx="1">
                  <c:v>86</c:v>
                </c:pt>
                <c:pt idx="2">
                  <c:v>75</c:v>
                </c:pt>
                <c:pt idx="3">
                  <c:v>81</c:v>
                </c:pt>
                <c:pt idx="4">
                  <c:v>80</c:v>
                </c:pt>
                <c:pt idx="5">
                  <c:v>84</c:v>
                </c:pt>
                <c:pt idx="6">
                  <c:v>87</c:v>
                </c:pt>
                <c:pt idx="7">
                  <c:v>86</c:v>
                </c:pt>
                <c:pt idx="8">
                  <c:v>78</c:v>
                </c:pt>
                <c:pt idx="9">
                  <c:v>89</c:v>
                </c:pt>
                <c:pt idx="10">
                  <c:v>84</c:v>
                </c:pt>
                <c:pt idx="11">
                  <c:v>99</c:v>
                </c:pt>
                <c:pt idx="12">
                  <c:v>130</c:v>
                </c:pt>
                <c:pt idx="13">
                  <c:v>167</c:v>
                </c:pt>
                <c:pt idx="14">
                  <c:v>145</c:v>
                </c:pt>
                <c:pt idx="15">
                  <c:v>179</c:v>
                </c:pt>
                <c:pt idx="16">
                  <c:v>198</c:v>
                </c:pt>
                <c:pt idx="17">
                  <c:v>237</c:v>
                </c:pt>
                <c:pt idx="18">
                  <c:v>187</c:v>
                </c:pt>
                <c:pt idx="19">
                  <c:v>159</c:v>
                </c:pt>
                <c:pt idx="20">
                  <c:v>157</c:v>
                </c:pt>
                <c:pt idx="21">
                  <c:v>108</c:v>
                </c:pt>
                <c:pt idx="22">
                  <c:v>122</c:v>
                </c:pt>
                <c:pt idx="23">
                  <c:v>98</c:v>
                </c:pt>
                <c:pt idx="24">
                  <c:v>88</c:v>
                </c:pt>
                <c:pt idx="25">
                  <c:v>80</c:v>
                </c:pt>
                <c:pt idx="26">
                  <c:v>97</c:v>
                </c:pt>
                <c:pt idx="27">
                  <c:v>93</c:v>
                </c:pt>
                <c:pt idx="28">
                  <c:v>96</c:v>
                </c:pt>
                <c:pt idx="29">
                  <c:v>78</c:v>
                </c:pt>
                <c:pt idx="30">
                  <c:v>93</c:v>
                </c:pt>
                <c:pt idx="31">
                  <c:v>87</c:v>
                </c:pt>
                <c:pt idx="32">
                  <c:v>83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'980001'!$B$518:$B$550</c:f>
              <c:numCache>
                <c:formatCode>General</c:formatCode>
                <c:ptCount val="33"/>
                <c:pt idx="0">
                  <c:v>15.994999999999999</c:v>
                </c:pt>
                <c:pt idx="1">
                  <c:v>16.5</c:v>
                </c:pt>
                <c:pt idx="2">
                  <c:v>17</c:v>
                </c:pt>
                <c:pt idx="3">
                  <c:v>17.504999999999999</c:v>
                </c:pt>
                <c:pt idx="4">
                  <c:v>17.995000000000001</c:v>
                </c:pt>
                <c:pt idx="5">
                  <c:v>18.495000000000001</c:v>
                </c:pt>
                <c:pt idx="6">
                  <c:v>18.995000000000001</c:v>
                </c:pt>
                <c:pt idx="7">
                  <c:v>19.495000000000001</c:v>
                </c:pt>
                <c:pt idx="8">
                  <c:v>20.004999999999999</c:v>
                </c:pt>
                <c:pt idx="9">
                  <c:v>20.495000000000001</c:v>
                </c:pt>
                <c:pt idx="10">
                  <c:v>20.995000000000001</c:v>
                </c:pt>
                <c:pt idx="11">
                  <c:v>21.495000000000001</c:v>
                </c:pt>
                <c:pt idx="12">
                  <c:v>21.995000000000001</c:v>
                </c:pt>
                <c:pt idx="13">
                  <c:v>22.5</c:v>
                </c:pt>
                <c:pt idx="14">
                  <c:v>22.995000000000001</c:v>
                </c:pt>
                <c:pt idx="15">
                  <c:v>23.495000000000001</c:v>
                </c:pt>
                <c:pt idx="16">
                  <c:v>24.004999999999999</c:v>
                </c:pt>
                <c:pt idx="17">
                  <c:v>24.504999999999999</c:v>
                </c:pt>
                <c:pt idx="18">
                  <c:v>25</c:v>
                </c:pt>
                <c:pt idx="19">
                  <c:v>25.495000000000001</c:v>
                </c:pt>
                <c:pt idx="20">
                  <c:v>26.004999999999999</c:v>
                </c:pt>
                <c:pt idx="21">
                  <c:v>26.504999999999999</c:v>
                </c:pt>
                <c:pt idx="22">
                  <c:v>27.004999999999999</c:v>
                </c:pt>
                <c:pt idx="23">
                  <c:v>27.504999999999999</c:v>
                </c:pt>
                <c:pt idx="24">
                  <c:v>27.995000000000001</c:v>
                </c:pt>
                <c:pt idx="25">
                  <c:v>28.495000000000001</c:v>
                </c:pt>
                <c:pt idx="26">
                  <c:v>28.995000000000001</c:v>
                </c:pt>
                <c:pt idx="27">
                  <c:v>29.495000000000001</c:v>
                </c:pt>
                <c:pt idx="28">
                  <c:v>30.004999999999999</c:v>
                </c:pt>
                <c:pt idx="29">
                  <c:v>30.5</c:v>
                </c:pt>
                <c:pt idx="30">
                  <c:v>31</c:v>
                </c:pt>
                <c:pt idx="31">
                  <c:v>31.5</c:v>
                </c:pt>
                <c:pt idx="32">
                  <c:v>32</c:v>
                </c:pt>
              </c:numCache>
            </c:numRef>
          </c:xVal>
          <c:yVal>
            <c:numRef>
              <c:f>'980001'!$F$518:$F$550</c:f>
              <c:numCache>
                <c:formatCode>0</c:formatCode>
                <c:ptCount val="33"/>
                <c:pt idx="0">
                  <c:v>84.354757333382651</c:v>
                </c:pt>
                <c:pt idx="1">
                  <c:v>84.354823109793529</c:v>
                </c:pt>
                <c:pt idx="2">
                  <c:v>84.355198772483348</c:v>
                </c:pt>
                <c:pt idx="3">
                  <c:v>84.357145318296674</c:v>
                </c:pt>
                <c:pt idx="4">
                  <c:v>84.365538680010602</c:v>
                </c:pt>
                <c:pt idx="5">
                  <c:v>84.399329164133448</c:v>
                </c:pt>
                <c:pt idx="6">
                  <c:v>84.518575592440271</c:v>
                </c:pt>
                <c:pt idx="7">
                  <c:v>84.890291998571229</c:v>
                </c:pt>
                <c:pt idx="8">
                  <c:v>85.943798616604269</c:v>
                </c:pt>
                <c:pt idx="9">
                  <c:v>88.383369685394712</c:v>
                </c:pt>
                <c:pt idx="10">
                  <c:v>93.625443290111804</c:v>
                </c:pt>
                <c:pt idx="11">
                  <c:v>103.33281192690123</c:v>
                </c:pt>
                <c:pt idx="12">
                  <c:v>118.91487516144338</c:v>
                </c:pt>
                <c:pt idx="13">
                  <c:v>140.57865939405841</c:v>
                </c:pt>
                <c:pt idx="14">
                  <c:v>165.03620441314268</c:v>
                </c:pt>
                <c:pt idx="15">
                  <c:v>187.78526833327444</c:v>
                </c:pt>
                <c:pt idx="16">
                  <c:v>202.47664100027384</c:v>
                </c:pt>
                <c:pt idx="17">
                  <c:v>203.90672682003944</c:v>
                </c:pt>
                <c:pt idx="18">
                  <c:v>192.16856802981508</c:v>
                </c:pt>
                <c:pt idx="19">
                  <c:v>171.04837983016944</c:v>
                </c:pt>
                <c:pt idx="20">
                  <c:v>145.77887889747279</c:v>
                </c:pt>
                <c:pt idx="21">
                  <c:v>123.28621898330751</c:v>
                </c:pt>
                <c:pt idx="22">
                  <c:v>106.30535096518155</c:v>
                </c:pt>
                <c:pt idx="23">
                  <c:v>95.36445926278887</c:v>
                </c:pt>
                <c:pt idx="24">
                  <c:v>89.352755835889283</c:v>
                </c:pt>
                <c:pt idx="25">
                  <c:v>86.343177526747809</c:v>
                </c:pt>
                <c:pt idx="26">
                  <c:v>85.058479113014201</c:v>
                </c:pt>
                <c:pt idx="27">
                  <c:v>84.576304813117417</c:v>
                </c:pt>
                <c:pt idx="28">
                  <c:v>84.41516593426843</c:v>
                </c:pt>
                <c:pt idx="29">
                  <c:v>84.369983246769479</c:v>
                </c:pt>
                <c:pt idx="30">
                  <c:v>84.358118982848907</c:v>
                </c:pt>
                <c:pt idx="31">
                  <c:v>84.355410099807614</c:v>
                </c:pt>
                <c:pt idx="32">
                  <c:v>84.354862198817926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4836224"/>
        <c:axId val="134837760"/>
      </c:scatterChart>
      <c:valAx>
        <c:axId val="134836224"/>
        <c:scaling>
          <c:orientation val="minMax"/>
        </c:scaling>
        <c:axPos val="b"/>
        <c:numFmt formatCode="General" sourceLinked="1"/>
        <c:tickLblPos val="nextTo"/>
        <c:crossAx val="134837760"/>
        <c:crosses val="autoZero"/>
        <c:crossBetween val="midCat"/>
      </c:valAx>
      <c:valAx>
        <c:axId val="134837760"/>
        <c:scaling>
          <c:orientation val="minMax"/>
        </c:scaling>
        <c:axPos val="l"/>
        <c:majorGridlines/>
        <c:numFmt formatCode="General" sourceLinked="1"/>
        <c:tickLblPos val="nextTo"/>
        <c:crossAx val="1348362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'980001'!$B$620:$B$654</c:f>
              <c:numCache>
                <c:formatCode>General</c:formatCode>
                <c:ptCount val="35"/>
                <c:pt idx="0">
                  <c:v>-43.11</c:v>
                </c:pt>
                <c:pt idx="1">
                  <c:v>-43.195</c:v>
                </c:pt>
                <c:pt idx="2">
                  <c:v>-43.255000000000003</c:v>
                </c:pt>
                <c:pt idx="3">
                  <c:v>-43.32</c:v>
                </c:pt>
                <c:pt idx="4">
                  <c:v>-43.38</c:v>
                </c:pt>
                <c:pt idx="5">
                  <c:v>-43.44</c:v>
                </c:pt>
                <c:pt idx="6">
                  <c:v>-43.5</c:v>
                </c:pt>
                <c:pt idx="7">
                  <c:v>-43.55</c:v>
                </c:pt>
                <c:pt idx="8">
                  <c:v>-43.63</c:v>
                </c:pt>
                <c:pt idx="9">
                  <c:v>-43.685000000000002</c:v>
                </c:pt>
                <c:pt idx="10">
                  <c:v>-43.74</c:v>
                </c:pt>
                <c:pt idx="11">
                  <c:v>-43.8</c:v>
                </c:pt>
                <c:pt idx="12">
                  <c:v>-43.865000000000002</c:v>
                </c:pt>
                <c:pt idx="13">
                  <c:v>-43.92</c:v>
                </c:pt>
                <c:pt idx="14">
                  <c:v>-43.984999999999999</c:v>
                </c:pt>
                <c:pt idx="15">
                  <c:v>-44.04</c:v>
                </c:pt>
                <c:pt idx="16">
                  <c:v>-44.104999999999997</c:v>
                </c:pt>
                <c:pt idx="17">
                  <c:v>-44.16</c:v>
                </c:pt>
                <c:pt idx="18">
                  <c:v>-44.225000000000001</c:v>
                </c:pt>
                <c:pt idx="19">
                  <c:v>-44.28</c:v>
                </c:pt>
                <c:pt idx="20">
                  <c:v>-44.34</c:v>
                </c:pt>
                <c:pt idx="21">
                  <c:v>-44.405000000000001</c:v>
                </c:pt>
                <c:pt idx="22">
                  <c:v>-44.46</c:v>
                </c:pt>
                <c:pt idx="23">
                  <c:v>-44.52</c:v>
                </c:pt>
                <c:pt idx="24">
                  <c:v>-44.58</c:v>
                </c:pt>
                <c:pt idx="25">
                  <c:v>-44.64</c:v>
                </c:pt>
                <c:pt idx="26">
                  <c:v>-44.7</c:v>
                </c:pt>
                <c:pt idx="27">
                  <c:v>-44.76</c:v>
                </c:pt>
                <c:pt idx="28">
                  <c:v>-44.82</c:v>
                </c:pt>
                <c:pt idx="29">
                  <c:v>-44.88</c:v>
                </c:pt>
                <c:pt idx="30">
                  <c:v>-44.94</c:v>
                </c:pt>
                <c:pt idx="31">
                  <c:v>-45</c:v>
                </c:pt>
                <c:pt idx="32">
                  <c:v>-45.06</c:v>
                </c:pt>
                <c:pt idx="33">
                  <c:v>-45.12</c:v>
                </c:pt>
                <c:pt idx="34">
                  <c:v>-45.18</c:v>
                </c:pt>
              </c:numCache>
            </c:numRef>
          </c:xVal>
          <c:yVal>
            <c:numRef>
              <c:f>'980001'!$E$620:$E$654</c:f>
              <c:numCache>
                <c:formatCode>General</c:formatCode>
                <c:ptCount val="35"/>
                <c:pt idx="0">
                  <c:v>377</c:v>
                </c:pt>
                <c:pt idx="1">
                  <c:v>391</c:v>
                </c:pt>
                <c:pt idx="2">
                  <c:v>402</c:v>
                </c:pt>
                <c:pt idx="3">
                  <c:v>382</c:v>
                </c:pt>
                <c:pt idx="4">
                  <c:v>416</c:v>
                </c:pt>
                <c:pt idx="5">
                  <c:v>442</c:v>
                </c:pt>
                <c:pt idx="6">
                  <c:v>436</c:v>
                </c:pt>
                <c:pt idx="7">
                  <c:v>455</c:v>
                </c:pt>
                <c:pt idx="8">
                  <c:v>394</c:v>
                </c:pt>
                <c:pt idx="9">
                  <c:v>415</c:v>
                </c:pt>
                <c:pt idx="10">
                  <c:v>441</c:v>
                </c:pt>
                <c:pt idx="11">
                  <c:v>459</c:v>
                </c:pt>
                <c:pt idx="12">
                  <c:v>461</c:v>
                </c:pt>
                <c:pt idx="13">
                  <c:v>470</c:v>
                </c:pt>
                <c:pt idx="14">
                  <c:v>465</c:v>
                </c:pt>
                <c:pt idx="15">
                  <c:v>427</c:v>
                </c:pt>
                <c:pt idx="16">
                  <c:v>452</c:v>
                </c:pt>
                <c:pt idx="17">
                  <c:v>424</c:v>
                </c:pt>
                <c:pt idx="18">
                  <c:v>396</c:v>
                </c:pt>
                <c:pt idx="19">
                  <c:v>331</c:v>
                </c:pt>
                <c:pt idx="20">
                  <c:v>242</c:v>
                </c:pt>
                <c:pt idx="21">
                  <c:v>204</c:v>
                </c:pt>
                <c:pt idx="22">
                  <c:v>151</c:v>
                </c:pt>
                <c:pt idx="23">
                  <c:v>147</c:v>
                </c:pt>
                <c:pt idx="24">
                  <c:v>117</c:v>
                </c:pt>
                <c:pt idx="25">
                  <c:v>127</c:v>
                </c:pt>
                <c:pt idx="26">
                  <c:v>148</c:v>
                </c:pt>
                <c:pt idx="27">
                  <c:v>152</c:v>
                </c:pt>
                <c:pt idx="28">
                  <c:v>148</c:v>
                </c:pt>
                <c:pt idx="29">
                  <c:v>157</c:v>
                </c:pt>
                <c:pt idx="30">
                  <c:v>138</c:v>
                </c:pt>
                <c:pt idx="31">
                  <c:v>127</c:v>
                </c:pt>
                <c:pt idx="32">
                  <c:v>145</c:v>
                </c:pt>
                <c:pt idx="33">
                  <c:v>151</c:v>
                </c:pt>
                <c:pt idx="34">
                  <c:v>151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'980001'!$B$620:$B$654</c:f>
              <c:numCache>
                <c:formatCode>General</c:formatCode>
                <c:ptCount val="35"/>
                <c:pt idx="0">
                  <c:v>-43.11</c:v>
                </c:pt>
                <c:pt idx="1">
                  <c:v>-43.195</c:v>
                </c:pt>
                <c:pt idx="2">
                  <c:v>-43.255000000000003</c:v>
                </c:pt>
                <c:pt idx="3">
                  <c:v>-43.32</c:v>
                </c:pt>
                <c:pt idx="4">
                  <c:v>-43.38</c:v>
                </c:pt>
                <c:pt idx="5">
                  <c:v>-43.44</c:v>
                </c:pt>
                <c:pt idx="6">
                  <c:v>-43.5</c:v>
                </c:pt>
                <c:pt idx="7">
                  <c:v>-43.55</c:v>
                </c:pt>
                <c:pt idx="8">
                  <c:v>-43.63</c:v>
                </c:pt>
                <c:pt idx="9">
                  <c:v>-43.685000000000002</c:v>
                </c:pt>
                <c:pt idx="10">
                  <c:v>-43.74</c:v>
                </c:pt>
                <c:pt idx="11">
                  <c:v>-43.8</c:v>
                </c:pt>
                <c:pt idx="12">
                  <c:v>-43.865000000000002</c:v>
                </c:pt>
                <c:pt idx="13">
                  <c:v>-43.92</c:v>
                </c:pt>
                <c:pt idx="14">
                  <c:v>-43.984999999999999</c:v>
                </c:pt>
                <c:pt idx="15">
                  <c:v>-44.04</c:v>
                </c:pt>
                <c:pt idx="16">
                  <c:v>-44.104999999999997</c:v>
                </c:pt>
                <c:pt idx="17">
                  <c:v>-44.16</c:v>
                </c:pt>
                <c:pt idx="18">
                  <c:v>-44.225000000000001</c:v>
                </c:pt>
                <c:pt idx="19">
                  <c:v>-44.28</c:v>
                </c:pt>
                <c:pt idx="20">
                  <c:v>-44.34</c:v>
                </c:pt>
                <c:pt idx="21">
                  <c:v>-44.405000000000001</c:v>
                </c:pt>
                <c:pt idx="22">
                  <c:v>-44.46</c:v>
                </c:pt>
                <c:pt idx="23">
                  <c:v>-44.52</c:v>
                </c:pt>
                <c:pt idx="24">
                  <c:v>-44.58</c:v>
                </c:pt>
                <c:pt idx="25">
                  <c:v>-44.64</c:v>
                </c:pt>
                <c:pt idx="26">
                  <c:v>-44.7</c:v>
                </c:pt>
                <c:pt idx="27">
                  <c:v>-44.76</c:v>
                </c:pt>
                <c:pt idx="28">
                  <c:v>-44.82</c:v>
                </c:pt>
                <c:pt idx="29">
                  <c:v>-44.88</c:v>
                </c:pt>
                <c:pt idx="30">
                  <c:v>-44.94</c:v>
                </c:pt>
                <c:pt idx="31">
                  <c:v>-45</c:v>
                </c:pt>
                <c:pt idx="32">
                  <c:v>-45.06</c:v>
                </c:pt>
                <c:pt idx="33">
                  <c:v>-45.12</c:v>
                </c:pt>
                <c:pt idx="34">
                  <c:v>-45.18</c:v>
                </c:pt>
              </c:numCache>
            </c:numRef>
          </c:xVal>
          <c:yVal>
            <c:numRef>
              <c:f>'980001'!$F$620:$F$654</c:f>
              <c:numCache>
                <c:formatCode>General</c:formatCode>
                <c:ptCount val="35"/>
                <c:pt idx="0">
                  <c:v>426.89772570157908</c:v>
                </c:pt>
                <c:pt idx="1">
                  <c:v>426.89772570157908</c:v>
                </c:pt>
                <c:pt idx="2">
                  <c:v>426.89772570157908</c:v>
                </c:pt>
                <c:pt idx="3">
                  <c:v>426.89772570157908</c:v>
                </c:pt>
                <c:pt idx="4">
                  <c:v>426.89772570157908</c:v>
                </c:pt>
                <c:pt idx="5">
                  <c:v>426.89772570157908</c:v>
                </c:pt>
                <c:pt idx="6">
                  <c:v>426.89772570157908</c:v>
                </c:pt>
                <c:pt idx="7">
                  <c:v>426.89772570157908</c:v>
                </c:pt>
                <c:pt idx="8">
                  <c:v>426.89772570157908</c:v>
                </c:pt>
                <c:pt idx="9">
                  <c:v>426.89772570157908</c:v>
                </c:pt>
                <c:pt idx="10">
                  <c:v>426.89772570157908</c:v>
                </c:pt>
                <c:pt idx="11">
                  <c:v>426.89772570157908</c:v>
                </c:pt>
                <c:pt idx="12">
                  <c:v>426.89772570157908</c:v>
                </c:pt>
                <c:pt idx="13">
                  <c:v>426.89772570157908</c:v>
                </c:pt>
                <c:pt idx="14">
                  <c:v>426.89772570157908</c:v>
                </c:pt>
                <c:pt idx="15">
                  <c:v>426.89772570157908</c:v>
                </c:pt>
                <c:pt idx="16">
                  <c:v>426.89772570157908</c:v>
                </c:pt>
                <c:pt idx="17">
                  <c:v>419.63047420453012</c:v>
                </c:pt>
                <c:pt idx="18">
                  <c:v>384.71845903071221</c:v>
                </c:pt>
                <c:pt idx="19">
                  <c:v>332.63493205911061</c:v>
                </c:pt>
                <c:pt idx="20">
                  <c:v>255.45824463953966</c:v>
                </c:pt>
                <c:pt idx="21">
                  <c:v>188.73117309647245</c:v>
                </c:pt>
                <c:pt idx="22">
                  <c:v>154.81239592301665</c:v>
                </c:pt>
                <c:pt idx="23">
                  <c:v>141.37734783705551</c:v>
                </c:pt>
                <c:pt idx="24">
                  <c:v>141.3509667202195</c:v>
                </c:pt>
                <c:pt idx="25">
                  <c:v>141.3509667202195</c:v>
                </c:pt>
                <c:pt idx="26">
                  <c:v>141.3509667202195</c:v>
                </c:pt>
                <c:pt idx="27">
                  <c:v>141.3509667202195</c:v>
                </c:pt>
                <c:pt idx="28">
                  <c:v>141.3509667202195</c:v>
                </c:pt>
                <c:pt idx="29">
                  <c:v>141.3509667202195</c:v>
                </c:pt>
                <c:pt idx="30">
                  <c:v>141.3509667202195</c:v>
                </c:pt>
                <c:pt idx="31">
                  <c:v>141.3509667202195</c:v>
                </c:pt>
                <c:pt idx="32">
                  <c:v>141.3509667202195</c:v>
                </c:pt>
                <c:pt idx="33">
                  <c:v>141.3509667202195</c:v>
                </c:pt>
                <c:pt idx="34">
                  <c:v>141.3509667202195</c:v>
                </c:pt>
              </c:numCache>
            </c:numRef>
          </c:yVal>
        </c:ser>
        <c:axId val="134845568"/>
        <c:axId val="134847104"/>
      </c:scatterChart>
      <c:valAx>
        <c:axId val="134845568"/>
        <c:scaling>
          <c:orientation val="minMax"/>
        </c:scaling>
        <c:axPos val="b"/>
        <c:numFmt formatCode="General" sourceLinked="1"/>
        <c:tickLblPos val="nextTo"/>
        <c:crossAx val="134847104"/>
        <c:crosses val="autoZero"/>
        <c:crossBetween val="midCat"/>
      </c:valAx>
      <c:valAx>
        <c:axId val="134847104"/>
        <c:scaling>
          <c:orientation val="minMax"/>
        </c:scaling>
        <c:axPos val="l"/>
        <c:majorGridlines/>
        <c:numFmt formatCode="General" sourceLinked="1"/>
        <c:tickLblPos val="nextTo"/>
        <c:crossAx val="134845568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'980001'!$B$672:$B$706</c:f>
              <c:numCache>
                <c:formatCode>General</c:formatCode>
                <c:ptCount val="35"/>
                <c:pt idx="0">
                  <c:v>-43.395000000000003</c:v>
                </c:pt>
                <c:pt idx="1">
                  <c:v>-43.47</c:v>
                </c:pt>
                <c:pt idx="2">
                  <c:v>-43.53</c:v>
                </c:pt>
                <c:pt idx="3">
                  <c:v>-43.594999999999999</c:v>
                </c:pt>
                <c:pt idx="4">
                  <c:v>-43.655000000000001</c:v>
                </c:pt>
                <c:pt idx="5">
                  <c:v>-43.71</c:v>
                </c:pt>
                <c:pt idx="6">
                  <c:v>-43.774999999999999</c:v>
                </c:pt>
                <c:pt idx="7">
                  <c:v>-43.83</c:v>
                </c:pt>
                <c:pt idx="8">
                  <c:v>-43.895000000000003</c:v>
                </c:pt>
                <c:pt idx="9">
                  <c:v>-43.95</c:v>
                </c:pt>
                <c:pt idx="10">
                  <c:v>-44.01</c:v>
                </c:pt>
                <c:pt idx="11">
                  <c:v>-44.075000000000003</c:v>
                </c:pt>
                <c:pt idx="12">
                  <c:v>-44.13</c:v>
                </c:pt>
                <c:pt idx="13">
                  <c:v>-44.195</c:v>
                </c:pt>
                <c:pt idx="14">
                  <c:v>-44.25</c:v>
                </c:pt>
                <c:pt idx="15">
                  <c:v>-44.31</c:v>
                </c:pt>
                <c:pt idx="16">
                  <c:v>-44.37</c:v>
                </c:pt>
                <c:pt idx="17">
                  <c:v>-44.43</c:v>
                </c:pt>
                <c:pt idx="18">
                  <c:v>-44.494999999999997</c:v>
                </c:pt>
                <c:pt idx="19">
                  <c:v>-44.55</c:v>
                </c:pt>
                <c:pt idx="20">
                  <c:v>-44.61</c:v>
                </c:pt>
                <c:pt idx="21">
                  <c:v>-44.67</c:v>
                </c:pt>
                <c:pt idx="22">
                  <c:v>-44.73</c:v>
                </c:pt>
                <c:pt idx="23">
                  <c:v>-44.79</c:v>
                </c:pt>
                <c:pt idx="24">
                  <c:v>-44.85</c:v>
                </c:pt>
                <c:pt idx="25">
                  <c:v>-44.91</c:v>
                </c:pt>
                <c:pt idx="26">
                  <c:v>-44.97</c:v>
                </c:pt>
                <c:pt idx="27">
                  <c:v>-45.03</c:v>
                </c:pt>
                <c:pt idx="28">
                  <c:v>-45.09</c:v>
                </c:pt>
                <c:pt idx="29">
                  <c:v>-45.15</c:v>
                </c:pt>
                <c:pt idx="30">
                  <c:v>-45.21</c:v>
                </c:pt>
                <c:pt idx="31">
                  <c:v>-45.265000000000001</c:v>
                </c:pt>
                <c:pt idx="32">
                  <c:v>-45.33</c:v>
                </c:pt>
                <c:pt idx="33">
                  <c:v>-45.384999999999998</c:v>
                </c:pt>
                <c:pt idx="34">
                  <c:v>-45.454999999999998</c:v>
                </c:pt>
              </c:numCache>
            </c:numRef>
          </c:xVal>
          <c:yVal>
            <c:numRef>
              <c:f>'980001'!$E$672:$E$706</c:f>
              <c:numCache>
                <c:formatCode>General</c:formatCode>
                <c:ptCount val="35"/>
                <c:pt idx="0">
                  <c:v>358</c:v>
                </c:pt>
                <c:pt idx="1">
                  <c:v>361</c:v>
                </c:pt>
                <c:pt idx="2">
                  <c:v>365</c:v>
                </c:pt>
                <c:pt idx="3">
                  <c:v>334</c:v>
                </c:pt>
                <c:pt idx="4">
                  <c:v>416</c:v>
                </c:pt>
                <c:pt idx="5">
                  <c:v>381</c:v>
                </c:pt>
                <c:pt idx="6">
                  <c:v>348</c:v>
                </c:pt>
                <c:pt idx="7">
                  <c:v>384</c:v>
                </c:pt>
                <c:pt idx="8">
                  <c:v>362</c:v>
                </c:pt>
                <c:pt idx="9">
                  <c:v>370</c:v>
                </c:pt>
                <c:pt idx="10">
                  <c:v>412</c:v>
                </c:pt>
                <c:pt idx="11">
                  <c:v>370</c:v>
                </c:pt>
                <c:pt idx="12">
                  <c:v>364</c:v>
                </c:pt>
                <c:pt idx="13">
                  <c:v>366</c:v>
                </c:pt>
                <c:pt idx="14">
                  <c:v>374</c:v>
                </c:pt>
                <c:pt idx="15">
                  <c:v>384</c:v>
                </c:pt>
                <c:pt idx="16">
                  <c:v>336</c:v>
                </c:pt>
                <c:pt idx="17">
                  <c:v>372</c:v>
                </c:pt>
                <c:pt idx="18">
                  <c:v>318</c:v>
                </c:pt>
                <c:pt idx="19">
                  <c:v>244</c:v>
                </c:pt>
                <c:pt idx="20">
                  <c:v>214</c:v>
                </c:pt>
                <c:pt idx="21">
                  <c:v>204</c:v>
                </c:pt>
                <c:pt idx="22">
                  <c:v>167</c:v>
                </c:pt>
                <c:pt idx="23">
                  <c:v>149</c:v>
                </c:pt>
                <c:pt idx="24">
                  <c:v>143</c:v>
                </c:pt>
                <c:pt idx="25">
                  <c:v>147</c:v>
                </c:pt>
                <c:pt idx="26">
                  <c:v>149</c:v>
                </c:pt>
                <c:pt idx="27">
                  <c:v>131</c:v>
                </c:pt>
                <c:pt idx="28">
                  <c:v>142</c:v>
                </c:pt>
                <c:pt idx="29">
                  <c:v>156</c:v>
                </c:pt>
                <c:pt idx="30">
                  <c:v>134</c:v>
                </c:pt>
                <c:pt idx="31">
                  <c:v>127</c:v>
                </c:pt>
                <c:pt idx="32">
                  <c:v>138</c:v>
                </c:pt>
                <c:pt idx="33">
                  <c:v>150</c:v>
                </c:pt>
                <c:pt idx="34">
                  <c:v>145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'980001'!$B$672:$B$706</c:f>
              <c:numCache>
                <c:formatCode>General</c:formatCode>
                <c:ptCount val="35"/>
                <c:pt idx="0">
                  <c:v>-43.395000000000003</c:v>
                </c:pt>
                <c:pt idx="1">
                  <c:v>-43.47</c:v>
                </c:pt>
                <c:pt idx="2">
                  <c:v>-43.53</c:v>
                </c:pt>
                <c:pt idx="3">
                  <c:v>-43.594999999999999</c:v>
                </c:pt>
                <c:pt idx="4">
                  <c:v>-43.655000000000001</c:v>
                </c:pt>
                <c:pt idx="5">
                  <c:v>-43.71</c:v>
                </c:pt>
                <c:pt idx="6">
                  <c:v>-43.774999999999999</c:v>
                </c:pt>
                <c:pt idx="7">
                  <c:v>-43.83</c:v>
                </c:pt>
                <c:pt idx="8">
                  <c:v>-43.895000000000003</c:v>
                </c:pt>
                <c:pt idx="9">
                  <c:v>-43.95</c:v>
                </c:pt>
                <c:pt idx="10">
                  <c:v>-44.01</c:v>
                </c:pt>
                <c:pt idx="11">
                  <c:v>-44.075000000000003</c:v>
                </c:pt>
                <c:pt idx="12">
                  <c:v>-44.13</c:v>
                </c:pt>
                <c:pt idx="13">
                  <c:v>-44.195</c:v>
                </c:pt>
                <c:pt idx="14">
                  <c:v>-44.25</c:v>
                </c:pt>
                <c:pt idx="15">
                  <c:v>-44.31</c:v>
                </c:pt>
                <c:pt idx="16">
                  <c:v>-44.37</c:v>
                </c:pt>
                <c:pt idx="17">
                  <c:v>-44.43</c:v>
                </c:pt>
                <c:pt idx="18">
                  <c:v>-44.494999999999997</c:v>
                </c:pt>
                <c:pt idx="19">
                  <c:v>-44.55</c:v>
                </c:pt>
                <c:pt idx="20">
                  <c:v>-44.61</c:v>
                </c:pt>
                <c:pt idx="21">
                  <c:v>-44.67</c:v>
                </c:pt>
                <c:pt idx="22">
                  <c:v>-44.73</c:v>
                </c:pt>
                <c:pt idx="23">
                  <c:v>-44.79</c:v>
                </c:pt>
                <c:pt idx="24">
                  <c:v>-44.85</c:v>
                </c:pt>
                <c:pt idx="25">
                  <c:v>-44.91</c:v>
                </c:pt>
                <c:pt idx="26">
                  <c:v>-44.97</c:v>
                </c:pt>
                <c:pt idx="27">
                  <c:v>-45.03</c:v>
                </c:pt>
                <c:pt idx="28">
                  <c:v>-45.09</c:v>
                </c:pt>
                <c:pt idx="29">
                  <c:v>-45.15</c:v>
                </c:pt>
                <c:pt idx="30">
                  <c:v>-45.21</c:v>
                </c:pt>
                <c:pt idx="31">
                  <c:v>-45.265000000000001</c:v>
                </c:pt>
                <c:pt idx="32">
                  <c:v>-45.33</c:v>
                </c:pt>
                <c:pt idx="33">
                  <c:v>-45.384999999999998</c:v>
                </c:pt>
                <c:pt idx="34">
                  <c:v>-45.454999999999998</c:v>
                </c:pt>
              </c:numCache>
            </c:numRef>
          </c:xVal>
          <c:yVal>
            <c:numRef>
              <c:f>'980001'!$F$672:$F$706</c:f>
              <c:numCache>
                <c:formatCode>General</c:formatCode>
                <c:ptCount val="35"/>
                <c:pt idx="0">
                  <c:v>370.9020489157532</c:v>
                </c:pt>
                <c:pt idx="1">
                  <c:v>370.9020489157532</c:v>
                </c:pt>
                <c:pt idx="2">
                  <c:v>370.9020489157532</c:v>
                </c:pt>
                <c:pt idx="3">
                  <c:v>370.9020489157532</c:v>
                </c:pt>
                <c:pt idx="4">
                  <c:v>370.9020489157532</c:v>
                </c:pt>
                <c:pt idx="5">
                  <c:v>370.9020489157532</c:v>
                </c:pt>
                <c:pt idx="6">
                  <c:v>370.9020489157532</c:v>
                </c:pt>
                <c:pt idx="7">
                  <c:v>370.9020489157532</c:v>
                </c:pt>
                <c:pt idx="8">
                  <c:v>370.9020489157532</c:v>
                </c:pt>
                <c:pt idx="9">
                  <c:v>370.9020489157532</c:v>
                </c:pt>
                <c:pt idx="10">
                  <c:v>370.9020489157532</c:v>
                </c:pt>
                <c:pt idx="11">
                  <c:v>370.9020489157532</c:v>
                </c:pt>
                <c:pt idx="12">
                  <c:v>370.9020489157532</c:v>
                </c:pt>
                <c:pt idx="13">
                  <c:v>370.9020489157532</c:v>
                </c:pt>
                <c:pt idx="14">
                  <c:v>370.9020489157532</c:v>
                </c:pt>
                <c:pt idx="15">
                  <c:v>368.7438886419128</c:v>
                </c:pt>
                <c:pt idx="16">
                  <c:v>357.58236131278659</c:v>
                </c:pt>
                <c:pt idx="17">
                  <c:v>336.91126446102021</c:v>
                </c:pt>
                <c:pt idx="18">
                  <c:v>303.7862911533532</c:v>
                </c:pt>
                <c:pt idx="19">
                  <c:v>267.04036218957458</c:v>
                </c:pt>
                <c:pt idx="20">
                  <c:v>223.43398078799905</c:v>
                </c:pt>
                <c:pt idx="21">
                  <c:v>188.82061490232093</c:v>
                </c:pt>
                <c:pt idx="22">
                  <c:v>163.71681853928462</c:v>
                </c:pt>
                <c:pt idx="23">
                  <c:v>148.12259169888418</c:v>
                </c:pt>
                <c:pt idx="24">
                  <c:v>142.03793438112311</c:v>
                </c:pt>
                <c:pt idx="25">
                  <c:v>141.94494589136207</c:v>
                </c:pt>
                <c:pt idx="26">
                  <c:v>141.94494589136207</c:v>
                </c:pt>
                <c:pt idx="27">
                  <c:v>141.94494589136207</c:v>
                </c:pt>
                <c:pt idx="28">
                  <c:v>141.94494589136207</c:v>
                </c:pt>
                <c:pt idx="29">
                  <c:v>141.94494589136207</c:v>
                </c:pt>
                <c:pt idx="30">
                  <c:v>141.94494589136207</c:v>
                </c:pt>
                <c:pt idx="31">
                  <c:v>141.94494589136207</c:v>
                </c:pt>
                <c:pt idx="32">
                  <c:v>141.94494589136207</c:v>
                </c:pt>
                <c:pt idx="33">
                  <c:v>141.94494589136207</c:v>
                </c:pt>
                <c:pt idx="34">
                  <c:v>141.94494589136207</c:v>
                </c:pt>
              </c:numCache>
            </c:numRef>
          </c:yVal>
        </c:ser>
        <c:axId val="134896256"/>
        <c:axId val="134922624"/>
      </c:scatterChart>
      <c:valAx>
        <c:axId val="134896256"/>
        <c:scaling>
          <c:orientation val="minMax"/>
        </c:scaling>
        <c:axPos val="b"/>
        <c:numFmt formatCode="General" sourceLinked="1"/>
        <c:tickLblPos val="nextTo"/>
        <c:crossAx val="134922624"/>
        <c:crosses val="autoZero"/>
        <c:crossBetween val="midCat"/>
      </c:valAx>
      <c:valAx>
        <c:axId val="134922624"/>
        <c:scaling>
          <c:orientation val="minMax"/>
        </c:scaling>
        <c:axPos val="l"/>
        <c:majorGridlines/>
        <c:numFmt formatCode="General" sourceLinked="1"/>
        <c:tickLblPos val="nextTo"/>
        <c:crossAx val="134896256"/>
        <c:crosses val="autoZero"/>
        <c:crossBetween val="midCat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'980001'!$B$735:$B$758</c:f>
              <c:numCache>
                <c:formatCode>General</c:formatCode>
                <c:ptCount val="24"/>
                <c:pt idx="0">
                  <c:v>-44.695</c:v>
                </c:pt>
                <c:pt idx="1">
                  <c:v>-44.75</c:v>
                </c:pt>
                <c:pt idx="2">
                  <c:v>-44.81</c:v>
                </c:pt>
                <c:pt idx="3">
                  <c:v>-44.87</c:v>
                </c:pt>
                <c:pt idx="4">
                  <c:v>-44.93</c:v>
                </c:pt>
                <c:pt idx="5">
                  <c:v>-44.99</c:v>
                </c:pt>
                <c:pt idx="6">
                  <c:v>-45.05</c:v>
                </c:pt>
                <c:pt idx="7">
                  <c:v>-45.11</c:v>
                </c:pt>
                <c:pt idx="8">
                  <c:v>-45.17</c:v>
                </c:pt>
                <c:pt idx="9">
                  <c:v>-45.23</c:v>
                </c:pt>
                <c:pt idx="10">
                  <c:v>-45.284999999999997</c:v>
                </c:pt>
                <c:pt idx="11">
                  <c:v>-45.35</c:v>
                </c:pt>
                <c:pt idx="12">
                  <c:v>-45.405000000000001</c:v>
                </c:pt>
                <c:pt idx="13">
                  <c:v>-45.465000000000003</c:v>
                </c:pt>
                <c:pt idx="14">
                  <c:v>-45.534999999999997</c:v>
                </c:pt>
                <c:pt idx="15">
                  <c:v>-45.594999999999999</c:v>
                </c:pt>
                <c:pt idx="16">
                  <c:v>-45.65</c:v>
                </c:pt>
                <c:pt idx="17">
                  <c:v>-45.704999999999998</c:v>
                </c:pt>
                <c:pt idx="18">
                  <c:v>-45.774999999999999</c:v>
                </c:pt>
                <c:pt idx="19">
                  <c:v>-45.825000000000003</c:v>
                </c:pt>
                <c:pt idx="20">
                  <c:v>-45.895000000000003</c:v>
                </c:pt>
                <c:pt idx="21">
                  <c:v>-45.945</c:v>
                </c:pt>
                <c:pt idx="22">
                  <c:v>-46.015000000000001</c:v>
                </c:pt>
                <c:pt idx="23">
                  <c:v>-46.07</c:v>
                </c:pt>
              </c:numCache>
            </c:numRef>
          </c:xVal>
          <c:yVal>
            <c:numRef>
              <c:f>'980001'!$E$735:$E$758</c:f>
              <c:numCache>
                <c:formatCode>General</c:formatCode>
                <c:ptCount val="24"/>
                <c:pt idx="0">
                  <c:v>394</c:v>
                </c:pt>
                <c:pt idx="1">
                  <c:v>420</c:v>
                </c:pt>
                <c:pt idx="2">
                  <c:v>399</c:v>
                </c:pt>
                <c:pt idx="3">
                  <c:v>413</c:v>
                </c:pt>
                <c:pt idx="4">
                  <c:v>416</c:v>
                </c:pt>
                <c:pt idx="5">
                  <c:v>386</c:v>
                </c:pt>
                <c:pt idx="6">
                  <c:v>359</c:v>
                </c:pt>
                <c:pt idx="7">
                  <c:v>362</c:v>
                </c:pt>
                <c:pt idx="8">
                  <c:v>282</c:v>
                </c:pt>
                <c:pt idx="9">
                  <c:v>275</c:v>
                </c:pt>
                <c:pt idx="10">
                  <c:v>217</c:v>
                </c:pt>
                <c:pt idx="11">
                  <c:v>187</c:v>
                </c:pt>
                <c:pt idx="12">
                  <c:v>173</c:v>
                </c:pt>
                <c:pt idx="13">
                  <c:v>151</c:v>
                </c:pt>
                <c:pt idx="14">
                  <c:v>163</c:v>
                </c:pt>
                <c:pt idx="15">
                  <c:v>143</c:v>
                </c:pt>
                <c:pt idx="16">
                  <c:v>145</c:v>
                </c:pt>
                <c:pt idx="17">
                  <c:v>131</c:v>
                </c:pt>
                <c:pt idx="18">
                  <c:v>153</c:v>
                </c:pt>
                <c:pt idx="19">
                  <c:v>151</c:v>
                </c:pt>
                <c:pt idx="20">
                  <c:v>117</c:v>
                </c:pt>
                <c:pt idx="21">
                  <c:v>147</c:v>
                </c:pt>
                <c:pt idx="22">
                  <c:v>132</c:v>
                </c:pt>
                <c:pt idx="23">
                  <c:v>142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'980001'!$B$734:$B$758</c:f>
              <c:numCache>
                <c:formatCode>General</c:formatCode>
                <c:ptCount val="25"/>
                <c:pt idx="0">
                  <c:v>-44.634999999999998</c:v>
                </c:pt>
                <c:pt idx="1">
                  <c:v>-44.695</c:v>
                </c:pt>
                <c:pt idx="2">
                  <c:v>-44.75</c:v>
                </c:pt>
                <c:pt idx="3">
                  <c:v>-44.81</c:v>
                </c:pt>
                <c:pt idx="4">
                  <c:v>-44.87</c:v>
                </c:pt>
                <c:pt idx="5">
                  <c:v>-44.93</c:v>
                </c:pt>
                <c:pt idx="6">
                  <c:v>-44.99</c:v>
                </c:pt>
                <c:pt idx="7">
                  <c:v>-45.05</c:v>
                </c:pt>
                <c:pt idx="8">
                  <c:v>-45.11</c:v>
                </c:pt>
                <c:pt idx="9">
                  <c:v>-45.17</c:v>
                </c:pt>
                <c:pt idx="10">
                  <c:v>-45.23</c:v>
                </c:pt>
                <c:pt idx="11">
                  <c:v>-45.284999999999997</c:v>
                </c:pt>
                <c:pt idx="12">
                  <c:v>-45.35</c:v>
                </c:pt>
                <c:pt idx="13">
                  <c:v>-45.405000000000001</c:v>
                </c:pt>
                <c:pt idx="14">
                  <c:v>-45.465000000000003</c:v>
                </c:pt>
                <c:pt idx="15">
                  <c:v>-45.534999999999997</c:v>
                </c:pt>
                <c:pt idx="16">
                  <c:v>-45.594999999999999</c:v>
                </c:pt>
                <c:pt idx="17">
                  <c:v>-45.65</c:v>
                </c:pt>
                <c:pt idx="18">
                  <c:v>-45.704999999999998</c:v>
                </c:pt>
                <c:pt idx="19">
                  <c:v>-45.774999999999999</c:v>
                </c:pt>
                <c:pt idx="20">
                  <c:v>-45.825000000000003</c:v>
                </c:pt>
                <c:pt idx="21">
                  <c:v>-45.895000000000003</c:v>
                </c:pt>
                <c:pt idx="22">
                  <c:v>-45.945</c:v>
                </c:pt>
                <c:pt idx="23">
                  <c:v>-46.015000000000001</c:v>
                </c:pt>
                <c:pt idx="24">
                  <c:v>-46.07</c:v>
                </c:pt>
              </c:numCache>
            </c:numRef>
          </c:xVal>
          <c:yVal>
            <c:numRef>
              <c:f>'980001'!$F$734:$F$758</c:f>
              <c:numCache>
                <c:formatCode>General</c:formatCode>
                <c:ptCount val="25"/>
                <c:pt idx="0">
                  <c:v>408.62724505994748</c:v>
                </c:pt>
                <c:pt idx="1">
                  <c:v>408.62724505994748</c:v>
                </c:pt>
                <c:pt idx="2">
                  <c:v>408.62724505994748</c:v>
                </c:pt>
                <c:pt idx="3">
                  <c:v>408.62724505994748</c:v>
                </c:pt>
                <c:pt idx="4">
                  <c:v>408.1265366323766</c:v>
                </c:pt>
                <c:pt idx="5">
                  <c:v>401.74632235394483</c:v>
                </c:pt>
                <c:pt idx="6">
                  <c:v>388.02749231939617</c:v>
                </c:pt>
                <c:pt idx="7">
                  <c:v>366.97004652873341</c:v>
                </c:pt>
                <c:pt idx="8">
                  <c:v>338.57398498195164</c:v>
                </c:pt>
                <c:pt idx="9">
                  <c:v>302.83930767905281</c:v>
                </c:pt>
                <c:pt idx="10">
                  <c:v>260.55709089050004</c:v>
                </c:pt>
                <c:pt idx="11">
                  <c:v>225.21025263049796</c:v>
                </c:pt>
                <c:pt idx="12">
                  <c:v>191.38688357416467</c:v>
                </c:pt>
                <c:pt idx="13">
                  <c:v>169.49417420037648</c:v>
                </c:pt>
                <c:pt idx="14">
                  <c:v>152.6440586194912</c:v>
                </c:pt>
                <c:pt idx="15">
                  <c:v>142.26078535577363</c:v>
                </c:pt>
                <c:pt idx="16">
                  <c:v>140.80710615648172</c:v>
                </c:pt>
                <c:pt idx="17">
                  <c:v>140.80710615648172</c:v>
                </c:pt>
                <c:pt idx="18">
                  <c:v>140.80710615648172</c:v>
                </c:pt>
                <c:pt idx="19">
                  <c:v>140.80710615648172</c:v>
                </c:pt>
                <c:pt idx="20">
                  <c:v>140.80710615648172</c:v>
                </c:pt>
                <c:pt idx="21">
                  <c:v>140.80710615648172</c:v>
                </c:pt>
                <c:pt idx="22">
                  <c:v>140.80710615648172</c:v>
                </c:pt>
                <c:pt idx="23">
                  <c:v>140.80710615648172</c:v>
                </c:pt>
                <c:pt idx="24">
                  <c:v>140.80710615648172</c:v>
                </c:pt>
              </c:numCache>
            </c:numRef>
          </c:yVal>
        </c:ser>
        <c:axId val="135136000"/>
        <c:axId val="135137536"/>
      </c:scatterChart>
      <c:valAx>
        <c:axId val="135136000"/>
        <c:scaling>
          <c:orientation val="minMax"/>
        </c:scaling>
        <c:axPos val="b"/>
        <c:numFmt formatCode="General" sourceLinked="1"/>
        <c:tickLblPos val="nextTo"/>
        <c:crossAx val="135137536"/>
        <c:crosses val="autoZero"/>
        <c:crossBetween val="midCat"/>
      </c:valAx>
      <c:valAx>
        <c:axId val="135137536"/>
        <c:scaling>
          <c:orientation val="minMax"/>
        </c:scaling>
        <c:axPos val="l"/>
        <c:majorGridlines/>
        <c:numFmt formatCode="General" sourceLinked="1"/>
        <c:tickLblPos val="nextTo"/>
        <c:crossAx val="135136000"/>
        <c:crosses val="autoZero"/>
        <c:crossBetween val="midCat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'980001'!$B$776:$B$810</c:f>
              <c:numCache>
                <c:formatCode>General</c:formatCode>
                <c:ptCount val="35"/>
                <c:pt idx="0">
                  <c:v>-44.475000000000001</c:v>
                </c:pt>
                <c:pt idx="1">
                  <c:v>-44.545000000000002</c:v>
                </c:pt>
                <c:pt idx="2">
                  <c:v>-44.6</c:v>
                </c:pt>
                <c:pt idx="3">
                  <c:v>-44.664999999999999</c:v>
                </c:pt>
                <c:pt idx="4">
                  <c:v>-44.73</c:v>
                </c:pt>
                <c:pt idx="5">
                  <c:v>-44.79</c:v>
                </c:pt>
                <c:pt idx="6">
                  <c:v>-44.854999999999997</c:v>
                </c:pt>
                <c:pt idx="7">
                  <c:v>-44.914999999999999</c:v>
                </c:pt>
                <c:pt idx="8">
                  <c:v>-44.97</c:v>
                </c:pt>
                <c:pt idx="9">
                  <c:v>-45.03</c:v>
                </c:pt>
                <c:pt idx="10">
                  <c:v>-45.09</c:v>
                </c:pt>
                <c:pt idx="11">
                  <c:v>-45.15</c:v>
                </c:pt>
                <c:pt idx="12">
                  <c:v>-45.21</c:v>
                </c:pt>
                <c:pt idx="13">
                  <c:v>-45.265000000000001</c:v>
                </c:pt>
                <c:pt idx="14">
                  <c:v>-45.33</c:v>
                </c:pt>
                <c:pt idx="15">
                  <c:v>-45.384999999999998</c:v>
                </c:pt>
                <c:pt idx="16">
                  <c:v>-45.44</c:v>
                </c:pt>
                <c:pt idx="17">
                  <c:v>-45.515000000000001</c:v>
                </c:pt>
                <c:pt idx="18">
                  <c:v>-45.575000000000003</c:v>
                </c:pt>
                <c:pt idx="19">
                  <c:v>-45.63</c:v>
                </c:pt>
                <c:pt idx="20">
                  <c:v>-45.69</c:v>
                </c:pt>
                <c:pt idx="21">
                  <c:v>-45.75</c:v>
                </c:pt>
                <c:pt idx="22">
                  <c:v>-45.805</c:v>
                </c:pt>
                <c:pt idx="23">
                  <c:v>-45.875</c:v>
                </c:pt>
                <c:pt idx="24">
                  <c:v>-45.93</c:v>
                </c:pt>
                <c:pt idx="25">
                  <c:v>-45.98</c:v>
                </c:pt>
                <c:pt idx="26">
                  <c:v>-46.05</c:v>
                </c:pt>
                <c:pt idx="27">
                  <c:v>-46.11</c:v>
                </c:pt>
                <c:pt idx="28">
                  <c:v>-46.174999999999997</c:v>
                </c:pt>
                <c:pt idx="29">
                  <c:v>-46.234999999999999</c:v>
                </c:pt>
                <c:pt idx="30">
                  <c:v>-46.295000000000002</c:v>
                </c:pt>
                <c:pt idx="31">
                  <c:v>-46.35</c:v>
                </c:pt>
                <c:pt idx="32">
                  <c:v>-46.405000000000001</c:v>
                </c:pt>
                <c:pt idx="33">
                  <c:v>-46.47</c:v>
                </c:pt>
                <c:pt idx="34">
                  <c:v>-46.534999999999997</c:v>
                </c:pt>
              </c:numCache>
            </c:numRef>
          </c:xVal>
          <c:yVal>
            <c:numRef>
              <c:f>'980001'!$E$776:$E$810</c:f>
              <c:numCache>
                <c:formatCode>General</c:formatCode>
                <c:ptCount val="35"/>
                <c:pt idx="0">
                  <c:v>272</c:v>
                </c:pt>
                <c:pt idx="1">
                  <c:v>291</c:v>
                </c:pt>
                <c:pt idx="2">
                  <c:v>278</c:v>
                </c:pt>
                <c:pt idx="3">
                  <c:v>287</c:v>
                </c:pt>
                <c:pt idx="4">
                  <c:v>285</c:v>
                </c:pt>
                <c:pt idx="5">
                  <c:v>288</c:v>
                </c:pt>
                <c:pt idx="6">
                  <c:v>293</c:v>
                </c:pt>
                <c:pt idx="7">
                  <c:v>287</c:v>
                </c:pt>
                <c:pt idx="8">
                  <c:v>314</c:v>
                </c:pt>
                <c:pt idx="9">
                  <c:v>298</c:v>
                </c:pt>
                <c:pt idx="10">
                  <c:v>272</c:v>
                </c:pt>
                <c:pt idx="11">
                  <c:v>303</c:v>
                </c:pt>
                <c:pt idx="12">
                  <c:v>281</c:v>
                </c:pt>
                <c:pt idx="13">
                  <c:v>272</c:v>
                </c:pt>
                <c:pt idx="14">
                  <c:v>254</c:v>
                </c:pt>
                <c:pt idx="15">
                  <c:v>271</c:v>
                </c:pt>
                <c:pt idx="16">
                  <c:v>267</c:v>
                </c:pt>
                <c:pt idx="17">
                  <c:v>247</c:v>
                </c:pt>
                <c:pt idx="18">
                  <c:v>236</c:v>
                </c:pt>
                <c:pt idx="19">
                  <c:v>209</c:v>
                </c:pt>
                <c:pt idx="20">
                  <c:v>202</c:v>
                </c:pt>
                <c:pt idx="21">
                  <c:v>150</c:v>
                </c:pt>
                <c:pt idx="22">
                  <c:v>128</c:v>
                </c:pt>
                <c:pt idx="23">
                  <c:v>163</c:v>
                </c:pt>
                <c:pt idx="24">
                  <c:v>123</c:v>
                </c:pt>
                <c:pt idx="25">
                  <c:v>150</c:v>
                </c:pt>
                <c:pt idx="26">
                  <c:v>156</c:v>
                </c:pt>
                <c:pt idx="27">
                  <c:v>133</c:v>
                </c:pt>
                <c:pt idx="28">
                  <c:v>148</c:v>
                </c:pt>
                <c:pt idx="29">
                  <c:v>145</c:v>
                </c:pt>
                <c:pt idx="30">
                  <c:v>155</c:v>
                </c:pt>
                <c:pt idx="31">
                  <c:v>136</c:v>
                </c:pt>
                <c:pt idx="32">
                  <c:v>139</c:v>
                </c:pt>
                <c:pt idx="33">
                  <c:v>134</c:v>
                </c:pt>
                <c:pt idx="34">
                  <c:v>123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'980001'!$B$776:$B$810</c:f>
              <c:numCache>
                <c:formatCode>General</c:formatCode>
                <c:ptCount val="35"/>
                <c:pt idx="0">
                  <c:v>-44.475000000000001</c:v>
                </c:pt>
                <c:pt idx="1">
                  <c:v>-44.545000000000002</c:v>
                </c:pt>
                <c:pt idx="2">
                  <c:v>-44.6</c:v>
                </c:pt>
                <c:pt idx="3">
                  <c:v>-44.664999999999999</c:v>
                </c:pt>
                <c:pt idx="4">
                  <c:v>-44.73</c:v>
                </c:pt>
                <c:pt idx="5">
                  <c:v>-44.79</c:v>
                </c:pt>
                <c:pt idx="6">
                  <c:v>-44.854999999999997</c:v>
                </c:pt>
                <c:pt idx="7">
                  <c:v>-44.914999999999999</c:v>
                </c:pt>
                <c:pt idx="8">
                  <c:v>-44.97</c:v>
                </c:pt>
                <c:pt idx="9">
                  <c:v>-45.03</c:v>
                </c:pt>
                <c:pt idx="10">
                  <c:v>-45.09</c:v>
                </c:pt>
                <c:pt idx="11">
                  <c:v>-45.15</c:v>
                </c:pt>
                <c:pt idx="12">
                  <c:v>-45.21</c:v>
                </c:pt>
                <c:pt idx="13">
                  <c:v>-45.265000000000001</c:v>
                </c:pt>
                <c:pt idx="14">
                  <c:v>-45.33</c:v>
                </c:pt>
                <c:pt idx="15">
                  <c:v>-45.384999999999998</c:v>
                </c:pt>
                <c:pt idx="16">
                  <c:v>-45.44</c:v>
                </c:pt>
                <c:pt idx="17">
                  <c:v>-45.515000000000001</c:v>
                </c:pt>
                <c:pt idx="18">
                  <c:v>-45.575000000000003</c:v>
                </c:pt>
                <c:pt idx="19">
                  <c:v>-45.63</c:v>
                </c:pt>
                <c:pt idx="20">
                  <c:v>-45.69</c:v>
                </c:pt>
                <c:pt idx="21">
                  <c:v>-45.75</c:v>
                </c:pt>
                <c:pt idx="22">
                  <c:v>-45.805</c:v>
                </c:pt>
                <c:pt idx="23">
                  <c:v>-45.875</c:v>
                </c:pt>
                <c:pt idx="24">
                  <c:v>-45.93</c:v>
                </c:pt>
                <c:pt idx="25">
                  <c:v>-45.98</c:v>
                </c:pt>
                <c:pt idx="26">
                  <c:v>-46.05</c:v>
                </c:pt>
                <c:pt idx="27">
                  <c:v>-46.11</c:v>
                </c:pt>
                <c:pt idx="28">
                  <c:v>-46.174999999999997</c:v>
                </c:pt>
                <c:pt idx="29">
                  <c:v>-46.234999999999999</c:v>
                </c:pt>
                <c:pt idx="30">
                  <c:v>-46.295000000000002</c:v>
                </c:pt>
                <c:pt idx="31">
                  <c:v>-46.35</c:v>
                </c:pt>
                <c:pt idx="32">
                  <c:v>-46.405000000000001</c:v>
                </c:pt>
                <c:pt idx="33">
                  <c:v>-46.47</c:v>
                </c:pt>
                <c:pt idx="34">
                  <c:v>-46.534999999999997</c:v>
                </c:pt>
              </c:numCache>
            </c:numRef>
          </c:xVal>
          <c:yVal>
            <c:numRef>
              <c:f>'980001'!$F$776:$F$810</c:f>
              <c:numCache>
                <c:formatCode>General</c:formatCode>
                <c:ptCount val="35"/>
                <c:pt idx="0">
                  <c:v>283.10939123173307</c:v>
                </c:pt>
                <c:pt idx="1">
                  <c:v>283.10939123173307</c:v>
                </c:pt>
                <c:pt idx="2">
                  <c:v>283.10939123173307</c:v>
                </c:pt>
                <c:pt idx="3">
                  <c:v>283.10939123173307</c:v>
                </c:pt>
                <c:pt idx="4">
                  <c:v>283.10939123173307</c:v>
                </c:pt>
                <c:pt idx="5">
                  <c:v>283.10939123173307</c:v>
                </c:pt>
                <c:pt idx="6">
                  <c:v>283.10939123173307</c:v>
                </c:pt>
                <c:pt idx="7">
                  <c:v>283.10939123173307</c:v>
                </c:pt>
                <c:pt idx="8">
                  <c:v>283.10939123173307</c:v>
                </c:pt>
                <c:pt idx="9">
                  <c:v>283.10939123173307</c:v>
                </c:pt>
                <c:pt idx="10">
                  <c:v>283.10939123173307</c:v>
                </c:pt>
                <c:pt idx="11">
                  <c:v>283.10939123173307</c:v>
                </c:pt>
                <c:pt idx="12">
                  <c:v>283.10939123173307</c:v>
                </c:pt>
                <c:pt idx="13">
                  <c:v>283.10939123173307</c:v>
                </c:pt>
                <c:pt idx="14">
                  <c:v>283.10939123173307</c:v>
                </c:pt>
                <c:pt idx="15">
                  <c:v>281.56518893380894</c:v>
                </c:pt>
                <c:pt idx="16">
                  <c:v>274.48097181783311</c:v>
                </c:pt>
                <c:pt idx="17">
                  <c:v>255.56315907424795</c:v>
                </c:pt>
                <c:pt idx="18">
                  <c:v>232.73804887133923</c:v>
                </c:pt>
                <c:pt idx="19">
                  <c:v>206.01819553129116</c:v>
                </c:pt>
                <c:pt idx="20">
                  <c:v>179.31527762909019</c:v>
                </c:pt>
                <c:pt idx="21">
                  <c:v>159.44867973403285</c:v>
                </c:pt>
                <c:pt idx="22">
                  <c:v>147.24314889206488</c:v>
                </c:pt>
                <c:pt idx="23">
                  <c:v>140.01686469784124</c:v>
                </c:pt>
                <c:pt idx="24">
                  <c:v>139.66090584492707</c:v>
                </c:pt>
                <c:pt idx="25">
                  <c:v>139.66090584492707</c:v>
                </c:pt>
                <c:pt idx="26">
                  <c:v>139.66090584492707</c:v>
                </c:pt>
                <c:pt idx="27">
                  <c:v>139.66090584492707</c:v>
                </c:pt>
                <c:pt idx="28">
                  <c:v>139.66090584492707</c:v>
                </c:pt>
                <c:pt idx="29">
                  <c:v>139.66090584492707</c:v>
                </c:pt>
                <c:pt idx="30">
                  <c:v>139.66090584492707</c:v>
                </c:pt>
                <c:pt idx="31">
                  <c:v>139.66090584492707</c:v>
                </c:pt>
                <c:pt idx="32">
                  <c:v>139.66090584492707</c:v>
                </c:pt>
                <c:pt idx="33">
                  <c:v>139.66090584492707</c:v>
                </c:pt>
                <c:pt idx="34">
                  <c:v>139.66090584492707</c:v>
                </c:pt>
              </c:numCache>
            </c:numRef>
          </c:yVal>
        </c:ser>
        <c:axId val="135156864"/>
        <c:axId val="135158400"/>
      </c:scatterChart>
      <c:valAx>
        <c:axId val="135156864"/>
        <c:scaling>
          <c:orientation val="minMax"/>
        </c:scaling>
        <c:axPos val="b"/>
        <c:numFmt formatCode="General" sourceLinked="1"/>
        <c:tickLblPos val="nextTo"/>
        <c:crossAx val="135158400"/>
        <c:crosses val="autoZero"/>
        <c:crossBetween val="midCat"/>
      </c:valAx>
      <c:valAx>
        <c:axId val="135158400"/>
        <c:scaling>
          <c:orientation val="minMax"/>
        </c:scaling>
        <c:axPos val="l"/>
        <c:majorGridlines/>
        <c:numFmt formatCode="General" sourceLinked="1"/>
        <c:tickLblPos val="nextTo"/>
        <c:crossAx val="135156864"/>
        <c:crosses val="autoZero"/>
        <c:crossBetween val="midCat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'980001'!$B$828:$B$854</c:f>
              <c:numCache>
                <c:formatCode>General</c:formatCode>
                <c:ptCount val="27"/>
                <c:pt idx="0">
                  <c:v>-43.29</c:v>
                </c:pt>
                <c:pt idx="1">
                  <c:v>-43.365000000000002</c:v>
                </c:pt>
                <c:pt idx="2">
                  <c:v>-43.42</c:v>
                </c:pt>
                <c:pt idx="3">
                  <c:v>-43.48</c:v>
                </c:pt>
                <c:pt idx="4">
                  <c:v>-43.545000000000002</c:v>
                </c:pt>
                <c:pt idx="5">
                  <c:v>-43.6</c:v>
                </c:pt>
                <c:pt idx="6">
                  <c:v>-43.66</c:v>
                </c:pt>
                <c:pt idx="7">
                  <c:v>-43.72</c:v>
                </c:pt>
                <c:pt idx="8">
                  <c:v>-43.78</c:v>
                </c:pt>
                <c:pt idx="9">
                  <c:v>-43.854999999999997</c:v>
                </c:pt>
                <c:pt idx="10">
                  <c:v>-43.91</c:v>
                </c:pt>
                <c:pt idx="11">
                  <c:v>-43.965000000000003</c:v>
                </c:pt>
                <c:pt idx="12">
                  <c:v>-44.03</c:v>
                </c:pt>
                <c:pt idx="13">
                  <c:v>-44.085000000000001</c:v>
                </c:pt>
                <c:pt idx="14">
                  <c:v>-44.14</c:v>
                </c:pt>
                <c:pt idx="15">
                  <c:v>-44.204999999999998</c:v>
                </c:pt>
                <c:pt idx="16">
                  <c:v>-44.26</c:v>
                </c:pt>
                <c:pt idx="17">
                  <c:v>-44.32</c:v>
                </c:pt>
                <c:pt idx="18">
                  <c:v>-44.395000000000003</c:v>
                </c:pt>
                <c:pt idx="19">
                  <c:v>-44.45</c:v>
                </c:pt>
                <c:pt idx="20">
                  <c:v>-44.51</c:v>
                </c:pt>
                <c:pt idx="21">
                  <c:v>-44.57</c:v>
                </c:pt>
                <c:pt idx="22">
                  <c:v>-44.63</c:v>
                </c:pt>
                <c:pt idx="23">
                  <c:v>-44.69</c:v>
                </c:pt>
                <c:pt idx="24">
                  <c:v>-44.75</c:v>
                </c:pt>
                <c:pt idx="25">
                  <c:v>-44.81</c:v>
                </c:pt>
                <c:pt idx="26">
                  <c:v>-44.87</c:v>
                </c:pt>
              </c:numCache>
            </c:numRef>
          </c:xVal>
          <c:yVal>
            <c:numRef>
              <c:f>'980001'!$E$828:$E$854</c:f>
              <c:numCache>
                <c:formatCode>General</c:formatCode>
                <c:ptCount val="27"/>
                <c:pt idx="0">
                  <c:v>355</c:v>
                </c:pt>
                <c:pt idx="1">
                  <c:v>371</c:v>
                </c:pt>
                <c:pt idx="2">
                  <c:v>390</c:v>
                </c:pt>
                <c:pt idx="3">
                  <c:v>386</c:v>
                </c:pt>
                <c:pt idx="4">
                  <c:v>378</c:v>
                </c:pt>
                <c:pt idx="5">
                  <c:v>375</c:v>
                </c:pt>
                <c:pt idx="6">
                  <c:v>404</c:v>
                </c:pt>
                <c:pt idx="7">
                  <c:v>413</c:v>
                </c:pt>
                <c:pt idx="8">
                  <c:v>418</c:v>
                </c:pt>
                <c:pt idx="9">
                  <c:v>370</c:v>
                </c:pt>
                <c:pt idx="10">
                  <c:v>415</c:v>
                </c:pt>
                <c:pt idx="11">
                  <c:v>437</c:v>
                </c:pt>
                <c:pt idx="12">
                  <c:v>432</c:v>
                </c:pt>
                <c:pt idx="13">
                  <c:v>390</c:v>
                </c:pt>
                <c:pt idx="14">
                  <c:v>388</c:v>
                </c:pt>
                <c:pt idx="15">
                  <c:v>335</c:v>
                </c:pt>
                <c:pt idx="16">
                  <c:v>284</c:v>
                </c:pt>
                <c:pt idx="17">
                  <c:v>206</c:v>
                </c:pt>
                <c:pt idx="18">
                  <c:v>172</c:v>
                </c:pt>
                <c:pt idx="19">
                  <c:v>143</c:v>
                </c:pt>
                <c:pt idx="20">
                  <c:v>120</c:v>
                </c:pt>
                <c:pt idx="21">
                  <c:v>123</c:v>
                </c:pt>
                <c:pt idx="22">
                  <c:v>108</c:v>
                </c:pt>
                <c:pt idx="23">
                  <c:v>129</c:v>
                </c:pt>
                <c:pt idx="24">
                  <c:v>115</c:v>
                </c:pt>
                <c:pt idx="25">
                  <c:v>125</c:v>
                </c:pt>
                <c:pt idx="26">
                  <c:v>126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'980001'!$B$828:$B$854</c:f>
              <c:numCache>
                <c:formatCode>General</c:formatCode>
                <c:ptCount val="27"/>
                <c:pt idx="0">
                  <c:v>-43.29</c:v>
                </c:pt>
                <c:pt idx="1">
                  <c:v>-43.365000000000002</c:v>
                </c:pt>
                <c:pt idx="2">
                  <c:v>-43.42</c:v>
                </c:pt>
                <c:pt idx="3">
                  <c:v>-43.48</c:v>
                </c:pt>
                <c:pt idx="4">
                  <c:v>-43.545000000000002</c:v>
                </c:pt>
                <c:pt idx="5">
                  <c:v>-43.6</c:v>
                </c:pt>
                <c:pt idx="6">
                  <c:v>-43.66</c:v>
                </c:pt>
                <c:pt idx="7">
                  <c:v>-43.72</c:v>
                </c:pt>
                <c:pt idx="8">
                  <c:v>-43.78</c:v>
                </c:pt>
                <c:pt idx="9">
                  <c:v>-43.854999999999997</c:v>
                </c:pt>
                <c:pt idx="10">
                  <c:v>-43.91</c:v>
                </c:pt>
                <c:pt idx="11">
                  <c:v>-43.965000000000003</c:v>
                </c:pt>
                <c:pt idx="12">
                  <c:v>-44.03</c:v>
                </c:pt>
                <c:pt idx="13">
                  <c:v>-44.085000000000001</c:v>
                </c:pt>
                <c:pt idx="14">
                  <c:v>-44.14</c:v>
                </c:pt>
                <c:pt idx="15">
                  <c:v>-44.204999999999998</c:v>
                </c:pt>
                <c:pt idx="16">
                  <c:v>-44.26</c:v>
                </c:pt>
                <c:pt idx="17">
                  <c:v>-44.32</c:v>
                </c:pt>
                <c:pt idx="18">
                  <c:v>-44.395000000000003</c:v>
                </c:pt>
                <c:pt idx="19">
                  <c:v>-44.45</c:v>
                </c:pt>
                <c:pt idx="20">
                  <c:v>-44.51</c:v>
                </c:pt>
                <c:pt idx="21">
                  <c:v>-44.57</c:v>
                </c:pt>
                <c:pt idx="22">
                  <c:v>-44.63</c:v>
                </c:pt>
                <c:pt idx="23">
                  <c:v>-44.69</c:v>
                </c:pt>
                <c:pt idx="24">
                  <c:v>-44.75</c:v>
                </c:pt>
                <c:pt idx="25">
                  <c:v>-44.81</c:v>
                </c:pt>
                <c:pt idx="26">
                  <c:v>-44.87</c:v>
                </c:pt>
              </c:numCache>
            </c:numRef>
          </c:xVal>
          <c:yVal>
            <c:numRef>
              <c:f>'980001'!$F$828:$F$854</c:f>
              <c:numCache>
                <c:formatCode>General</c:formatCode>
                <c:ptCount val="27"/>
                <c:pt idx="0">
                  <c:v>394.97787216084663</c:v>
                </c:pt>
                <c:pt idx="1">
                  <c:v>394.97787216084663</c:v>
                </c:pt>
                <c:pt idx="2">
                  <c:v>394.97787216084663</c:v>
                </c:pt>
                <c:pt idx="3">
                  <c:v>394.97787216084663</c:v>
                </c:pt>
                <c:pt idx="4">
                  <c:v>394.97787216084663</c:v>
                </c:pt>
                <c:pt idx="5">
                  <c:v>394.97787216084663</c:v>
                </c:pt>
                <c:pt idx="6">
                  <c:v>394.97787216084663</c:v>
                </c:pt>
                <c:pt idx="7">
                  <c:v>394.97787216084663</c:v>
                </c:pt>
                <c:pt idx="8">
                  <c:v>394.97787216084663</c:v>
                </c:pt>
                <c:pt idx="9">
                  <c:v>394.97787216084663</c:v>
                </c:pt>
                <c:pt idx="10">
                  <c:v>394.97787216084663</c:v>
                </c:pt>
                <c:pt idx="11">
                  <c:v>394.97787216084663</c:v>
                </c:pt>
                <c:pt idx="12">
                  <c:v>394.97787216084663</c:v>
                </c:pt>
                <c:pt idx="13">
                  <c:v>389.89728945514855</c:v>
                </c:pt>
                <c:pt idx="14">
                  <c:v>371.40700821096874</c:v>
                </c:pt>
                <c:pt idx="15">
                  <c:v>332.1111239581661</c:v>
                </c:pt>
                <c:pt idx="16">
                  <c:v>284.10067800529328</c:v>
                </c:pt>
                <c:pt idx="17">
                  <c:v>221.83714435572043</c:v>
                </c:pt>
                <c:pt idx="18">
                  <c:v>163.21288951605405</c:v>
                </c:pt>
                <c:pt idx="19">
                  <c:v>136.21185851750991</c:v>
                </c:pt>
                <c:pt idx="20">
                  <c:v>122.18718352591564</c:v>
                </c:pt>
                <c:pt idx="21">
                  <c:v>121.07907440314305</c:v>
                </c:pt>
                <c:pt idx="22">
                  <c:v>121.07907440314305</c:v>
                </c:pt>
                <c:pt idx="23">
                  <c:v>121.07907440314305</c:v>
                </c:pt>
                <c:pt idx="24">
                  <c:v>121.07907440314305</c:v>
                </c:pt>
                <c:pt idx="25">
                  <c:v>121.07907440314305</c:v>
                </c:pt>
                <c:pt idx="26">
                  <c:v>121.07907440314305</c:v>
                </c:pt>
              </c:numCache>
            </c:numRef>
          </c:yVal>
        </c:ser>
        <c:axId val="135190400"/>
        <c:axId val="135191936"/>
      </c:scatterChart>
      <c:valAx>
        <c:axId val="135190400"/>
        <c:scaling>
          <c:orientation val="minMax"/>
        </c:scaling>
        <c:axPos val="b"/>
        <c:numFmt formatCode="General" sourceLinked="1"/>
        <c:tickLblPos val="nextTo"/>
        <c:crossAx val="135191936"/>
        <c:crosses val="autoZero"/>
        <c:crossBetween val="midCat"/>
      </c:valAx>
      <c:valAx>
        <c:axId val="135191936"/>
        <c:scaling>
          <c:orientation val="minMax"/>
        </c:scaling>
        <c:axPos val="l"/>
        <c:majorGridlines/>
        <c:numFmt formatCode="General" sourceLinked="1"/>
        <c:tickLblPos val="nextTo"/>
        <c:crossAx val="135190400"/>
        <c:crosses val="autoZero"/>
        <c:crossBetween val="midCat"/>
      </c:valAx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'980001'!$B$885:$B$898</c:f>
              <c:numCache>
                <c:formatCode>General</c:formatCode>
                <c:ptCount val="14"/>
                <c:pt idx="0">
                  <c:v>-45.42</c:v>
                </c:pt>
                <c:pt idx="1">
                  <c:v>-45.48</c:v>
                </c:pt>
                <c:pt idx="2">
                  <c:v>-45.545000000000002</c:v>
                </c:pt>
                <c:pt idx="3">
                  <c:v>-45.604999999999997</c:v>
                </c:pt>
                <c:pt idx="4">
                  <c:v>-45.664999999999999</c:v>
                </c:pt>
                <c:pt idx="5">
                  <c:v>-45.725000000000001</c:v>
                </c:pt>
                <c:pt idx="6">
                  <c:v>-45.78</c:v>
                </c:pt>
                <c:pt idx="7">
                  <c:v>-45.844999999999999</c:v>
                </c:pt>
                <c:pt idx="8">
                  <c:v>-45.895000000000003</c:v>
                </c:pt>
                <c:pt idx="9">
                  <c:v>-45.965000000000003</c:v>
                </c:pt>
                <c:pt idx="10">
                  <c:v>-46.024999999999999</c:v>
                </c:pt>
                <c:pt idx="11">
                  <c:v>-46.08</c:v>
                </c:pt>
                <c:pt idx="12">
                  <c:v>-46.145000000000003</c:v>
                </c:pt>
                <c:pt idx="13">
                  <c:v>-46.204999999999998</c:v>
                </c:pt>
              </c:numCache>
            </c:numRef>
          </c:xVal>
          <c:yVal>
            <c:numRef>
              <c:f>'980001'!$E$885:$E$898</c:f>
              <c:numCache>
                <c:formatCode>General</c:formatCode>
                <c:ptCount val="14"/>
                <c:pt idx="0">
                  <c:v>228</c:v>
                </c:pt>
                <c:pt idx="1">
                  <c:v>285</c:v>
                </c:pt>
                <c:pt idx="2">
                  <c:v>277</c:v>
                </c:pt>
                <c:pt idx="3">
                  <c:v>280</c:v>
                </c:pt>
                <c:pt idx="4">
                  <c:v>247</c:v>
                </c:pt>
                <c:pt idx="5">
                  <c:v>190</c:v>
                </c:pt>
                <c:pt idx="6">
                  <c:v>180</c:v>
                </c:pt>
                <c:pt idx="7">
                  <c:v>122</c:v>
                </c:pt>
                <c:pt idx="8">
                  <c:v>135</c:v>
                </c:pt>
                <c:pt idx="9">
                  <c:v>124</c:v>
                </c:pt>
                <c:pt idx="10">
                  <c:v>133</c:v>
                </c:pt>
                <c:pt idx="11">
                  <c:v>120</c:v>
                </c:pt>
                <c:pt idx="12">
                  <c:v>105</c:v>
                </c:pt>
                <c:pt idx="13">
                  <c:v>125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'980001'!$B$885:$B$898</c:f>
              <c:numCache>
                <c:formatCode>General</c:formatCode>
                <c:ptCount val="14"/>
                <c:pt idx="0">
                  <c:v>-45.42</c:v>
                </c:pt>
                <c:pt idx="1">
                  <c:v>-45.48</c:v>
                </c:pt>
                <c:pt idx="2">
                  <c:v>-45.545000000000002</c:v>
                </c:pt>
                <c:pt idx="3">
                  <c:v>-45.604999999999997</c:v>
                </c:pt>
                <c:pt idx="4">
                  <c:v>-45.664999999999999</c:v>
                </c:pt>
                <c:pt idx="5">
                  <c:v>-45.725000000000001</c:v>
                </c:pt>
                <c:pt idx="6">
                  <c:v>-45.78</c:v>
                </c:pt>
                <c:pt idx="7">
                  <c:v>-45.844999999999999</c:v>
                </c:pt>
                <c:pt idx="8">
                  <c:v>-45.895000000000003</c:v>
                </c:pt>
                <c:pt idx="9">
                  <c:v>-45.965000000000003</c:v>
                </c:pt>
                <c:pt idx="10">
                  <c:v>-46.024999999999999</c:v>
                </c:pt>
                <c:pt idx="11">
                  <c:v>-46.08</c:v>
                </c:pt>
                <c:pt idx="12">
                  <c:v>-46.145000000000003</c:v>
                </c:pt>
                <c:pt idx="13">
                  <c:v>-46.204999999999998</c:v>
                </c:pt>
              </c:numCache>
            </c:numRef>
          </c:xVal>
          <c:yVal>
            <c:numRef>
              <c:f>'980001'!$F$885:$F$898</c:f>
              <c:numCache>
                <c:formatCode>General</c:formatCode>
                <c:ptCount val="14"/>
                <c:pt idx="0">
                  <c:v>265.09636718467465</c:v>
                </c:pt>
                <c:pt idx="1">
                  <c:v>265.09636718467465</c:v>
                </c:pt>
                <c:pt idx="2">
                  <c:v>265.09636718467465</c:v>
                </c:pt>
                <c:pt idx="3">
                  <c:v>262.8346024713781</c:v>
                </c:pt>
                <c:pt idx="4">
                  <c:v>243.6734693875936</c:v>
                </c:pt>
                <c:pt idx="5">
                  <c:v>204.98644621310405</c:v>
                </c:pt>
                <c:pt idx="6">
                  <c:v>161.77215708477019</c:v>
                </c:pt>
                <c:pt idx="7">
                  <c:v>130.70866346283205</c:v>
                </c:pt>
                <c:pt idx="8">
                  <c:v>122.40726114980242</c:v>
                </c:pt>
                <c:pt idx="9">
                  <c:v>122.32189005009626</c:v>
                </c:pt>
                <c:pt idx="10">
                  <c:v>122.32189005009626</c:v>
                </c:pt>
                <c:pt idx="11">
                  <c:v>122.32189005009626</c:v>
                </c:pt>
                <c:pt idx="12">
                  <c:v>122.32189005009626</c:v>
                </c:pt>
                <c:pt idx="13">
                  <c:v>122.32189005009626</c:v>
                </c:pt>
              </c:numCache>
            </c:numRef>
          </c:yVal>
        </c:ser>
        <c:axId val="135244800"/>
        <c:axId val="135250688"/>
      </c:scatterChart>
      <c:valAx>
        <c:axId val="135244800"/>
        <c:scaling>
          <c:orientation val="minMax"/>
        </c:scaling>
        <c:axPos val="b"/>
        <c:numFmt formatCode="General" sourceLinked="1"/>
        <c:tickLblPos val="nextTo"/>
        <c:crossAx val="135250688"/>
        <c:crosses val="autoZero"/>
        <c:crossBetween val="midCat"/>
      </c:valAx>
      <c:valAx>
        <c:axId val="135250688"/>
        <c:scaling>
          <c:orientation val="minMax"/>
        </c:scaling>
        <c:axPos val="l"/>
        <c:majorGridlines/>
        <c:numFmt formatCode="General" sourceLinked="1"/>
        <c:tickLblPos val="nextTo"/>
        <c:crossAx val="135244800"/>
        <c:crosses val="autoZero"/>
        <c:crossBetween val="midCat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'Wall fits'!$K$5:$K$34</c:f>
              <c:numCache>
                <c:formatCode>General</c:formatCode>
                <c:ptCount val="30"/>
                <c:pt idx="0">
                  <c:v>15.145</c:v>
                </c:pt>
                <c:pt idx="1">
                  <c:v>15.145</c:v>
                </c:pt>
                <c:pt idx="2">
                  <c:v>15.145</c:v>
                </c:pt>
                <c:pt idx="3">
                  <c:v>15.145</c:v>
                </c:pt>
                <c:pt idx="4">
                  <c:v>15.145</c:v>
                </c:pt>
                <c:pt idx="5">
                  <c:v>11.85</c:v>
                </c:pt>
                <c:pt idx="6">
                  <c:v>11.85</c:v>
                </c:pt>
                <c:pt idx="7">
                  <c:v>11.85</c:v>
                </c:pt>
                <c:pt idx="8">
                  <c:v>11.85</c:v>
                </c:pt>
                <c:pt idx="9">
                  <c:v>11.85</c:v>
                </c:pt>
                <c:pt idx="10">
                  <c:v>8.6</c:v>
                </c:pt>
                <c:pt idx="11">
                  <c:v>8.6</c:v>
                </c:pt>
                <c:pt idx="12">
                  <c:v>8.6</c:v>
                </c:pt>
                <c:pt idx="13">
                  <c:v>8.6</c:v>
                </c:pt>
                <c:pt idx="14">
                  <c:v>8.6</c:v>
                </c:pt>
                <c:pt idx="15">
                  <c:v>5.32</c:v>
                </c:pt>
                <c:pt idx="16">
                  <c:v>5.32</c:v>
                </c:pt>
                <c:pt idx="17">
                  <c:v>5.32</c:v>
                </c:pt>
                <c:pt idx="18">
                  <c:v>5.32</c:v>
                </c:pt>
                <c:pt idx="19">
                  <c:v>5.32</c:v>
                </c:pt>
                <c:pt idx="20">
                  <c:v>2.085</c:v>
                </c:pt>
                <c:pt idx="21">
                  <c:v>2.085</c:v>
                </c:pt>
                <c:pt idx="22">
                  <c:v>2.085</c:v>
                </c:pt>
                <c:pt idx="23">
                  <c:v>2.085</c:v>
                </c:pt>
                <c:pt idx="24">
                  <c:v>2.085</c:v>
                </c:pt>
                <c:pt idx="25">
                  <c:v>-1.25</c:v>
                </c:pt>
                <c:pt idx="26">
                  <c:v>-1.25</c:v>
                </c:pt>
                <c:pt idx="27">
                  <c:v>-1.25</c:v>
                </c:pt>
                <c:pt idx="28">
                  <c:v>-1.25</c:v>
                </c:pt>
                <c:pt idx="29">
                  <c:v>-1.25</c:v>
                </c:pt>
              </c:numCache>
            </c:numRef>
          </c:xVal>
          <c:yVal>
            <c:numRef>
              <c:f>'Wall fits'!$L$5:$L$34</c:f>
              <c:numCache>
                <c:formatCode>General</c:formatCode>
                <c:ptCount val="30"/>
                <c:pt idx="0">
                  <c:v>-44.134798175342212</c:v>
                </c:pt>
                <c:pt idx="1">
                  <c:v>-43.834798175342208</c:v>
                </c:pt>
                <c:pt idx="2">
                  <c:v>-43.53479817534221</c:v>
                </c:pt>
                <c:pt idx="3">
                  <c:v>-43.234798175342213</c:v>
                </c:pt>
                <c:pt idx="4">
                  <c:v>-41.78479817534221</c:v>
                </c:pt>
                <c:pt idx="5">
                  <c:v>-44.168326093255757</c:v>
                </c:pt>
                <c:pt idx="6">
                  <c:v>-43.868326093255753</c:v>
                </c:pt>
                <c:pt idx="7">
                  <c:v>-43.568326093255756</c:v>
                </c:pt>
                <c:pt idx="8">
                  <c:v>-43.268326093255759</c:v>
                </c:pt>
                <c:pt idx="9">
                  <c:v>-41.818326093255756</c:v>
                </c:pt>
                <c:pt idx="10">
                  <c:v>-44.413983912207762</c:v>
                </c:pt>
                <c:pt idx="11">
                  <c:v>-44.113983912207757</c:v>
                </c:pt>
                <c:pt idx="12">
                  <c:v>-43.81398391220776</c:v>
                </c:pt>
                <c:pt idx="13">
                  <c:v>-43.513983912207763</c:v>
                </c:pt>
                <c:pt idx="14">
                  <c:v>-42.06398391220776</c:v>
                </c:pt>
                <c:pt idx="15">
                  <c:v>-45.060300583858314</c:v>
                </c:pt>
                <c:pt idx="16">
                  <c:v>-44.76030058385831</c:v>
                </c:pt>
                <c:pt idx="17">
                  <c:v>-44.460300583858313</c:v>
                </c:pt>
                <c:pt idx="18">
                  <c:v>-44.160300583858316</c:v>
                </c:pt>
                <c:pt idx="19">
                  <c:v>-42.710300583858313</c:v>
                </c:pt>
                <c:pt idx="20">
                  <c:v>-45.46951708387806</c:v>
                </c:pt>
                <c:pt idx="21">
                  <c:v>-45.169517083878056</c:v>
                </c:pt>
                <c:pt idx="22">
                  <c:v>-44.869517083878058</c:v>
                </c:pt>
                <c:pt idx="23">
                  <c:v>-44.569517083878061</c:v>
                </c:pt>
                <c:pt idx="24">
                  <c:v>-43.119517083878058</c:v>
                </c:pt>
                <c:pt idx="25">
                  <c:v>-45.588365765506083</c:v>
                </c:pt>
                <c:pt idx="26">
                  <c:v>-45.288365765506079</c:v>
                </c:pt>
                <c:pt idx="27">
                  <c:v>-44.988365765506082</c:v>
                </c:pt>
                <c:pt idx="28">
                  <c:v>-44.688365765506084</c:v>
                </c:pt>
                <c:pt idx="29">
                  <c:v>-43.238365765506082</c:v>
                </c:pt>
              </c:numCache>
            </c:numRef>
          </c:yVal>
        </c:ser>
        <c:axId val="135376896"/>
        <c:axId val="135378432"/>
      </c:scatterChart>
      <c:valAx>
        <c:axId val="135376896"/>
        <c:scaling>
          <c:orientation val="minMax"/>
        </c:scaling>
        <c:axPos val="b"/>
        <c:numFmt formatCode="General" sourceLinked="1"/>
        <c:tickLblPos val="nextTo"/>
        <c:crossAx val="135378432"/>
        <c:crosses val="autoZero"/>
        <c:crossBetween val="midCat"/>
      </c:valAx>
      <c:valAx>
        <c:axId val="135378432"/>
        <c:scaling>
          <c:orientation val="minMax"/>
        </c:scaling>
        <c:axPos val="l"/>
        <c:majorGridlines/>
        <c:numFmt formatCode="General" sourceLinked="1"/>
        <c:tickLblPos val="nextTo"/>
        <c:crossAx val="135376896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tx>
            <c:v>0.15 mm</c:v>
          </c:tx>
          <c:spPr>
            <a:ln w="28575">
              <a:noFill/>
            </a:ln>
          </c:spPr>
          <c:xVal>
            <c:numRef>
              <c:f>Scans!$D$22:$D$31</c:f>
              <c:numCache>
                <c:formatCode>General</c:formatCode>
                <c:ptCount val="10"/>
                <c:pt idx="0">
                  <c:v>15.145</c:v>
                </c:pt>
                <c:pt idx="1">
                  <c:v>11.85</c:v>
                </c:pt>
                <c:pt idx="2">
                  <c:v>8.6</c:v>
                </c:pt>
                <c:pt idx="3">
                  <c:v>5.32</c:v>
                </c:pt>
                <c:pt idx="4">
                  <c:v>5.32</c:v>
                </c:pt>
                <c:pt idx="5">
                  <c:v>2.085</c:v>
                </c:pt>
                <c:pt idx="6">
                  <c:v>-1.25</c:v>
                </c:pt>
                <c:pt idx="7">
                  <c:v>-4.5599999999999996</c:v>
                </c:pt>
                <c:pt idx="8">
                  <c:v>-7.8250000000000002</c:v>
                </c:pt>
                <c:pt idx="9">
                  <c:v>-11.074999999999999</c:v>
                </c:pt>
              </c:numCache>
            </c:numRef>
          </c:xVal>
          <c:yVal>
            <c:numRef>
              <c:f>Scans!$E$22:$E$31</c:f>
              <c:numCache>
                <c:formatCode>General</c:formatCode>
                <c:ptCount val="10"/>
                <c:pt idx="0">
                  <c:v>-44.134798175342212</c:v>
                </c:pt>
                <c:pt idx="1">
                  <c:v>-44.168326093255757</c:v>
                </c:pt>
                <c:pt idx="2">
                  <c:v>-44.413983912207762</c:v>
                </c:pt>
                <c:pt idx="3">
                  <c:v>-45.060300583858314</c:v>
                </c:pt>
                <c:pt idx="4">
                  <c:v>-45.46951708387806</c:v>
                </c:pt>
                <c:pt idx="5">
                  <c:v>-45.46951708387806</c:v>
                </c:pt>
                <c:pt idx="6">
                  <c:v>-45.588365765506083</c:v>
                </c:pt>
                <c:pt idx="7">
                  <c:v>0.15</c:v>
                </c:pt>
                <c:pt idx="8">
                  <c:v>0.15</c:v>
                </c:pt>
                <c:pt idx="9">
                  <c:v>0.15</c:v>
                </c:pt>
              </c:numCache>
            </c:numRef>
          </c:yVal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xVal>
            <c:numRef>
              <c:f>Scans!$D$36:$D$45</c:f>
              <c:numCache>
                <c:formatCode>General</c:formatCode>
                <c:ptCount val="10"/>
                <c:pt idx="0">
                  <c:v>15.145</c:v>
                </c:pt>
                <c:pt idx="1">
                  <c:v>11.85</c:v>
                </c:pt>
                <c:pt idx="2">
                  <c:v>8.6</c:v>
                </c:pt>
                <c:pt idx="3">
                  <c:v>5.32</c:v>
                </c:pt>
                <c:pt idx="4">
                  <c:v>2.085</c:v>
                </c:pt>
                <c:pt idx="5">
                  <c:v>-1.25</c:v>
                </c:pt>
                <c:pt idx="6">
                  <c:v>-4.5599999999999996</c:v>
                </c:pt>
                <c:pt idx="7">
                  <c:v>-7.8250000000000002</c:v>
                </c:pt>
                <c:pt idx="8">
                  <c:v>-11.074999999999999</c:v>
                </c:pt>
                <c:pt idx="9">
                  <c:v>-14.37</c:v>
                </c:pt>
              </c:numCache>
            </c:numRef>
          </c:xVal>
          <c:yVal>
            <c:numRef>
              <c:f>Scans!$E$36:$E$45</c:f>
              <c:numCache>
                <c:formatCode>General</c:formatCode>
                <c:ptCount val="10"/>
                <c:pt idx="0">
                  <c:v>-44.28479817534221</c:v>
                </c:pt>
                <c:pt idx="1">
                  <c:v>-44.318326093255756</c:v>
                </c:pt>
                <c:pt idx="2">
                  <c:v>-44.56398391220776</c:v>
                </c:pt>
                <c:pt idx="3">
                  <c:v>-45.210300583858313</c:v>
                </c:pt>
                <c:pt idx="4">
                  <c:v>-45.619517083878058</c:v>
                </c:pt>
                <c:pt idx="5">
                  <c:v>-45.738365765506082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</c:ser>
        <c:ser>
          <c:idx val="2"/>
          <c:order val="2"/>
          <c:tx>
            <c:v>0.45 mm</c:v>
          </c:tx>
          <c:spPr>
            <a:ln w="28575">
              <a:noFill/>
            </a:ln>
          </c:spPr>
          <c:xVal>
            <c:numRef>
              <c:f>Scans!$R$22:$R$32</c:f>
              <c:numCache>
                <c:formatCode>General</c:formatCode>
                <c:ptCount val="11"/>
              </c:numCache>
            </c:numRef>
          </c:xVal>
          <c:yVal>
            <c:numRef>
              <c:f>Scans!$S$22:$S$32</c:f>
              <c:numCache>
                <c:formatCode>General</c:formatCode>
                <c:ptCount val="11"/>
              </c:numCache>
            </c:numRef>
          </c:yVal>
        </c:ser>
        <c:ser>
          <c:idx val="3"/>
          <c:order val="3"/>
          <c:tx>
            <c:v>0.75 mm</c:v>
          </c:tx>
          <c:spPr>
            <a:ln w="28575">
              <a:noFill/>
            </a:ln>
          </c:spPr>
          <c:xVal>
            <c:numRef>
              <c:f>Scans!$Y$22:$Y$32</c:f>
              <c:numCache>
                <c:formatCode>General</c:formatCode>
                <c:ptCount val="11"/>
              </c:numCache>
            </c:numRef>
          </c:xVal>
          <c:yVal>
            <c:numRef>
              <c:f>Scans!$Z$22:$Z$32</c:f>
              <c:numCache>
                <c:formatCode>General</c:formatCode>
                <c:ptCount val="11"/>
              </c:numCache>
            </c:numRef>
          </c:yVal>
        </c:ser>
        <c:ser>
          <c:idx val="4"/>
          <c:order val="4"/>
          <c:tx>
            <c:v>1.05 mm</c:v>
          </c:tx>
          <c:spPr>
            <a:ln w="28575">
              <a:noFill/>
            </a:ln>
          </c:spPr>
          <c:xVal>
            <c:numRef>
              <c:f>Scans!$AF$22:$AF$29</c:f>
              <c:numCache>
                <c:formatCode>General</c:formatCode>
                <c:ptCount val="8"/>
              </c:numCache>
            </c:numRef>
          </c:xVal>
          <c:yVal>
            <c:numRef>
              <c:f>Scans!$AG$22:$AG$29</c:f>
              <c:numCache>
                <c:formatCode>General</c:formatCode>
                <c:ptCount val="8"/>
              </c:numCache>
            </c:numRef>
          </c:yVal>
        </c:ser>
        <c:axId val="135459200"/>
        <c:axId val="135460736"/>
      </c:scatterChart>
      <c:valAx>
        <c:axId val="135459200"/>
        <c:scaling>
          <c:orientation val="minMax"/>
        </c:scaling>
        <c:axPos val="b"/>
        <c:numFmt formatCode="General" sourceLinked="1"/>
        <c:tickLblPos val="nextTo"/>
        <c:crossAx val="135460736"/>
        <c:crosses val="autoZero"/>
        <c:crossBetween val="midCat"/>
      </c:valAx>
      <c:valAx>
        <c:axId val="135460736"/>
        <c:scaling>
          <c:orientation val="minMax"/>
        </c:scaling>
        <c:axPos val="l"/>
        <c:majorGridlines/>
        <c:numFmt formatCode="General" sourceLinked="1"/>
        <c:tickLblPos val="nextTo"/>
        <c:crossAx val="13545920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'980001'!$B$68:$B$100</c:f>
              <c:numCache>
                <c:formatCode>General</c:formatCode>
                <c:ptCount val="33"/>
                <c:pt idx="0">
                  <c:v>15.994999999999999</c:v>
                </c:pt>
                <c:pt idx="1">
                  <c:v>16.504999999999999</c:v>
                </c:pt>
                <c:pt idx="2">
                  <c:v>17.004999999999999</c:v>
                </c:pt>
                <c:pt idx="3">
                  <c:v>17.5</c:v>
                </c:pt>
                <c:pt idx="4">
                  <c:v>18</c:v>
                </c:pt>
                <c:pt idx="5">
                  <c:v>18.5</c:v>
                </c:pt>
                <c:pt idx="6">
                  <c:v>19</c:v>
                </c:pt>
                <c:pt idx="7">
                  <c:v>19.495000000000001</c:v>
                </c:pt>
                <c:pt idx="8">
                  <c:v>19.995000000000001</c:v>
                </c:pt>
                <c:pt idx="9">
                  <c:v>20.5</c:v>
                </c:pt>
                <c:pt idx="10">
                  <c:v>20.995000000000001</c:v>
                </c:pt>
                <c:pt idx="11">
                  <c:v>21.5</c:v>
                </c:pt>
                <c:pt idx="12">
                  <c:v>22.004999999999999</c:v>
                </c:pt>
                <c:pt idx="13">
                  <c:v>22.504999999999999</c:v>
                </c:pt>
                <c:pt idx="14">
                  <c:v>23.004999999999999</c:v>
                </c:pt>
                <c:pt idx="15">
                  <c:v>23.504999999999999</c:v>
                </c:pt>
                <c:pt idx="16">
                  <c:v>24.004999999999999</c:v>
                </c:pt>
                <c:pt idx="17">
                  <c:v>24.5</c:v>
                </c:pt>
                <c:pt idx="18">
                  <c:v>25.01</c:v>
                </c:pt>
                <c:pt idx="19">
                  <c:v>25.504999999999999</c:v>
                </c:pt>
                <c:pt idx="20">
                  <c:v>26</c:v>
                </c:pt>
                <c:pt idx="21">
                  <c:v>26.5</c:v>
                </c:pt>
                <c:pt idx="22">
                  <c:v>27</c:v>
                </c:pt>
                <c:pt idx="23">
                  <c:v>27.5</c:v>
                </c:pt>
                <c:pt idx="24">
                  <c:v>28.004999999999999</c:v>
                </c:pt>
                <c:pt idx="25">
                  <c:v>28.504999999999999</c:v>
                </c:pt>
                <c:pt idx="26">
                  <c:v>29.004999999999999</c:v>
                </c:pt>
                <c:pt idx="27">
                  <c:v>29.504999999999999</c:v>
                </c:pt>
                <c:pt idx="28">
                  <c:v>30</c:v>
                </c:pt>
                <c:pt idx="29">
                  <c:v>30.5</c:v>
                </c:pt>
                <c:pt idx="30">
                  <c:v>30.995000000000001</c:v>
                </c:pt>
                <c:pt idx="31">
                  <c:v>31.495000000000001</c:v>
                </c:pt>
                <c:pt idx="32">
                  <c:v>32</c:v>
                </c:pt>
              </c:numCache>
            </c:numRef>
          </c:xVal>
          <c:yVal>
            <c:numRef>
              <c:f>'980001'!$E$68:$E$100</c:f>
              <c:numCache>
                <c:formatCode>General</c:formatCode>
                <c:ptCount val="33"/>
                <c:pt idx="0">
                  <c:v>62</c:v>
                </c:pt>
                <c:pt idx="1">
                  <c:v>74</c:v>
                </c:pt>
                <c:pt idx="2">
                  <c:v>63</c:v>
                </c:pt>
                <c:pt idx="3">
                  <c:v>59</c:v>
                </c:pt>
                <c:pt idx="4">
                  <c:v>64</c:v>
                </c:pt>
                <c:pt idx="5">
                  <c:v>67</c:v>
                </c:pt>
                <c:pt idx="6">
                  <c:v>81</c:v>
                </c:pt>
                <c:pt idx="7">
                  <c:v>69</c:v>
                </c:pt>
                <c:pt idx="8">
                  <c:v>57</c:v>
                </c:pt>
                <c:pt idx="9">
                  <c:v>76</c:v>
                </c:pt>
                <c:pt idx="10">
                  <c:v>58</c:v>
                </c:pt>
                <c:pt idx="11">
                  <c:v>69</c:v>
                </c:pt>
                <c:pt idx="12">
                  <c:v>97</c:v>
                </c:pt>
                <c:pt idx="13">
                  <c:v>107</c:v>
                </c:pt>
                <c:pt idx="14">
                  <c:v>102</c:v>
                </c:pt>
                <c:pt idx="15">
                  <c:v>138</c:v>
                </c:pt>
                <c:pt idx="16">
                  <c:v>165</c:v>
                </c:pt>
                <c:pt idx="17">
                  <c:v>155</c:v>
                </c:pt>
                <c:pt idx="18">
                  <c:v>144</c:v>
                </c:pt>
                <c:pt idx="19">
                  <c:v>127</c:v>
                </c:pt>
                <c:pt idx="20">
                  <c:v>105</c:v>
                </c:pt>
                <c:pt idx="21">
                  <c:v>98</c:v>
                </c:pt>
                <c:pt idx="22">
                  <c:v>88</c:v>
                </c:pt>
                <c:pt idx="23">
                  <c:v>64</c:v>
                </c:pt>
                <c:pt idx="24">
                  <c:v>51</c:v>
                </c:pt>
                <c:pt idx="25">
                  <c:v>68</c:v>
                </c:pt>
                <c:pt idx="26">
                  <c:v>66</c:v>
                </c:pt>
                <c:pt idx="27">
                  <c:v>55</c:v>
                </c:pt>
                <c:pt idx="28">
                  <c:v>58</c:v>
                </c:pt>
                <c:pt idx="29">
                  <c:v>63</c:v>
                </c:pt>
                <c:pt idx="30">
                  <c:v>60</c:v>
                </c:pt>
                <c:pt idx="31">
                  <c:v>57</c:v>
                </c:pt>
                <c:pt idx="32">
                  <c:v>63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'980001'!$B$68:$B$100</c:f>
              <c:numCache>
                <c:formatCode>General</c:formatCode>
                <c:ptCount val="33"/>
                <c:pt idx="0">
                  <c:v>15.994999999999999</c:v>
                </c:pt>
                <c:pt idx="1">
                  <c:v>16.504999999999999</c:v>
                </c:pt>
                <c:pt idx="2">
                  <c:v>17.004999999999999</c:v>
                </c:pt>
                <c:pt idx="3">
                  <c:v>17.5</c:v>
                </c:pt>
                <c:pt idx="4">
                  <c:v>18</c:v>
                </c:pt>
                <c:pt idx="5">
                  <c:v>18.5</c:v>
                </c:pt>
                <c:pt idx="6">
                  <c:v>19</c:v>
                </c:pt>
                <c:pt idx="7">
                  <c:v>19.495000000000001</c:v>
                </c:pt>
                <c:pt idx="8">
                  <c:v>19.995000000000001</c:v>
                </c:pt>
                <c:pt idx="9">
                  <c:v>20.5</c:v>
                </c:pt>
                <c:pt idx="10">
                  <c:v>20.995000000000001</c:v>
                </c:pt>
                <c:pt idx="11">
                  <c:v>21.5</c:v>
                </c:pt>
                <c:pt idx="12">
                  <c:v>22.004999999999999</c:v>
                </c:pt>
                <c:pt idx="13">
                  <c:v>22.504999999999999</c:v>
                </c:pt>
                <c:pt idx="14">
                  <c:v>23.004999999999999</c:v>
                </c:pt>
                <c:pt idx="15">
                  <c:v>23.504999999999999</c:v>
                </c:pt>
                <c:pt idx="16">
                  <c:v>24.004999999999999</c:v>
                </c:pt>
                <c:pt idx="17">
                  <c:v>24.5</c:v>
                </c:pt>
                <c:pt idx="18">
                  <c:v>25.01</c:v>
                </c:pt>
                <c:pt idx="19">
                  <c:v>25.504999999999999</c:v>
                </c:pt>
                <c:pt idx="20">
                  <c:v>26</c:v>
                </c:pt>
                <c:pt idx="21">
                  <c:v>26.5</c:v>
                </c:pt>
                <c:pt idx="22">
                  <c:v>27</c:v>
                </c:pt>
                <c:pt idx="23">
                  <c:v>27.5</c:v>
                </c:pt>
                <c:pt idx="24">
                  <c:v>28.004999999999999</c:v>
                </c:pt>
                <c:pt idx="25">
                  <c:v>28.504999999999999</c:v>
                </c:pt>
                <c:pt idx="26">
                  <c:v>29.004999999999999</c:v>
                </c:pt>
                <c:pt idx="27">
                  <c:v>29.504999999999999</c:v>
                </c:pt>
                <c:pt idx="28">
                  <c:v>30</c:v>
                </c:pt>
                <c:pt idx="29">
                  <c:v>30.5</c:v>
                </c:pt>
                <c:pt idx="30">
                  <c:v>30.995000000000001</c:v>
                </c:pt>
                <c:pt idx="31">
                  <c:v>31.495000000000001</c:v>
                </c:pt>
                <c:pt idx="32">
                  <c:v>32</c:v>
                </c:pt>
              </c:numCache>
            </c:numRef>
          </c:xVal>
          <c:yVal>
            <c:numRef>
              <c:f>'980001'!$F$68:$F$100</c:f>
              <c:numCache>
                <c:formatCode>0</c:formatCode>
                <c:ptCount val="33"/>
                <c:pt idx="0">
                  <c:v>62.502484090153956</c:v>
                </c:pt>
                <c:pt idx="1">
                  <c:v>62.502489750830563</c:v>
                </c:pt>
                <c:pt idx="2">
                  <c:v>62.502531695384974</c:v>
                </c:pt>
                <c:pt idx="3">
                  <c:v>62.502798722139531</c:v>
                </c:pt>
                <c:pt idx="4">
                  <c:v>62.504321475560587</c:v>
                </c:pt>
                <c:pt idx="5">
                  <c:v>62.511865029338722</c:v>
                </c:pt>
                <c:pt idx="6">
                  <c:v>62.544411817271985</c:v>
                </c:pt>
                <c:pt idx="7">
                  <c:v>62.664446276745444</c:v>
                </c:pt>
                <c:pt idx="8">
                  <c:v>63.058203719842581</c:v>
                </c:pt>
                <c:pt idx="9">
                  <c:v>64.189426434930638</c:v>
                </c:pt>
                <c:pt idx="10">
                  <c:v>66.894753872675224</c:v>
                </c:pt>
                <c:pt idx="11">
                  <c:v>72.698105167663186</c:v>
                </c:pt>
                <c:pt idx="12">
                  <c:v>83.170367169619283</c:v>
                </c:pt>
                <c:pt idx="13">
                  <c:v>98.908111948438986</c:v>
                </c:pt>
                <c:pt idx="14">
                  <c:v>118.65356656773042</c:v>
                </c:pt>
                <c:pt idx="15">
                  <c:v>138.33663365034704</c:v>
                </c:pt>
                <c:pt idx="16">
                  <c:v>152.18103652993955</c:v>
                </c:pt>
                <c:pt idx="17">
                  <c:v>155.39132875047423</c:v>
                </c:pt>
                <c:pt idx="18">
                  <c:v>146.55885795854317</c:v>
                </c:pt>
                <c:pt idx="19">
                  <c:v>129.34647670044373</c:v>
                </c:pt>
                <c:pt idx="20">
                  <c:v>109.17047287845901</c:v>
                </c:pt>
                <c:pt idx="21">
                  <c:v>90.947428303111678</c:v>
                </c:pt>
                <c:pt idx="22">
                  <c:v>77.683756189873705</c:v>
                </c:pt>
                <c:pt idx="23">
                  <c:v>69.597090558728368</c:v>
                </c:pt>
                <c:pt idx="24">
                  <c:v>65.377852996262149</c:v>
                </c:pt>
                <c:pt idx="25">
                  <c:v>63.531378683407567</c:v>
                </c:pt>
                <c:pt idx="26">
                  <c:v>62.824861662703412</c:v>
                </c:pt>
                <c:pt idx="27">
                  <c:v>62.590929232828294</c:v>
                </c:pt>
                <c:pt idx="28">
                  <c:v>62.524050174121591</c:v>
                </c:pt>
                <c:pt idx="29">
                  <c:v>62.507026025878943</c:v>
                </c:pt>
                <c:pt idx="30">
                  <c:v>62.503336046531103</c:v>
                </c:pt>
                <c:pt idx="31">
                  <c:v>62.502621270690518</c:v>
                </c:pt>
                <c:pt idx="32">
                  <c:v>62.502502521162846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4508544"/>
        <c:axId val="134510464"/>
      </c:scatterChart>
      <c:valAx>
        <c:axId val="134508544"/>
        <c:scaling>
          <c:orientation val="minMax"/>
        </c:scaling>
        <c:axPos val="b"/>
        <c:numFmt formatCode="General" sourceLinked="1"/>
        <c:tickLblPos val="nextTo"/>
        <c:crossAx val="134510464"/>
        <c:crosses val="autoZero"/>
        <c:crossBetween val="midCat"/>
      </c:valAx>
      <c:valAx>
        <c:axId val="134510464"/>
        <c:scaling>
          <c:orientation val="minMax"/>
        </c:scaling>
        <c:axPos val="l"/>
        <c:majorGridlines/>
        <c:numFmt formatCode="General" sourceLinked="1"/>
        <c:tickLblPos val="nextTo"/>
        <c:crossAx val="1345085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xVal>
            <c:numRef>
              <c:f>Scans!$D$22:$D$65</c:f>
              <c:numCache>
                <c:formatCode>General</c:formatCode>
                <c:ptCount val="44"/>
                <c:pt idx="0">
                  <c:v>15.145</c:v>
                </c:pt>
                <c:pt idx="1">
                  <c:v>11.85</c:v>
                </c:pt>
                <c:pt idx="2">
                  <c:v>8.6</c:v>
                </c:pt>
                <c:pt idx="3">
                  <c:v>5.32</c:v>
                </c:pt>
                <c:pt idx="4">
                  <c:v>5.32</c:v>
                </c:pt>
                <c:pt idx="5">
                  <c:v>2.085</c:v>
                </c:pt>
                <c:pt idx="6">
                  <c:v>-1.25</c:v>
                </c:pt>
                <c:pt idx="7">
                  <c:v>-4.5599999999999996</c:v>
                </c:pt>
                <c:pt idx="8">
                  <c:v>-7.8250000000000002</c:v>
                </c:pt>
                <c:pt idx="9">
                  <c:v>-11.074999999999999</c:v>
                </c:pt>
                <c:pt idx="10">
                  <c:v>-14.37</c:v>
                </c:pt>
                <c:pt idx="11">
                  <c:v>-14.37</c:v>
                </c:pt>
                <c:pt idx="12">
                  <c:v>-40.445</c:v>
                </c:pt>
                <c:pt idx="13">
                  <c:v>15.145</c:v>
                </c:pt>
                <c:pt idx="14">
                  <c:v>15.145</c:v>
                </c:pt>
                <c:pt idx="15">
                  <c:v>11.85</c:v>
                </c:pt>
                <c:pt idx="16">
                  <c:v>8.6</c:v>
                </c:pt>
                <c:pt idx="17">
                  <c:v>5.32</c:v>
                </c:pt>
                <c:pt idx="18">
                  <c:v>2.085</c:v>
                </c:pt>
                <c:pt idx="19">
                  <c:v>-1.25</c:v>
                </c:pt>
                <c:pt idx="20">
                  <c:v>-4.5599999999999996</c:v>
                </c:pt>
                <c:pt idx="21">
                  <c:v>-7.8250000000000002</c:v>
                </c:pt>
                <c:pt idx="22">
                  <c:v>-11.074999999999999</c:v>
                </c:pt>
                <c:pt idx="23">
                  <c:v>-14.37</c:v>
                </c:pt>
                <c:pt idx="24">
                  <c:v>-14.37</c:v>
                </c:pt>
                <c:pt idx="25">
                  <c:v>-40.445</c:v>
                </c:pt>
                <c:pt idx="26">
                  <c:v>-40.445</c:v>
                </c:pt>
                <c:pt idx="27">
                  <c:v>2.085</c:v>
                </c:pt>
                <c:pt idx="28">
                  <c:v>-7.8250000000000002</c:v>
                </c:pt>
                <c:pt idx="29">
                  <c:v>-7.8250000000000002</c:v>
                </c:pt>
                <c:pt idx="30">
                  <c:v>-7.8250000000000002</c:v>
                </c:pt>
                <c:pt idx="31">
                  <c:v>-40.445</c:v>
                </c:pt>
                <c:pt idx="32">
                  <c:v>2.085</c:v>
                </c:pt>
                <c:pt idx="33">
                  <c:v>2.085</c:v>
                </c:pt>
                <c:pt idx="34">
                  <c:v>-7.8250000000000002</c:v>
                </c:pt>
                <c:pt idx="35">
                  <c:v>-7.8250000000000002</c:v>
                </c:pt>
                <c:pt idx="36">
                  <c:v>-7.8250000000000002</c:v>
                </c:pt>
                <c:pt idx="37">
                  <c:v>-40.445</c:v>
                </c:pt>
                <c:pt idx="38">
                  <c:v>2.085</c:v>
                </c:pt>
                <c:pt idx="39">
                  <c:v>2.085</c:v>
                </c:pt>
                <c:pt idx="40">
                  <c:v>-7.8250000000000002</c:v>
                </c:pt>
                <c:pt idx="41">
                  <c:v>-7.8250000000000002</c:v>
                </c:pt>
                <c:pt idx="42">
                  <c:v>-7.8250000000000002</c:v>
                </c:pt>
                <c:pt idx="43">
                  <c:v>-40.445</c:v>
                </c:pt>
              </c:numCache>
            </c:numRef>
          </c:xVal>
          <c:yVal>
            <c:numRef>
              <c:f>Scans!$E$22:$E$65</c:f>
              <c:numCache>
                <c:formatCode>General</c:formatCode>
                <c:ptCount val="44"/>
                <c:pt idx="0">
                  <c:v>-44.134798175342212</c:v>
                </c:pt>
                <c:pt idx="1">
                  <c:v>-44.168326093255757</c:v>
                </c:pt>
                <c:pt idx="2">
                  <c:v>-44.413983912207762</c:v>
                </c:pt>
                <c:pt idx="3">
                  <c:v>-45.060300583858314</c:v>
                </c:pt>
                <c:pt idx="4">
                  <c:v>-45.46951708387806</c:v>
                </c:pt>
                <c:pt idx="5">
                  <c:v>-45.46951708387806</c:v>
                </c:pt>
                <c:pt idx="6">
                  <c:v>-45.588365765506083</c:v>
                </c:pt>
                <c:pt idx="7">
                  <c:v>0.15</c:v>
                </c:pt>
                <c:pt idx="8">
                  <c:v>0.15</c:v>
                </c:pt>
                <c:pt idx="9">
                  <c:v>0.15</c:v>
                </c:pt>
                <c:pt idx="10">
                  <c:v>0.15</c:v>
                </c:pt>
                <c:pt idx="11">
                  <c:v>0.15</c:v>
                </c:pt>
                <c:pt idx="12">
                  <c:v>0.15</c:v>
                </c:pt>
                <c:pt idx="13">
                  <c:v>0.15</c:v>
                </c:pt>
                <c:pt idx="14">
                  <c:v>-44.28479817534221</c:v>
                </c:pt>
                <c:pt idx="15">
                  <c:v>-44.318326093255756</c:v>
                </c:pt>
                <c:pt idx="16">
                  <c:v>-44.56398391220776</c:v>
                </c:pt>
                <c:pt idx="17">
                  <c:v>-45.210300583858313</c:v>
                </c:pt>
                <c:pt idx="18">
                  <c:v>-45.619517083878058</c:v>
                </c:pt>
                <c:pt idx="19">
                  <c:v>-45.738365765506082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-45.619517083878058</c:v>
                </c:pt>
                <c:pt idx="27">
                  <c:v>-45.619517083878058</c:v>
                </c:pt>
                <c:pt idx="28">
                  <c:v>-45.619517083878058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-45.619517083878058</c:v>
                </c:pt>
                <c:pt idx="34">
                  <c:v>-45.619517083878058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-45.619517083878058</c:v>
                </c:pt>
                <c:pt idx="40">
                  <c:v>-45.619517083878058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yVal>
        </c:ser>
        <c:axId val="135894912"/>
        <c:axId val="135896448"/>
      </c:scatterChart>
      <c:valAx>
        <c:axId val="135894912"/>
        <c:scaling>
          <c:orientation val="minMax"/>
        </c:scaling>
        <c:axPos val="b"/>
        <c:numFmt formatCode="General" sourceLinked="1"/>
        <c:tickLblPos val="nextTo"/>
        <c:crossAx val="135896448"/>
        <c:crosses val="autoZero"/>
        <c:crossBetween val="midCat"/>
      </c:valAx>
      <c:valAx>
        <c:axId val="135896448"/>
        <c:scaling>
          <c:orientation val="minMax"/>
        </c:scaling>
        <c:axPos val="l"/>
        <c:majorGridlines/>
        <c:numFmt formatCode="General" sourceLinked="1"/>
        <c:tickLblPos val="nextTo"/>
        <c:crossAx val="13589491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'980001'!$B$118:$B$150</c:f>
              <c:numCache>
                <c:formatCode>General</c:formatCode>
                <c:ptCount val="33"/>
                <c:pt idx="0">
                  <c:v>15.994999999999999</c:v>
                </c:pt>
                <c:pt idx="1">
                  <c:v>16.5</c:v>
                </c:pt>
                <c:pt idx="2">
                  <c:v>17.004999999999999</c:v>
                </c:pt>
                <c:pt idx="3">
                  <c:v>17.495000000000001</c:v>
                </c:pt>
                <c:pt idx="4">
                  <c:v>17.995000000000001</c:v>
                </c:pt>
                <c:pt idx="5">
                  <c:v>18.495000000000001</c:v>
                </c:pt>
                <c:pt idx="6">
                  <c:v>18.995000000000001</c:v>
                </c:pt>
                <c:pt idx="7">
                  <c:v>19.495000000000001</c:v>
                </c:pt>
                <c:pt idx="8">
                  <c:v>20.004999999999999</c:v>
                </c:pt>
                <c:pt idx="9">
                  <c:v>20.5</c:v>
                </c:pt>
                <c:pt idx="10">
                  <c:v>20.995000000000001</c:v>
                </c:pt>
                <c:pt idx="11">
                  <c:v>21.495000000000001</c:v>
                </c:pt>
                <c:pt idx="12">
                  <c:v>22</c:v>
                </c:pt>
                <c:pt idx="13">
                  <c:v>22.5</c:v>
                </c:pt>
                <c:pt idx="14">
                  <c:v>22.995000000000001</c:v>
                </c:pt>
                <c:pt idx="15">
                  <c:v>23.495000000000001</c:v>
                </c:pt>
                <c:pt idx="16">
                  <c:v>23.995000000000001</c:v>
                </c:pt>
                <c:pt idx="17">
                  <c:v>24.504999999999999</c:v>
                </c:pt>
                <c:pt idx="18">
                  <c:v>25</c:v>
                </c:pt>
                <c:pt idx="19">
                  <c:v>25.495000000000001</c:v>
                </c:pt>
                <c:pt idx="20">
                  <c:v>25.995000000000001</c:v>
                </c:pt>
                <c:pt idx="21">
                  <c:v>26.504999999999999</c:v>
                </c:pt>
                <c:pt idx="22">
                  <c:v>27.004999999999999</c:v>
                </c:pt>
                <c:pt idx="23">
                  <c:v>27.495000000000001</c:v>
                </c:pt>
                <c:pt idx="24">
                  <c:v>27.995000000000001</c:v>
                </c:pt>
                <c:pt idx="25">
                  <c:v>28.5</c:v>
                </c:pt>
                <c:pt idx="26">
                  <c:v>29</c:v>
                </c:pt>
                <c:pt idx="27">
                  <c:v>29.495000000000001</c:v>
                </c:pt>
                <c:pt idx="28">
                  <c:v>30.004999999999999</c:v>
                </c:pt>
                <c:pt idx="29">
                  <c:v>30.5</c:v>
                </c:pt>
                <c:pt idx="30">
                  <c:v>31</c:v>
                </c:pt>
                <c:pt idx="31">
                  <c:v>31.5</c:v>
                </c:pt>
                <c:pt idx="32">
                  <c:v>32</c:v>
                </c:pt>
              </c:numCache>
            </c:numRef>
          </c:xVal>
          <c:yVal>
            <c:numRef>
              <c:f>'980001'!$E$118:$E$150</c:f>
              <c:numCache>
                <c:formatCode>General</c:formatCode>
                <c:ptCount val="33"/>
                <c:pt idx="0">
                  <c:v>60</c:v>
                </c:pt>
                <c:pt idx="1">
                  <c:v>64</c:v>
                </c:pt>
                <c:pt idx="2">
                  <c:v>65</c:v>
                </c:pt>
                <c:pt idx="3">
                  <c:v>72</c:v>
                </c:pt>
                <c:pt idx="4">
                  <c:v>64</c:v>
                </c:pt>
                <c:pt idx="5">
                  <c:v>64</c:v>
                </c:pt>
                <c:pt idx="6">
                  <c:v>63</c:v>
                </c:pt>
                <c:pt idx="7">
                  <c:v>66</c:v>
                </c:pt>
                <c:pt idx="8">
                  <c:v>65</c:v>
                </c:pt>
                <c:pt idx="9">
                  <c:v>64</c:v>
                </c:pt>
                <c:pt idx="10">
                  <c:v>64</c:v>
                </c:pt>
                <c:pt idx="11">
                  <c:v>61</c:v>
                </c:pt>
                <c:pt idx="12">
                  <c:v>83</c:v>
                </c:pt>
                <c:pt idx="13">
                  <c:v>102</c:v>
                </c:pt>
                <c:pt idx="14">
                  <c:v>95</c:v>
                </c:pt>
                <c:pt idx="15">
                  <c:v>124</c:v>
                </c:pt>
                <c:pt idx="16">
                  <c:v>121</c:v>
                </c:pt>
                <c:pt idx="17">
                  <c:v>145</c:v>
                </c:pt>
                <c:pt idx="18">
                  <c:v>101</c:v>
                </c:pt>
                <c:pt idx="19">
                  <c:v>119</c:v>
                </c:pt>
                <c:pt idx="20">
                  <c:v>84</c:v>
                </c:pt>
                <c:pt idx="21">
                  <c:v>99</c:v>
                </c:pt>
                <c:pt idx="22">
                  <c:v>87</c:v>
                </c:pt>
                <c:pt idx="23">
                  <c:v>61</c:v>
                </c:pt>
                <c:pt idx="24">
                  <c:v>69</c:v>
                </c:pt>
                <c:pt idx="25">
                  <c:v>63</c:v>
                </c:pt>
                <c:pt idx="26">
                  <c:v>72</c:v>
                </c:pt>
                <c:pt idx="27">
                  <c:v>62</c:v>
                </c:pt>
                <c:pt idx="28">
                  <c:v>73</c:v>
                </c:pt>
                <c:pt idx="29">
                  <c:v>60</c:v>
                </c:pt>
                <c:pt idx="30">
                  <c:v>86</c:v>
                </c:pt>
                <c:pt idx="31">
                  <c:v>73</c:v>
                </c:pt>
                <c:pt idx="32">
                  <c:v>56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'980001'!$B$118:$B$150</c:f>
              <c:numCache>
                <c:formatCode>General</c:formatCode>
                <c:ptCount val="33"/>
                <c:pt idx="0">
                  <c:v>15.994999999999999</c:v>
                </c:pt>
                <c:pt idx="1">
                  <c:v>16.5</c:v>
                </c:pt>
                <c:pt idx="2">
                  <c:v>17.004999999999999</c:v>
                </c:pt>
                <c:pt idx="3">
                  <c:v>17.495000000000001</c:v>
                </c:pt>
                <c:pt idx="4">
                  <c:v>17.995000000000001</c:v>
                </c:pt>
                <c:pt idx="5">
                  <c:v>18.495000000000001</c:v>
                </c:pt>
                <c:pt idx="6">
                  <c:v>18.995000000000001</c:v>
                </c:pt>
                <c:pt idx="7">
                  <c:v>19.495000000000001</c:v>
                </c:pt>
                <c:pt idx="8">
                  <c:v>20.004999999999999</c:v>
                </c:pt>
                <c:pt idx="9">
                  <c:v>20.5</c:v>
                </c:pt>
                <c:pt idx="10">
                  <c:v>20.995000000000001</c:v>
                </c:pt>
                <c:pt idx="11">
                  <c:v>21.495000000000001</c:v>
                </c:pt>
                <c:pt idx="12">
                  <c:v>22</c:v>
                </c:pt>
                <c:pt idx="13">
                  <c:v>22.5</c:v>
                </c:pt>
                <c:pt idx="14">
                  <c:v>22.995000000000001</c:v>
                </c:pt>
                <c:pt idx="15">
                  <c:v>23.495000000000001</c:v>
                </c:pt>
                <c:pt idx="16">
                  <c:v>23.995000000000001</c:v>
                </c:pt>
                <c:pt idx="17">
                  <c:v>24.504999999999999</c:v>
                </c:pt>
                <c:pt idx="18">
                  <c:v>25</c:v>
                </c:pt>
                <c:pt idx="19">
                  <c:v>25.495000000000001</c:v>
                </c:pt>
                <c:pt idx="20">
                  <c:v>25.995000000000001</c:v>
                </c:pt>
                <c:pt idx="21">
                  <c:v>26.504999999999999</c:v>
                </c:pt>
                <c:pt idx="22">
                  <c:v>27.004999999999999</c:v>
                </c:pt>
                <c:pt idx="23">
                  <c:v>27.495000000000001</c:v>
                </c:pt>
                <c:pt idx="24">
                  <c:v>27.995000000000001</c:v>
                </c:pt>
                <c:pt idx="25">
                  <c:v>28.5</c:v>
                </c:pt>
                <c:pt idx="26">
                  <c:v>29</c:v>
                </c:pt>
                <c:pt idx="27">
                  <c:v>29.495000000000001</c:v>
                </c:pt>
                <c:pt idx="28">
                  <c:v>30.004999999999999</c:v>
                </c:pt>
                <c:pt idx="29">
                  <c:v>30.5</c:v>
                </c:pt>
                <c:pt idx="30">
                  <c:v>31</c:v>
                </c:pt>
                <c:pt idx="31">
                  <c:v>31.5</c:v>
                </c:pt>
                <c:pt idx="32">
                  <c:v>32</c:v>
                </c:pt>
              </c:numCache>
            </c:numRef>
          </c:xVal>
          <c:yVal>
            <c:numRef>
              <c:f>'980001'!$F$118:$F$150</c:f>
              <c:numCache>
                <c:formatCode>0</c:formatCode>
                <c:ptCount val="33"/>
                <c:pt idx="0">
                  <c:v>65.086376493118721</c:v>
                </c:pt>
                <c:pt idx="1">
                  <c:v>65.086382630982598</c:v>
                </c:pt>
                <c:pt idx="2">
                  <c:v>65.086426727602571</c:v>
                </c:pt>
                <c:pt idx="3">
                  <c:v>65.086686365178068</c:v>
                </c:pt>
                <c:pt idx="4">
                  <c:v>65.088100634201837</c:v>
                </c:pt>
                <c:pt idx="5">
                  <c:v>65.094787360414742</c:v>
                </c:pt>
                <c:pt idx="6">
                  <c:v>65.122404692008033</c:v>
                </c:pt>
                <c:pt idx="7">
                  <c:v>65.221922401948831</c:v>
                </c:pt>
                <c:pt idx="8">
                  <c:v>65.544518364017549</c:v>
                </c:pt>
                <c:pt idx="9">
                  <c:v>66.399507794742235</c:v>
                </c:pt>
                <c:pt idx="10">
                  <c:v>68.400774808347805</c:v>
                </c:pt>
                <c:pt idx="11">
                  <c:v>72.508225121074148</c:v>
                </c:pt>
                <c:pt idx="12">
                  <c:v>79.773624683391944</c:v>
                </c:pt>
                <c:pt idx="13">
                  <c:v>90.427150651398904</c:v>
                </c:pt>
                <c:pt idx="14">
                  <c:v>103.3547851630799</c:v>
                </c:pt>
                <c:pt idx="15">
                  <c:v>116.09206182692415</c:v>
                </c:pt>
                <c:pt idx="16">
                  <c:v>124.79877036906643</c:v>
                </c:pt>
                <c:pt idx="17">
                  <c:v>126.44078474843145</c:v>
                </c:pt>
                <c:pt idx="18">
                  <c:v>120.45104988747511</c:v>
                </c:pt>
                <c:pt idx="19">
                  <c:v>109.08189460651865</c:v>
                </c:pt>
                <c:pt idx="20">
                  <c:v>95.743060425800977</c:v>
                </c:pt>
                <c:pt idx="21">
                  <c:v>83.64179372303532</c:v>
                </c:pt>
                <c:pt idx="22">
                  <c:v>75.035761332936929</c:v>
                </c:pt>
                <c:pt idx="23">
                  <c:v>69.849387842144594</c:v>
                </c:pt>
                <c:pt idx="24">
                  <c:v>67.061840411523789</c:v>
                </c:pt>
                <c:pt idx="25">
                  <c:v>65.798334135901769</c:v>
                </c:pt>
                <c:pt idx="26">
                  <c:v>65.313892924950139</c:v>
                </c:pt>
                <c:pt idx="27">
                  <c:v>65.151095633779875</c:v>
                </c:pt>
                <c:pt idx="28">
                  <c:v>65.101891358789615</c:v>
                </c:pt>
                <c:pt idx="29">
                  <c:v>65.089785230161795</c:v>
                </c:pt>
                <c:pt idx="30">
                  <c:v>65.087024189614567</c:v>
                </c:pt>
                <c:pt idx="31">
                  <c:v>65.086484009231199</c:v>
                </c:pt>
                <c:pt idx="32">
                  <c:v>65.086391559234073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3020800"/>
        <c:axId val="143022336"/>
      </c:scatterChart>
      <c:valAx>
        <c:axId val="143020800"/>
        <c:scaling>
          <c:orientation val="minMax"/>
        </c:scaling>
        <c:axPos val="b"/>
        <c:numFmt formatCode="General" sourceLinked="1"/>
        <c:tickLblPos val="nextTo"/>
        <c:crossAx val="143022336"/>
        <c:crosses val="autoZero"/>
        <c:crossBetween val="midCat"/>
      </c:valAx>
      <c:valAx>
        <c:axId val="143022336"/>
        <c:scaling>
          <c:orientation val="minMax"/>
        </c:scaling>
        <c:axPos val="l"/>
        <c:majorGridlines/>
        <c:numFmt formatCode="General" sourceLinked="1"/>
        <c:tickLblPos val="nextTo"/>
        <c:crossAx val="1430208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'980001'!$B$168:$B$200</c:f>
              <c:numCache>
                <c:formatCode>General</c:formatCode>
                <c:ptCount val="33"/>
                <c:pt idx="0">
                  <c:v>15.994999999999999</c:v>
                </c:pt>
                <c:pt idx="1">
                  <c:v>16.5</c:v>
                </c:pt>
                <c:pt idx="2">
                  <c:v>17.004999999999999</c:v>
                </c:pt>
                <c:pt idx="3">
                  <c:v>17.504999999999999</c:v>
                </c:pt>
                <c:pt idx="4">
                  <c:v>17.995000000000001</c:v>
                </c:pt>
                <c:pt idx="5">
                  <c:v>18.5</c:v>
                </c:pt>
                <c:pt idx="6">
                  <c:v>18.995000000000001</c:v>
                </c:pt>
                <c:pt idx="7">
                  <c:v>19.495000000000001</c:v>
                </c:pt>
                <c:pt idx="8">
                  <c:v>20</c:v>
                </c:pt>
                <c:pt idx="9">
                  <c:v>20.5</c:v>
                </c:pt>
                <c:pt idx="10">
                  <c:v>20.995000000000001</c:v>
                </c:pt>
                <c:pt idx="11">
                  <c:v>21.495000000000001</c:v>
                </c:pt>
                <c:pt idx="12">
                  <c:v>22</c:v>
                </c:pt>
                <c:pt idx="13">
                  <c:v>22.5</c:v>
                </c:pt>
                <c:pt idx="14">
                  <c:v>22.995000000000001</c:v>
                </c:pt>
                <c:pt idx="15">
                  <c:v>23.495000000000001</c:v>
                </c:pt>
                <c:pt idx="16">
                  <c:v>24.004999999999999</c:v>
                </c:pt>
                <c:pt idx="17">
                  <c:v>24.5</c:v>
                </c:pt>
                <c:pt idx="18">
                  <c:v>24.995000000000001</c:v>
                </c:pt>
                <c:pt idx="19">
                  <c:v>25.504999999999999</c:v>
                </c:pt>
                <c:pt idx="20">
                  <c:v>26.004999999999999</c:v>
                </c:pt>
                <c:pt idx="21">
                  <c:v>26.504999999999999</c:v>
                </c:pt>
                <c:pt idx="22">
                  <c:v>26.995000000000001</c:v>
                </c:pt>
                <c:pt idx="23">
                  <c:v>27.504999999999999</c:v>
                </c:pt>
                <c:pt idx="24">
                  <c:v>28.01</c:v>
                </c:pt>
                <c:pt idx="25">
                  <c:v>28.495000000000001</c:v>
                </c:pt>
                <c:pt idx="26">
                  <c:v>28.995000000000001</c:v>
                </c:pt>
                <c:pt idx="27">
                  <c:v>29.504999999999999</c:v>
                </c:pt>
                <c:pt idx="28">
                  <c:v>30.004999999999999</c:v>
                </c:pt>
                <c:pt idx="29">
                  <c:v>30.5</c:v>
                </c:pt>
                <c:pt idx="30">
                  <c:v>31</c:v>
                </c:pt>
                <c:pt idx="31">
                  <c:v>31.5</c:v>
                </c:pt>
                <c:pt idx="32">
                  <c:v>32</c:v>
                </c:pt>
              </c:numCache>
            </c:numRef>
          </c:xVal>
          <c:yVal>
            <c:numRef>
              <c:f>'980001'!$E$168:$E$200</c:f>
              <c:numCache>
                <c:formatCode>General</c:formatCode>
                <c:ptCount val="33"/>
                <c:pt idx="0">
                  <c:v>70</c:v>
                </c:pt>
                <c:pt idx="1">
                  <c:v>57</c:v>
                </c:pt>
                <c:pt idx="2">
                  <c:v>51</c:v>
                </c:pt>
                <c:pt idx="3">
                  <c:v>65</c:v>
                </c:pt>
                <c:pt idx="4">
                  <c:v>59</c:v>
                </c:pt>
                <c:pt idx="5">
                  <c:v>58</c:v>
                </c:pt>
                <c:pt idx="6">
                  <c:v>56</c:v>
                </c:pt>
                <c:pt idx="7">
                  <c:v>66</c:v>
                </c:pt>
                <c:pt idx="8">
                  <c:v>76</c:v>
                </c:pt>
                <c:pt idx="9">
                  <c:v>58</c:v>
                </c:pt>
                <c:pt idx="10">
                  <c:v>61</c:v>
                </c:pt>
                <c:pt idx="11">
                  <c:v>63</c:v>
                </c:pt>
                <c:pt idx="12">
                  <c:v>76</c:v>
                </c:pt>
                <c:pt idx="13">
                  <c:v>93</c:v>
                </c:pt>
                <c:pt idx="14">
                  <c:v>99</c:v>
                </c:pt>
                <c:pt idx="15">
                  <c:v>111</c:v>
                </c:pt>
                <c:pt idx="16">
                  <c:v>120</c:v>
                </c:pt>
                <c:pt idx="17">
                  <c:v>124</c:v>
                </c:pt>
                <c:pt idx="18">
                  <c:v>110</c:v>
                </c:pt>
                <c:pt idx="19">
                  <c:v>100</c:v>
                </c:pt>
                <c:pt idx="20">
                  <c:v>82</c:v>
                </c:pt>
                <c:pt idx="21">
                  <c:v>67</c:v>
                </c:pt>
                <c:pt idx="22">
                  <c:v>64</c:v>
                </c:pt>
                <c:pt idx="23">
                  <c:v>53</c:v>
                </c:pt>
                <c:pt idx="24">
                  <c:v>59</c:v>
                </c:pt>
                <c:pt idx="25">
                  <c:v>67</c:v>
                </c:pt>
                <c:pt idx="26">
                  <c:v>62</c:v>
                </c:pt>
                <c:pt idx="27">
                  <c:v>63</c:v>
                </c:pt>
                <c:pt idx="28">
                  <c:v>49</c:v>
                </c:pt>
                <c:pt idx="29">
                  <c:v>67</c:v>
                </c:pt>
                <c:pt idx="30">
                  <c:v>67</c:v>
                </c:pt>
                <c:pt idx="31">
                  <c:v>61</c:v>
                </c:pt>
                <c:pt idx="32">
                  <c:v>57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'980001'!$B$168:$B$200</c:f>
              <c:numCache>
                <c:formatCode>General</c:formatCode>
                <c:ptCount val="33"/>
                <c:pt idx="0">
                  <c:v>15.994999999999999</c:v>
                </c:pt>
                <c:pt idx="1">
                  <c:v>16.5</c:v>
                </c:pt>
                <c:pt idx="2">
                  <c:v>17.004999999999999</c:v>
                </c:pt>
                <c:pt idx="3">
                  <c:v>17.504999999999999</c:v>
                </c:pt>
                <c:pt idx="4">
                  <c:v>17.995000000000001</c:v>
                </c:pt>
                <c:pt idx="5">
                  <c:v>18.5</c:v>
                </c:pt>
                <c:pt idx="6">
                  <c:v>18.995000000000001</c:v>
                </c:pt>
                <c:pt idx="7">
                  <c:v>19.495000000000001</c:v>
                </c:pt>
                <c:pt idx="8">
                  <c:v>20</c:v>
                </c:pt>
                <c:pt idx="9">
                  <c:v>20.5</c:v>
                </c:pt>
                <c:pt idx="10">
                  <c:v>20.995000000000001</c:v>
                </c:pt>
                <c:pt idx="11">
                  <c:v>21.495000000000001</c:v>
                </c:pt>
                <c:pt idx="12">
                  <c:v>22</c:v>
                </c:pt>
                <c:pt idx="13">
                  <c:v>22.5</c:v>
                </c:pt>
                <c:pt idx="14">
                  <c:v>22.995000000000001</c:v>
                </c:pt>
                <c:pt idx="15">
                  <c:v>23.495000000000001</c:v>
                </c:pt>
                <c:pt idx="16">
                  <c:v>24.004999999999999</c:v>
                </c:pt>
                <c:pt idx="17">
                  <c:v>24.5</c:v>
                </c:pt>
                <c:pt idx="18">
                  <c:v>24.995000000000001</c:v>
                </c:pt>
                <c:pt idx="19">
                  <c:v>25.504999999999999</c:v>
                </c:pt>
                <c:pt idx="20">
                  <c:v>26.004999999999999</c:v>
                </c:pt>
                <c:pt idx="21">
                  <c:v>26.504999999999999</c:v>
                </c:pt>
                <c:pt idx="22">
                  <c:v>26.995000000000001</c:v>
                </c:pt>
                <c:pt idx="23">
                  <c:v>27.504999999999999</c:v>
                </c:pt>
                <c:pt idx="24">
                  <c:v>28.01</c:v>
                </c:pt>
                <c:pt idx="25">
                  <c:v>28.495000000000001</c:v>
                </c:pt>
                <c:pt idx="26">
                  <c:v>28.995000000000001</c:v>
                </c:pt>
                <c:pt idx="27">
                  <c:v>29.504999999999999</c:v>
                </c:pt>
                <c:pt idx="28">
                  <c:v>30.004999999999999</c:v>
                </c:pt>
                <c:pt idx="29">
                  <c:v>30.5</c:v>
                </c:pt>
                <c:pt idx="30">
                  <c:v>31</c:v>
                </c:pt>
                <c:pt idx="31">
                  <c:v>31.5</c:v>
                </c:pt>
                <c:pt idx="32">
                  <c:v>32</c:v>
                </c:pt>
              </c:numCache>
            </c:numRef>
          </c:xVal>
          <c:yVal>
            <c:numRef>
              <c:f>'980001'!$F$168:$F$200</c:f>
              <c:numCache>
                <c:formatCode>0</c:formatCode>
                <c:ptCount val="33"/>
                <c:pt idx="0">
                  <c:v>60.065944752601965</c:v>
                </c:pt>
                <c:pt idx="1">
                  <c:v>60.065945083260701</c:v>
                </c:pt>
                <c:pt idx="2">
                  <c:v>60.065948515301017</c:v>
                </c:pt>
                <c:pt idx="3">
                  <c:v>60.065980252089538</c:v>
                </c:pt>
                <c:pt idx="4">
                  <c:v>60.066218258323666</c:v>
                </c:pt>
                <c:pt idx="5">
                  <c:v>60.067849859094252</c:v>
                </c:pt>
                <c:pt idx="6">
                  <c:v>60.076816479073344</c:v>
                </c:pt>
                <c:pt idx="7">
                  <c:v>60.119658269648554</c:v>
                </c:pt>
                <c:pt idx="8">
                  <c:v>60.294587197751859</c:v>
                </c:pt>
                <c:pt idx="9">
                  <c:v>60.880764261496338</c:v>
                </c:pt>
                <c:pt idx="10">
                  <c:v>62.508896548424651</c:v>
                </c:pt>
                <c:pt idx="11">
                  <c:v>66.366091950424178</c:v>
                </c:pt>
                <c:pt idx="12">
                  <c:v>73.973512872407142</c:v>
                </c:pt>
                <c:pt idx="13">
                  <c:v>85.936543767518629</c:v>
                </c:pt>
                <c:pt idx="14">
                  <c:v>100.81656116430749</c:v>
                </c:pt>
                <c:pt idx="15">
                  <c:v>114.92151163977178</c:v>
                </c:pt>
                <c:pt idx="16">
                  <c:v>122.8963567531885</c:v>
                </c:pt>
                <c:pt idx="17">
                  <c:v>121.04131626552648</c:v>
                </c:pt>
                <c:pt idx="18">
                  <c:v>110.52700505286597</c:v>
                </c:pt>
                <c:pt idx="19">
                  <c:v>95.21457275069119</c:v>
                </c:pt>
                <c:pt idx="20">
                  <c:v>80.990033993573533</c:v>
                </c:pt>
                <c:pt idx="21">
                  <c:v>70.653542465520658</c:v>
                </c:pt>
                <c:pt idx="22">
                  <c:v>64.704486456342963</c:v>
                </c:pt>
                <c:pt idx="23">
                  <c:v>61.730649475743796</c:v>
                </c:pt>
                <c:pt idx="24">
                  <c:v>60.576794928574898</c:v>
                </c:pt>
                <c:pt idx="25">
                  <c:v>60.206479410869157</c:v>
                </c:pt>
                <c:pt idx="26">
                  <c:v>60.097597358015264</c:v>
                </c:pt>
                <c:pt idx="27">
                  <c:v>60.071797623580878</c:v>
                </c:pt>
                <c:pt idx="28">
                  <c:v>60.066894063767911</c:v>
                </c:pt>
                <c:pt idx="29">
                  <c:v>60.066078355473707</c:v>
                </c:pt>
                <c:pt idx="30">
                  <c:v>60.065960434068224</c:v>
                </c:pt>
                <c:pt idx="31">
                  <c:v>60.065946317082719</c:v>
                </c:pt>
                <c:pt idx="32">
                  <c:v>60.065944885270049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3160448"/>
        <c:axId val="143162752"/>
      </c:scatterChart>
      <c:valAx>
        <c:axId val="143160448"/>
        <c:scaling>
          <c:orientation val="minMax"/>
        </c:scaling>
        <c:axPos val="b"/>
        <c:numFmt formatCode="General" sourceLinked="1"/>
        <c:tickLblPos val="nextTo"/>
        <c:crossAx val="143162752"/>
        <c:crosses val="autoZero"/>
        <c:crossBetween val="midCat"/>
      </c:valAx>
      <c:valAx>
        <c:axId val="143162752"/>
        <c:scaling>
          <c:orientation val="minMax"/>
        </c:scaling>
        <c:axPos val="l"/>
        <c:majorGridlines/>
        <c:numFmt formatCode="General" sourceLinked="1"/>
        <c:tickLblPos val="nextTo"/>
        <c:crossAx val="1431604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'980001'!$B$218:$B$250</c:f>
              <c:numCache>
                <c:formatCode>General</c:formatCode>
                <c:ptCount val="33"/>
                <c:pt idx="0">
                  <c:v>15.994999999999999</c:v>
                </c:pt>
                <c:pt idx="1">
                  <c:v>16.5</c:v>
                </c:pt>
                <c:pt idx="2">
                  <c:v>17.004999999999999</c:v>
                </c:pt>
                <c:pt idx="3">
                  <c:v>17.495000000000001</c:v>
                </c:pt>
                <c:pt idx="4">
                  <c:v>18</c:v>
                </c:pt>
                <c:pt idx="5">
                  <c:v>18.5</c:v>
                </c:pt>
                <c:pt idx="6">
                  <c:v>19</c:v>
                </c:pt>
                <c:pt idx="7">
                  <c:v>19.495000000000001</c:v>
                </c:pt>
                <c:pt idx="8">
                  <c:v>20.004999999999999</c:v>
                </c:pt>
                <c:pt idx="9">
                  <c:v>20.5</c:v>
                </c:pt>
                <c:pt idx="10">
                  <c:v>21</c:v>
                </c:pt>
                <c:pt idx="11">
                  <c:v>21.5</c:v>
                </c:pt>
                <c:pt idx="12">
                  <c:v>22</c:v>
                </c:pt>
                <c:pt idx="13">
                  <c:v>22.504999999999999</c:v>
                </c:pt>
                <c:pt idx="14">
                  <c:v>23</c:v>
                </c:pt>
                <c:pt idx="15">
                  <c:v>23.5</c:v>
                </c:pt>
                <c:pt idx="16">
                  <c:v>23.995000000000001</c:v>
                </c:pt>
                <c:pt idx="17">
                  <c:v>24.504999999999999</c:v>
                </c:pt>
                <c:pt idx="18">
                  <c:v>25</c:v>
                </c:pt>
                <c:pt idx="19">
                  <c:v>25.5</c:v>
                </c:pt>
                <c:pt idx="20">
                  <c:v>25.995000000000001</c:v>
                </c:pt>
                <c:pt idx="21">
                  <c:v>26.495000000000001</c:v>
                </c:pt>
                <c:pt idx="22">
                  <c:v>26.995000000000001</c:v>
                </c:pt>
                <c:pt idx="23">
                  <c:v>27.495000000000001</c:v>
                </c:pt>
                <c:pt idx="24">
                  <c:v>28</c:v>
                </c:pt>
                <c:pt idx="25">
                  <c:v>28.5</c:v>
                </c:pt>
                <c:pt idx="26">
                  <c:v>29</c:v>
                </c:pt>
                <c:pt idx="27">
                  <c:v>29.5</c:v>
                </c:pt>
                <c:pt idx="28">
                  <c:v>30.004999999999999</c:v>
                </c:pt>
                <c:pt idx="29">
                  <c:v>30.504999999999999</c:v>
                </c:pt>
                <c:pt idx="30">
                  <c:v>31.004999999999999</c:v>
                </c:pt>
                <c:pt idx="31">
                  <c:v>31.504999999999999</c:v>
                </c:pt>
                <c:pt idx="32">
                  <c:v>32.005000000000003</c:v>
                </c:pt>
              </c:numCache>
            </c:numRef>
          </c:xVal>
          <c:yVal>
            <c:numRef>
              <c:f>'980001'!$E$218:$E$250</c:f>
              <c:numCache>
                <c:formatCode>General</c:formatCode>
                <c:ptCount val="33"/>
                <c:pt idx="0">
                  <c:v>75</c:v>
                </c:pt>
                <c:pt idx="1">
                  <c:v>82</c:v>
                </c:pt>
                <c:pt idx="2">
                  <c:v>65</c:v>
                </c:pt>
                <c:pt idx="3">
                  <c:v>62</c:v>
                </c:pt>
                <c:pt idx="4">
                  <c:v>55</c:v>
                </c:pt>
                <c:pt idx="5">
                  <c:v>56</c:v>
                </c:pt>
                <c:pt idx="6">
                  <c:v>55</c:v>
                </c:pt>
                <c:pt idx="7">
                  <c:v>55</c:v>
                </c:pt>
                <c:pt idx="8">
                  <c:v>71</c:v>
                </c:pt>
                <c:pt idx="9">
                  <c:v>62</c:v>
                </c:pt>
                <c:pt idx="10">
                  <c:v>74</c:v>
                </c:pt>
                <c:pt idx="11">
                  <c:v>64</c:v>
                </c:pt>
                <c:pt idx="12">
                  <c:v>83</c:v>
                </c:pt>
                <c:pt idx="13">
                  <c:v>73</c:v>
                </c:pt>
                <c:pt idx="14">
                  <c:v>94</c:v>
                </c:pt>
                <c:pt idx="15">
                  <c:v>96</c:v>
                </c:pt>
                <c:pt idx="16">
                  <c:v>96</c:v>
                </c:pt>
                <c:pt idx="17">
                  <c:v>111</c:v>
                </c:pt>
                <c:pt idx="18">
                  <c:v>111</c:v>
                </c:pt>
                <c:pt idx="19">
                  <c:v>112</c:v>
                </c:pt>
                <c:pt idx="20">
                  <c:v>86</c:v>
                </c:pt>
                <c:pt idx="21">
                  <c:v>80</c:v>
                </c:pt>
                <c:pt idx="22">
                  <c:v>61</c:v>
                </c:pt>
                <c:pt idx="23">
                  <c:v>64</c:v>
                </c:pt>
                <c:pt idx="24">
                  <c:v>65</c:v>
                </c:pt>
                <c:pt idx="25">
                  <c:v>64</c:v>
                </c:pt>
                <c:pt idx="26">
                  <c:v>74</c:v>
                </c:pt>
                <c:pt idx="27">
                  <c:v>72</c:v>
                </c:pt>
                <c:pt idx="28">
                  <c:v>72</c:v>
                </c:pt>
                <c:pt idx="29">
                  <c:v>55</c:v>
                </c:pt>
                <c:pt idx="30">
                  <c:v>70</c:v>
                </c:pt>
                <c:pt idx="31">
                  <c:v>70</c:v>
                </c:pt>
                <c:pt idx="32">
                  <c:v>75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'980001'!$B$218:$B$250</c:f>
              <c:numCache>
                <c:formatCode>General</c:formatCode>
                <c:ptCount val="33"/>
                <c:pt idx="0">
                  <c:v>15.994999999999999</c:v>
                </c:pt>
                <c:pt idx="1">
                  <c:v>16.5</c:v>
                </c:pt>
                <c:pt idx="2">
                  <c:v>17.004999999999999</c:v>
                </c:pt>
                <c:pt idx="3">
                  <c:v>17.495000000000001</c:v>
                </c:pt>
                <c:pt idx="4">
                  <c:v>18</c:v>
                </c:pt>
                <c:pt idx="5">
                  <c:v>18.5</c:v>
                </c:pt>
                <c:pt idx="6">
                  <c:v>19</c:v>
                </c:pt>
                <c:pt idx="7">
                  <c:v>19.495000000000001</c:v>
                </c:pt>
                <c:pt idx="8">
                  <c:v>20.004999999999999</c:v>
                </c:pt>
                <c:pt idx="9">
                  <c:v>20.5</c:v>
                </c:pt>
                <c:pt idx="10">
                  <c:v>21</c:v>
                </c:pt>
                <c:pt idx="11">
                  <c:v>21.5</c:v>
                </c:pt>
                <c:pt idx="12">
                  <c:v>22</c:v>
                </c:pt>
                <c:pt idx="13">
                  <c:v>22.504999999999999</c:v>
                </c:pt>
                <c:pt idx="14">
                  <c:v>23</c:v>
                </c:pt>
                <c:pt idx="15">
                  <c:v>23.5</c:v>
                </c:pt>
                <c:pt idx="16">
                  <c:v>23.995000000000001</c:v>
                </c:pt>
                <c:pt idx="17">
                  <c:v>24.504999999999999</c:v>
                </c:pt>
                <c:pt idx="18">
                  <c:v>25</c:v>
                </c:pt>
                <c:pt idx="19">
                  <c:v>25.5</c:v>
                </c:pt>
                <c:pt idx="20">
                  <c:v>25.995000000000001</c:v>
                </c:pt>
                <c:pt idx="21">
                  <c:v>26.495000000000001</c:v>
                </c:pt>
                <c:pt idx="22">
                  <c:v>26.995000000000001</c:v>
                </c:pt>
                <c:pt idx="23">
                  <c:v>27.495000000000001</c:v>
                </c:pt>
                <c:pt idx="24">
                  <c:v>28</c:v>
                </c:pt>
                <c:pt idx="25">
                  <c:v>28.5</c:v>
                </c:pt>
                <c:pt idx="26">
                  <c:v>29</c:v>
                </c:pt>
                <c:pt idx="27">
                  <c:v>29.5</c:v>
                </c:pt>
                <c:pt idx="28">
                  <c:v>30.004999999999999</c:v>
                </c:pt>
                <c:pt idx="29">
                  <c:v>30.504999999999999</c:v>
                </c:pt>
                <c:pt idx="30">
                  <c:v>31.004999999999999</c:v>
                </c:pt>
                <c:pt idx="31">
                  <c:v>31.504999999999999</c:v>
                </c:pt>
                <c:pt idx="32">
                  <c:v>32.005000000000003</c:v>
                </c:pt>
              </c:numCache>
            </c:numRef>
          </c:xVal>
          <c:yVal>
            <c:numRef>
              <c:f>'980001'!$F$218:$F$250</c:f>
              <c:numCache>
                <c:formatCode>0</c:formatCode>
                <c:ptCount val="33"/>
                <c:pt idx="0">
                  <c:v>65.022850757406459</c:v>
                </c:pt>
                <c:pt idx="1">
                  <c:v>65.022850757406459</c:v>
                </c:pt>
                <c:pt idx="2">
                  <c:v>65.022851172756646</c:v>
                </c:pt>
                <c:pt idx="3">
                  <c:v>65.022855018847011</c:v>
                </c:pt>
                <c:pt idx="4">
                  <c:v>65.022890625893453</c:v>
                </c:pt>
                <c:pt idx="5">
                  <c:v>65.023160544220289</c:v>
                </c:pt>
                <c:pt idx="6">
                  <c:v>65.024896372420088</c:v>
                </c:pt>
                <c:pt idx="7">
                  <c:v>65.034142776865835</c:v>
                </c:pt>
                <c:pt idx="8">
                  <c:v>65.078410026835982</c:v>
                </c:pt>
                <c:pt idx="9">
                  <c:v>65.244708011468504</c:v>
                </c:pt>
                <c:pt idx="10">
                  <c:v>65.786943039104031</c:v>
                </c:pt>
                <c:pt idx="11">
                  <c:v>67.259231754668846</c:v>
                </c:pt>
                <c:pt idx="12">
                  <c:v>70.585396241303783</c:v>
                </c:pt>
                <c:pt idx="13">
                  <c:v>76.859337591516237</c:v>
                </c:pt>
                <c:pt idx="14">
                  <c:v>86.143756690696762</c:v>
                </c:pt>
                <c:pt idx="15">
                  <c:v>97.264980981636995</c:v>
                </c:pt>
                <c:pt idx="16">
                  <c:v>106.7753187589644</c:v>
                </c:pt>
                <c:pt idx="17">
                  <c:v>111.14359166692203</c:v>
                </c:pt>
                <c:pt idx="18">
                  <c:v>108.22686406454299</c:v>
                </c:pt>
                <c:pt idx="19">
                  <c:v>99.421903338237243</c:v>
                </c:pt>
                <c:pt idx="20">
                  <c:v>88.408153591294194</c:v>
                </c:pt>
                <c:pt idx="21">
                  <c:v>78.491613815862777</c:v>
                </c:pt>
                <c:pt idx="22">
                  <c:v>71.615200331373842</c:v>
                </c:pt>
                <c:pt idx="23">
                  <c:v>67.764933438314102</c:v>
                </c:pt>
                <c:pt idx="24">
                  <c:v>65.981313974359935</c:v>
                </c:pt>
                <c:pt idx="25">
                  <c:v>65.310302302919283</c:v>
                </c:pt>
                <c:pt idx="26">
                  <c:v>65.09611324260905</c:v>
                </c:pt>
                <c:pt idx="27">
                  <c:v>65.038718912864041</c:v>
                </c:pt>
                <c:pt idx="28">
                  <c:v>65.025720162593188</c:v>
                </c:pt>
                <c:pt idx="29">
                  <c:v>65.023298868359404</c:v>
                </c:pt>
                <c:pt idx="30">
                  <c:v>65.02291022865289</c:v>
                </c:pt>
                <c:pt idx="31">
                  <c:v>65.022857464839149</c:v>
                </c:pt>
                <c:pt idx="32">
                  <c:v>65.022851400291628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8533632"/>
        <c:axId val="148535168"/>
      </c:scatterChart>
      <c:valAx>
        <c:axId val="148533632"/>
        <c:scaling>
          <c:orientation val="minMax"/>
        </c:scaling>
        <c:axPos val="b"/>
        <c:numFmt formatCode="General" sourceLinked="1"/>
        <c:tickLblPos val="nextTo"/>
        <c:crossAx val="148535168"/>
        <c:crosses val="autoZero"/>
        <c:crossBetween val="midCat"/>
      </c:valAx>
      <c:valAx>
        <c:axId val="148535168"/>
        <c:scaling>
          <c:orientation val="minMax"/>
        </c:scaling>
        <c:axPos val="l"/>
        <c:majorGridlines/>
        <c:numFmt formatCode="General" sourceLinked="1"/>
        <c:tickLblPos val="nextTo"/>
        <c:crossAx val="1485336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'980001'!$B$268:$B$300</c:f>
              <c:numCache>
                <c:formatCode>General</c:formatCode>
                <c:ptCount val="33"/>
                <c:pt idx="0">
                  <c:v>15.99</c:v>
                </c:pt>
                <c:pt idx="1">
                  <c:v>16.495000000000001</c:v>
                </c:pt>
                <c:pt idx="2">
                  <c:v>16.995000000000001</c:v>
                </c:pt>
                <c:pt idx="3">
                  <c:v>17.504999999999999</c:v>
                </c:pt>
                <c:pt idx="4">
                  <c:v>18.004999999999999</c:v>
                </c:pt>
                <c:pt idx="5">
                  <c:v>18.504999999999999</c:v>
                </c:pt>
                <c:pt idx="6">
                  <c:v>18.995000000000001</c:v>
                </c:pt>
                <c:pt idx="7">
                  <c:v>19.5</c:v>
                </c:pt>
                <c:pt idx="8">
                  <c:v>19.995000000000001</c:v>
                </c:pt>
                <c:pt idx="9">
                  <c:v>20.504999999999999</c:v>
                </c:pt>
                <c:pt idx="10">
                  <c:v>21</c:v>
                </c:pt>
                <c:pt idx="11">
                  <c:v>21.5</c:v>
                </c:pt>
                <c:pt idx="12">
                  <c:v>21.995000000000001</c:v>
                </c:pt>
                <c:pt idx="13">
                  <c:v>22.495000000000001</c:v>
                </c:pt>
                <c:pt idx="14">
                  <c:v>23</c:v>
                </c:pt>
                <c:pt idx="15">
                  <c:v>23.504999999999999</c:v>
                </c:pt>
                <c:pt idx="16">
                  <c:v>24.004999999999999</c:v>
                </c:pt>
                <c:pt idx="17">
                  <c:v>24.495000000000001</c:v>
                </c:pt>
                <c:pt idx="18">
                  <c:v>24.995000000000001</c:v>
                </c:pt>
                <c:pt idx="19">
                  <c:v>25.504999999999999</c:v>
                </c:pt>
                <c:pt idx="20">
                  <c:v>26</c:v>
                </c:pt>
                <c:pt idx="21">
                  <c:v>26.5</c:v>
                </c:pt>
                <c:pt idx="22">
                  <c:v>27</c:v>
                </c:pt>
                <c:pt idx="23">
                  <c:v>27.5</c:v>
                </c:pt>
                <c:pt idx="24">
                  <c:v>28.004999999999999</c:v>
                </c:pt>
                <c:pt idx="25">
                  <c:v>28.504999999999999</c:v>
                </c:pt>
                <c:pt idx="26">
                  <c:v>29.004999999999999</c:v>
                </c:pt>
                <c:pt idx="27">
                  <c:v>29.5</c:v>
                </c:pt>
                <c:pt idx="28">
                  <c:v>30</c:v>
                </c:pt>
                <c:pt idx="29">
                  <c:v>30.495000000000001</c:v>
                </c:pt>
                <c:pt idx="30">
                  <c:v>31.01</c:v>
                </c:pt>
                <c:pt idx="31">
                  <c:v>31.495000000000001</c:v>
                </c:pt>
                <c:pt idx="32">
                  <c:v>31.995000000000001</c:v>
                </c:pt>
              </c:numCache>
            </c:numRef>
          </c:xVal>
          <c:yVal>
            <c:numRef>
              <c:f>'980001'!$E$268:$E$300</c:f>
              <c:numCache>
                <c:formatCode>General</c:formatCode>
                <c:ptCount val="33"/>
                <c:pt idx="0">
                  <c:v>94</c:v>
                </c:pt>
                <c:pt idx="1">
                  <c:v>74</c:v>
                </c:pt>
                <c:pt idx="2">
                  <c:v>85</c:v>
                </c:pt>
                <c:pt idx="3">
                  <c:v>90</c:v>
                </c:pt>
                <c:pt idx="4">
                  <c:v>89</c:v>
                </c:pt>
                <c:pt idx="5">
                  <c:v>97</c:v>
                </c:pt>
                <c:pt idx="6">
                  <c:v>113</c:v>
                </c:pt>
                <c:pt idx="7">
                  <c:v>92</c:v>
                </c:pt>
                <c:pt idx="8">
                  <c:v>100</c:v>
                </c:pt>
                <c:pt idx="9">
                  <c:v>70</c:v>
                </c:pt>
                <c:pt idx="10">
                  <c:v>96</c:v>
                </c:pt>
                <c:pt idx="11">
                  <c:v>98</c:v>
                </c:pt>
                <c:pt idx="12">
                  <c:v>75</c:v>
                </c:pt>
                <c:pt idx="13">
                  <c:v>127</c:v>
                </c:pt>
                <c:pt idx="14">
                  <c:v>141</c:v>
                </c:pt>
                <c:pt idx="15">
                  <c:v>126</c:v>
                </c:pt>
                <c:pt idx="16">
                  <c:v>153</c:v>
                </c:pt>
                <c:pt idx="17">
                  <c:v>166</c:v>
                </c:pt>
                <c:pt idx="18">
                  <c:v>143</c:v>
                </c:pt>
                <c:pt idx="19">
                  <c:v>151</c:v>
                </c:pt>
                <c:pt idx="20">
                  <c:v>138</c:v>
                </c:pt>
                <c:pt idx="21">
                  <c:v>104</c:v>
                </c:pt>
                <c:pt idx="22">
                  <c:v>102</c:v>
                </c:pt>
                <c:pt idx="23">
                  <c:v>93</c:v>
                </c:pt>
                <c:pt idx="24">
                  <c:v>89</c:v>
                </c:pt>
                <c:pt idx="25">
                  <c:v>86</c:v>
                </c:pt>
                <c:pt idx="26">
                  <c:v>84</c:v>
                </c:pt>
                <c:pt idx="27">
                  <c:v>97</c:v>
                </c:pt>
                <c:pt idx="28">
                  <c:v>87</c:v>
                </c:pt>
                <c:pt idx="29">
                  <c:v>95</c:v>
                </c:pt>
                <c:pt idx="30">
                  <c:v>81</c:v>
                </c:pt>
                <c:pt idx="31">
                  <c:v>102</c:v>
                </c:pt>
                <c:pt idx="32">
                  <c:v>97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'980001'!$B$268:$B$300</c:f>
              <c:numCache>
                <c:formatCode>General</c:formatCode>
                <c:ptCount val="33"/>
                <c:pt idx="0">
                  <c:v>15.99</c:v>
                </c:pt>
                <c:pt idx="1">
                  <c:v>16.495000000000001</c:v>
                </c:pt>
                <c:pt idx="2">
                  <c:v>16.995000000000001</c:v>
                </c:pt>
                <c:pt idx="3">
                  <c:v>17.504999999999999</c:v>
                </c:pt>
                <c:pt idx="4">
                  <c:v>18.004999999999999</c:v>
                </c:pt>
                <c:pt idx="5">
                  <c:v>18.504999999999999</c:v>
                </c:pt>
                <c:pt idx="6">
                  <c:v>18.995000000000001</c:v>
                </c:pt>
                <c:pt idx="7">
                  <c:v>19.5</c:v>
                </c:pt>
                <c:pt idx="8">
                  <c:v>19.995000000000001</c:v>
                </c:pt>
                <c:pt idx="9">
                  <c:v>20.504999999999999</c:v>
                </c:pt>
                <c:pt idx="10">
                  <c:v>21</c:v>
                </c:pt>
                <c:pt idx="11">
                  <c:v>21.5</c:v>
                </c:pt>
                <c:pt idx="12">
                  <c:v>21.995000000000001</c:v>
                </c:pt>
                <c:pt idx="13">
                  <c:v>22.495000000000001</c:v>
                </c:pt>
                <c:pt idx="14">
                  <c:v>23</c:v>
                </c:pt>
                <c:pt idx="15">
                  <c:v>23.504999999999999</c:v>
                </c:pt>
                <c:pt idx="16">
                  <c:v>24.004999999999999</c:v>
                </c:pt>
                <c:pt idx="17">
                  <c:v>24.495000000000001</c:v>
                </c:pt>
                <c:pt idx="18">
                  <c:v>24.995000000000001</c:v>
                </c:pt>
                <c:pt idx="19">
                  <c:v>25.504999999999999</c:v>
                </c:pt>
                <c:pt idx="20">
                  <c:v>26</c:v>
                </c:pt>
                <c:pt idx="21">
                  <c:v>26.5</c:v>
                </c:pt>
                <c:pt idx="22">
                  <c:v>27</c:v>
                </c:pt>
                <c:pt idx="23">
                  <c:v>27.5</c:v>
                </c:pt>
                <c:pt idx="24">
                  <c:v>28.004999999999999</c:v>
                </c:pt>
                <c:pt idx="25">
                  <c:v>28.504999999999999</c:v>
                </c:pt>
                <c:pt idx="26">
                  <c:v>29.004999999999999</c:v>
                </c:pt>
                <c:pt idx="27">
                  <c:v>29.5</c:v>
                </c:pt>
                <c:pt idx="28">
                  <c:v>30</c:v>
                </c:pt>
                <c:pt idx="29">
                  <c:v>30.495000000000001</c:v>
                </c:pt>
                <c:pt idx="30">
                  <c:v>31.01</c:v>
                </c:pt>
                <c:pt idx="31">
                  <c:v>31.495000000000001</c:v>
                </c:pt>
                <c:pt idx="32">
                  <c:v>31.995000000000001</c:v>
                </c:pt>
              </c:numCache>
            </c:numRef>
          </c:xVal>
          <c:yVal>
            <c:numRef>
              <c:f>'980001'!$F$268:$F$300</c:f>
              <c:numCache>
                <c:formatCode>0</c:formatCode>
                <c:ptCount val="33"/>
                <c:pt idx="2">
                  <c:v>89.022867004618945</c:v>
                </c:pt>
                <c:pt idx="3">
                  <c:v>89.022881428061211</c:v>
                </c:pt>
                <c:pt idx="4">
                  <c:v>89.022994798200003</c:v>
                </c:pt>
                <c:pt idx="5">
                  <c:v>89.02376071046568</c:v>
                </c:pt>
                <c:pt idx="6">
                  <c:v>89.028002229149976</c:v>
                </c:pt>
                <c:pt idx="7">
                  <c:v>89.049525818836429</c:v>
                </c:pt>
                <c:pt idx="8">
                  <c:v>89.137972552311439</c:v>
                </c:pt>
                <c:pt idx="9">
                  <c:v>89.466966410100525</c:v>
                </c:pt>
                <c:pt idx="10">
                  <c:v>90.437071227507573</c:v>
                </c:pt>
                <c:pt idx="11">
                  <c:v>92.935949564917237</c:v>
                </c:pt>
                <c:pt idx="12">
                  <c:v>98.241388296165837</c:v>
                </c:pt>
                <c:pt idx="13">
                  <c:v>107.83582388224681</c:v>
                </c:pt>
                <c:pt idx="14">
                  <c:v>122.12937053712187</c:v>
                </c:pt>
                <c:pt idx="15">
                  <c:v>138.86499521006164</c:v>
                </c:pt>
                <c:pt idx="16">
                  <c:v>153.1070449869334</c:v>
                </c:pt>
                <c:pt idx="17">
                  <c:v>159.69760733388335</c:v>
                </c:pt>
                <c:pt idx="18">
                  <c:v>156.14597079067823</c:v>
                </c:pt>
                <c:pt idx="19">
                  <c:v>143.42150023241516</c:v>
                </c:pt>
                <c:pt idx="20">
                  <c:v>127.11950821727608</c:v>
                </c:pt>
                <c:pt idx="21">
                  <c:v>111.85346776305349</c:v>
                </c:pt>
                <c:pt idx="22">
                  <c:v>100.7640101983032</c:v>
                </c:pt>
                <c:pt idx="23">
                  <c:v>94.20448978096276</c:v>
                </c:pt>
                <c:pt idx="24">
                  <c:v>90.964786085495675</c:v>
                </c:pt>
                <c:pt idx="25">
                  <c:v>89.653020426399223</c:v>
                </c:pt>
                <c:pt idx="26">
                  <c:v>89.198344620330076</c:v>
                </c:pt>
                <c:pt idx="27">
                  <c:v>89.065436188626066</c:v>
                </c:pt>
                <c:pt idx="28">
                  <c:v>89.031608756035055</c:v>
                </c:pt>
                <c:pt idx="29">
                  <c:v>89.024434568314604</c:v>
                </c:pt>
                <c:pt idx="30">
                  <c:v>89.023089460621435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0144128"/>
        <c:axId val="150146048"/>
      </c:scatterChart>
      <c:valAx>
        <c:axId val="150144128"/>
        <c:scaling>
          <c:orientation val="minMax"/>
        </c:scaling>
        <c:axPos val="b"/>
        <c:numFmt formatCode="General" sourceLinked="1"/>
        <c:tickLblPos val="nextTo"/>
        <c:crossAx val="150146048"/>
        <c:crosses val="autoZero"/>
        <c:crossBetween val="midCat"/>
      </c:valAx>
      <c:valAx>
        <c:axId val="150146048"/>
        <c:scaling>
          <c:orientation val="minMax"/>
        </c:scaling>
        <c:axPos val="l"/>
        <c:majorGridlines/>
        <c:numFmt formatCode="General" sourceLinked="1"/>
        <c:tickLblPos val="nextTo"/>
        <c:crossAx val="1501441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'980001'!$B$318:$B$350</c:f>
              <c:numCache>
                <c:formatCode>General</c:formatCode>
                <c:ptCount val="33"/>
                <c:pt idx="0">
                  <c:v>15.994999999999999</c:v>
                </c:pt>
                <c:pt idx="1">
                  <c:v>16.5</c:v>
                </c:pt>
                <c:pt idx="2">
                  <c:v>17.004999999999999</c:v>
                </c:pt>
                <c:pt idx="3">
                  <c:v>17.504999999999999</c:v>
                </c:pt>
                <c:pt idx="4">
                  <c:v>18</c:v>
                </c:pt>
                <c:pt idx="5">
                  <c:v>18.495000000000001</c:v>
                </c:pt>
                <c:pt idx="6">
                  <c:v>18.995000000000001</c:v>
                </c:pt>
                <c:pt idx="7">
                  <c:v>19.495000000000001</c:v>
                </c:pt>
                <c:pt idx="8">
                  <c:v>20</c:v>
                </c:pt>
                <c:pt idx="9">
                  <c:v>20.5</c:v>
                </c:pt>
                <c:pt idx="10">
                  <c:v>20.995000000000001</c:v>
                </c:pt>
                <c:pt idx="11">
                  <c:v>21.495000000000001</c:v>
                </c:pt>
                <c:pt idx="12">
                  <c:v>21.995000000000001</c:v>
                </c:pt>
                <c:pt idx="13">
                  <c:v>22.5</c:v>
                </c:pt>
                <c:pt idx="14">
                  <c:v>22.995000000000001</c:v>
                </c:pt>
                <c:pt idx="15">
                  <c:v>23.495000000000001</c:v>
                </c:pt>
                <c:pt idx="16">
                  <c:v>23.995000000000001</c:v>
                </c:pt>
                <c:pt idx="17">
                  <c:v>24.504999999999999</c:v>
                </c:pt>
                <c:pt idx="18">
                  <c:v>25</c:v>
                </c:pt>
                <c:pt idx="19">
                  <c:v>25.495000000000001</c:v>
                </c:pt>
                <c:pt idx="20">
                  <c:v>25.995000000000001</c:v>
                </c:pt>
                <c:pt idx="21">
                  <c:v>26.504999999999999</c:v>
                </c:pt>
                <c:pt idx="22">
                  <c:v>27.004999999999999</c:v>
                </c:pt>
                <c:pt idx="23">
                  <c:v>27.504999999999999</c:v>
                </c:pt>
                <c:pt idx="24">
                  <c:v>28.01</c:v>
                </c:pt>
                <c:pt idx="25">
                  <c:v>28.495000000000001</c:v>
                </c:pt>
                <c:pt idx="26">
                  <c:v>28.995000000000001</c:v>
                </c:pt>
                <c:pt idx="27">
                  <c:v>29.495000000000001</c:v>
                </c:pt>
                <c:pt idx="28">
                  <c:v>30.004999999999999</c:v>
                </c:pt>
                <c:pt idx="29">
                  <c:v>30.5</c:v>
                </c:pt>
                <c:pt idx="30">
                  <c:v>31</c:v>
                </c:pt>
                <c:pt idx="31">
                  <c:v>31.5</c:v>
                </c:pt>
                <c:pt idx="32">
                  <c:v>32</c:v>
                </c:pt>
              </c:numCache>
            </c:numRef>
          </c:xVal>
          <c:yVal>
            <c:numRef>
              <c:f>'980001'!$E$318:$E$350</c:f>
              <c:numCache>
                <c:formatCode>General</c:formatCode>
                <c:ptCount val="33"/>
                <c:pt idx="0">
                  <c:v>104</c:v>
                </c:pt>
                <c:pt idx="1">
                  <c:v>81</c:v>
                </c:pt>
                <c:pt idx="2">
                  <c:v>107</c:v>
                </c:pt>
                <c:pt idx="3">
                  <c:v>92</c:v>
                </c:pt>
                <c:pt idx="4">
                  <c:v>84</c:v>
                </c:pt>
                <c:pt idx="5">
                  <c:v>86</c:v>
                </c:pt>
                <c:pt idx="6">
                  <c:v>91</c:v>
                </c:pt>
                <c:pt idx="7">
                  <c:v>98</c:v>
                </c:pt>
                <c:pt idx="8">
                  <c:v>83</c:v>
                </c:pt>
                <c:pt idx="9">
                  <c:v>82</c:v>
                </c:pt>
                <c:pt idx="10">
                  <c:v>86</c:v>
                </c:pt>
                <c:pt idx="11">
                  <c:v>95</c:v>
                </c:pt>
                <c:pt idx="12">
                  <c:v>124</c:v>
                </c:pt>
                <c:pt idx="13">
                  <c:v>109</c:v>
                </c:pt>
                <c:pt idx="14">
                  <c:v>127</c:v>
                </c:pt>
                <c:pt idx="15">
                  <c:v>154</c:v>
                </c:pt>
                <c:pt idx="16">
                  <c:v>189</c:v>
                </c:pt>
                <c:pt idx="17">
                  <c:v>209</c:v>
                </c:pt>
                <c:pt idx="18">
                  <c:v>182</c:v>
                </c:pt>
                <c:pt idx="19">
                  <c:v>169</c:v>
                </c:pt>
                <c:pt idx="20">
                  <c:v>164</c:v>
                </c:pt>
                <c:pt idx="21">
                  <c:v>135</c:v>
                </c:pt>
                <c:pt idx="22">
                  <c:v>123</c:v>
                </c:pt>
                <c:pt idx="23">
                  <c:v>89</c:v>
                </c:pt>
                <c:pt idx="24">
                  <c:v>95</c:v>
                </c:pt>
                <c:pt idx="25">
                  <c:v>93</c:v>
                </c:pt>
                <c:pt idx="26">
                  <c:v>83</c:v>
                </c:pt>
                <c:pt idx="27">
                  <c:v>101</c:v>
                </c:pt>
                <c:pt idx="28">
                  <c:v>117</c:v>
                </c:pt>
                <c:pt idx="29">
                  <c:v>89</c:v>
                </c:pt>
                <c:pt idx="30">
                  <c:v>100</c:v>
                </c:pt>
                <c:pt idx="31">
                  <c:v>85</c:v>
                </c:pt>
                <c:pt idx="32">
                  <c:v>94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'980001'!$B$318:$B$350</c:f>
              <c:numCache>
                <c:formatCode>General</c:formatCode>
                <c:ptCount val="33"/>
                <c:pt idx="0">
                  <c:v>15.994999999999999</c:v>
                </c:pt>
                <c:pt idx="1">
                  <c:v>16.5</c:v>
                </c:pt>
                <c:pt idx="2">
                  <c:v>17.004999999999999</c:v>
                </c:pt>
                <c:pt idx="3">
                  <c:v>17.504999999999999</c:v>
                </c:pt>
                <c:pt idx="4">
                  <c:v>18</c:v>
                </c:pt>
                <c:pt idx="5">
                  <c:v>18.495000000000001</c:v>
                </c:pt>
                <c:pt idx="6">
                  <c:v>18.995000000000001</c:v>
                </c:pt>
                <c:pt idx="7">
                  <c:v>19.495000000000001</c:v>
                </c:pt>
                <c:pt idx="8">
                  <c:v>20</c:v>
                </c:pt>
                <c:pt idx="9">
                  <c:v>20.5</c:v>
                </c:pt>
                <c:pt idx="10">
                  <c:v>20.995000000000001</c:v>
                </c:pt>
                <c:pt idx="11">
                  <c:v>21.495000000000001</c:v>
                </c:pt>
                <c:pt idx="12">
                  <c:v>21.995000000000001</c:v>
                </c:pt>
                <c:pt idx="13">
                  <c:v>22.5</c:v>
                </c:pt>
                <c:pt idx="14">
                  <c:v>22.995000000000001</c:v>
                </c:pt>
                <c:pt idx="15">
                  <c:v>23.495000000000001</c:v>
                </c:pt>
                <c:pt idx="16">
                  <c:v>23.995000000000001</c:v>
                </c:pt>
                <c:pt idx="17">
                  <c:v>24.504999999999999</c:v>
                </c:pt>
                <c:pt idx="18">
                  <c:v>25</c:v>
                </c:pt>
                <c:pt idx="19">
                  <c:v>25.495000000000001</c:v>
                </c:pt>
                <c:pt idx="20">
                  <c:v>25.995000000000001</c:v>
                </c:pt>
                <c:pt idx="21">
                  <c:v>26.504999999999999</c:v>
                </c:pt>
                <c:pt idx="22">
                  <c:v>27.004999999999999</c:v>
                </c:pt>
                <c:pt idx="23">
                  <c:v>27.504999999999999</c:v>
                </c:pt>
                <c:pt idx="24">
                  <c:v>28.01</c:v>
                </c:pt>
                <c:pt idx="25">
                  <c:v>28.495000000000001</c:v>
                </c:pt>
                <c:pt idx="26">
                  <c:v>28.995000000000001</c:v>
                </c:pt>
                <c:pt idx="27">
                  <c:v>29.495000000000001</c:v>
                </c:pt>
                <c:pt idx="28">
                  <c:v>30.004999999999999</c:v>
                </c:pt>
                <c:pt idx="29">
                  <c:v>30.5</c:v>
                </c:pt>
                <c:pt idx="30">
                  <c:v>31</c:v>
                </c:pt>
                <c:pt idx="31">
                  <c:v>31.5</c:v>
                </c:pt>
                <c:pt idx="32">
                  <c:v>32</c:v>
                </c:pt>
              </c:numCache>
            </c:numRef>
          </c:xVal>
          <c:yVal>
            <c:numRef>
              <c:f>'980001'!$F$318:$F$350</c:f>
              <c:numCache>
                <c:formatCode>0</c:formatCode>
                <c:ptCount val="33"/>
                <c:pt idx="0">
                  <c:v>91.420917023690635</c:v>
                </c:pt>
                <c:pt idx="1">
                  <c:v>91.420917023690635</c:v>
                </c:pt>
                <c:pt idx="2">
                  <c:v>91.420918561138976</c:v>
                </c:pt>
                <c:pt idx="3">
                  <c:v>91.420931774774189</c:v>
                </c:pt>
                <c:pt idx="4">
                  <c:v>91.421036222064558</c:v>
                </c:pt>
                <c:pt idx="5">
                  <c:v>91.421747419978644</c:v>
                </c:pt>
                <c:pt idx="6">
                  <c:v>91.425991659878761</c:v>
                </c:pt>
                <c:pt idx="7">
                  <c:v>91.447572403090447</c:v>
                </c:pt>
                <c:pt idx="8">
                  <c:v>91.542995665028144</c:v>
                </c:pt>
                <c:pt idx="9">
                  <c:v>91.893940978099948</c:v>
                </c:pt>
                <c:pt idx="10">
                  <c:v>92.978629852996661</c:v>
                </c:pt>
                <c:pt idx="11">
                  <c:v>95.88681837974633</c:v>
                </c:pt>
                <c:pt idx="12">
                  <c:v>102.42594874104272</c:v>
                </c:pt>
                <c:pt idx="13">
                  <c:v>114.8881214056188</c:v>
                </c:pt>
                <c:pt idx="14">
                  <c:v>133.85716449356119</c:v>
                </c:pt>
                <c:pt idx="15">
                  <c:v>157.82587032802064</c:v>
                </c:pt>
                <c:pt idx="16">
                  <c:v>180.73592084991765</c:v>
                </c:pt>
                <c:pt idx="17">
                  <c:v>194.81554007750933</c:v>
                </c:pt>
                <c:pt idx="18">
                  <c:v>193.93749608974721</c:v>
                </c:pt>
                <c:pt idx="19">
                  <c:v>179.05214898551876</c:v>
                </c:pt>
                <c:pt idx="20">
                  <c:v>155.75255892265264</c:v>
                </c:pt>
                <c:pt idx="21">
                  <c:v>131.57972167563992</c:v>
                </c:pt>
                <c:pt idx="22">
                  <c:v>113.13555489826815</c:v>
                </c:pt>
                <c:pt idx="23">
                  <c:v>101.51309378326444</c:v>
                </c:pt>
                <c:pt idx="24">
                  <c:v>95.412640893215254</c:v>
                </c:pt>
                <c:pt idx="25">
                  <c:v>92.837232096970453</c:v>
                </c:pt>
                <c:pt idx="26">
                  <c:v>91.840181681912469</c:v>
                </c:pt>
                <c:pt idx="27">
                  <c:v>91.527595566934295</c:v>
                </c:pt>
                <c:pt idx="28">
                  <c:v>91.443514127611166</c:v>
                </c:pt>
                <c:pt idx="29">
                  <c:v>91.425226705048132</c:v>
                </c:pt>
                <c:pt idx="30">
                  <c:v>91.421612300776474</c:v>
                </c:pt>
                <c:pt idx="31">
                  <c:v>91.421013435695798</c:v>
                </c:pt>
                <c:pt idx="32">
                  <c:v>91.420928514874063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0848256"/>
        <c:axId val="150849792"/>
      </c:scatterChart>
      <c:valAx>
        <c:axId val="150848256"/>
        <c:scaling>
          <c:orientation val="minMax"/>
        </c:scaling>
        <c:axPos val="b"/>
        <c:numFmt formatCode="General" sourceLinked="1"/>
        <c:tickLblPos val="nextTo"/>
        <c:crossAx val="150849792"/>
        <c:crosses val="autoZero"/>
        <c:crossBetween val="midCat"/>
      </c:valAx>
      <c:valAx>
        <c:axId val="150849792"/>
        <c:scaling>
          <c:orientation val="minMax"/>
        </c:scaling>
        <c:axPos val="l"/>
        <c:majorGridlines/>
        <c:numFmt formatCode="General" sourceLinked="1"/>
        <c:tickLblPos val="nextTo"/>
        <c:crossAx val="1508482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'980001'!$B$368:$B$400</c:f>
              <c:numCache>
                <c:formatCode>General</c:formatCode>
                <c:ptCount val="33"/>
                <c:pt idx="0">
                  <c:v>15.994999999999999</c:v>
                </c:pt>
                <c:pt idx="1">
                  <c:v>16.5</c:v>
                </c:pt>
                <c:pt idx="2">
                  <c:v>17</c:v>
                </c:pt>
                <c:pt idx="3">
                  <c:v>17.495000000000001</c:v>
                </c:pt>
                <c:pt idx="4">
                  <c:v>17.995000000000001</c:v>
                </c:pt>
                <c:pt idx="5">
                  <c:v>18.495000000000001</c:v>
                </c:pt>
                <c:pt idx="6">
                  <c:v>18.995000000000001</c:v>
                </c:pt>
                <c:pt idx="7">
                  <c:v>19.504999999999999</c:v>
                </c:pt>
                <c:pt idx="8">
                  <c:v>20</c:v>
                </c:pt>
                <c:pt idx="9">
                  <c:v>20.5</c:v>
                </c:pt>
                <c:pt idx="10">
                  <c:v>20.995000000000001</c:v>
                </c:pt>
                <c:pt idx="11">
                  <c:v>21.495000000000001</c:v>
                </c:pt>
                <c:pt idx="12">
                  <c:v>22</c:v>
                </c:pt>
                <c:pt idx="13">
                  <c:v>22.5</c:v>
                </c:pt>
                <c:pt idx="14">
                  <c:v>22.995000000000001</c:v>
                </c:pt>
                <c:pt idx="15">
                  <c:v>23.495000000000001</c:v>
                </c:pt>
                <c:pt idx="16">
                  <c:v>23.995000000000001</c:v>
                </c:pt>
                <c:pt idx="17">
                  <c:v>24.504999999999999</c:v>
                </c:pt>
                <c:pt idx="18">
                  <c:v>25</c:v>
                </c:pt>
                <c:pt idx="19">
                  <c:v>25.495000000000001</c:v>
                </c:pt>
                <c:pt idx="20">
                  <c:v>26.004999999999999</c:v>
                </c:pt>
                <c:pt idx="21">
                  <c:v>26.504999999999999</c:v>
                </c:pt>
                <c:pt idx="22">
                  <c:v>27.004999999999999</c:v>
                </c:pt>
                <c:pt idx="23">
                  <c:v>27.495000000000001</c:v>
                </c:pt>
                <c:pt idx="24">
                  <c:v>27.995000000000001</c:v>
                </c:pt>
                <c:pt idx="25">
                  <c:v>28.5</c:v>
                </c:pt>
                <c:pt idx="26">
                  <c:v>29</c:v>
                </c:pt>
                <c:pt idx="27">
                  <c:v>29.495000000000001</c:v>
                </c:pt>
                <c:pt idx="28">
                  <c:v>30.004999999999999</c:v>
                </c:pt>
                <c:pt idx="29">
                  <c:v>30.5</c:v>
                </c:pt>
                <c:pt idx="30">
                  <c:v>31</c:v>
                </c:pt>
                <c:pt idx="31">
                  <c:v>31.5</c:v>
                </c:pt>
                <c:pt idx="32">
                  <c:v>32</c:v>
                </c:pt>
              </c:numCache>
            </c:numRef>
          </c:xVal>
          <c:yVal>
            <c:numRef>
              <c:f>'980001'!$E$368:$E$400</c:f>
              <c:numCache>
                <c:formatCode>General</c:formatCode>
                <c:ptCount val="33"/>
                <c:pt idx="0">
                  <c:v>74</c:v>
                </c:pt>
                <c:pt idx="1">
                  <c:v>75</c:v>
                </c:pt>
                <c:pt idx="2">
                  <c:v>66</c:v>
                </c:pt>
                <c:pt idx="3">
                  <c:v>83</c:v>
                </c:pt>
                <c:pt idx="4">
                  <c:v>95</c:v>
                </c:pt>
                <c:pt idx="5">
                  <c:v>86</c:v>
                </c:pt>
                <c:pt idx="6">
                  <c:v>87</c:v>
                </c:pt>
                <c:pt idx="7">
                  <c:v>93</c:v>
                </c:pt>
                <c:pt idx="8">
                  <c:v>87</c:v>
                </c:pt>
                <c:pt idx="9">
                  <c:v>94</c:v>
                </c:pt>
                <c:pt idx="10">
                  <c:v>94</c:v>
                </c:pt>
                <c:pt idx="11">
                  <c:v>96</c:v>
                </c:pt>
                <c:pt idx="12">
                  <c:v>113</c:v>
                </c:pt>
                <c:pt idx="13">
                  <c:v>126</c:v>
                </c:pt>
                <c:pt idx="14">
                  <c:v>156</c:v>
                </c:pt>
                <c:pt idx="15">
                  <c:v>186</c:v>
                </c:pt>
                <c:pt idx="16">
                  <c:v>171</c:v>
                </c:pt>
                <c:pt idx="17">
                  <c:v>180</c:v>
                </c:pt>
                <c:pt idx="18">
                  <c:v>177</c:v>
                </c:pt>
                <c:pt idx="19">
                  <c:v>164</c:v>
                </c:pt>
                <c:pt idx="20">
                  <c:v>137</c:v>
                </c:pt>
                <c:pt idx="21">
                  <c:v>124</c:v>
                </c:pt>
                <c:pt idx="22">
                  <c:v>112</c:v>
                </c:pt>
                <c:pt idx="23">
                  <c:v>116</c:v>
                </c:pt>
                <c:pt idx="24">
                  <c:v>84</c:v>
                </c:pt>
                <c:pt idx="25">
                  <c:v>90</c:v>
                </c:pt>
                <c:pt idx="26">
                  <c:v>109</c:v>
                </c:pt>
                <c:pt idx="27">
                  <c:v>91</c:v>
                </c:pt>
                <c:pt idx="28">
                  <c:v>96</c:v>
                </c:pt>
                <c:pt idx="29">
                  <c:v>84</c:v>
                </c:pt>
                <c:pt idx="30">
                  <c:v>92</c:v>
                </c:pt>
                <c:pt idx="31">
                  <c:v>98</c:v>
                </c:pt>
                <c:pt idx="32">
                  <c:v>98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'980001'!$B$368:$B$400</c:f>
              <c:numCache>
                <c:formatCode>General</c:formatCode>
                <c:ptCount val="33"/>
                <c:pt idx="0">
                  <c:v>15.994999999999999</c:v>
                </c:pt>
                <c:pt idx="1">
                  <c:v>16.5</c:v>
                </c:pt>
                <c:pt idx="2">
                  <c:v>17</c:v>
                </c:pt>
                <c:pt idx="3">
                  <c:v>17.495000000000001</c:v>
                </c:pt>
                <c:pt idx="4">
                  <c:v>17.995000000000001</c:v>
                </c:pt>
                <c:pt idx="5">
                  <c:v>18.495000000000001</c:v>
                </c:pt>
                <c:pt idx="6">
                  <c:v>18.995000000000001</c:v>
                </c:pt>
                <c:pt idx="7">
                  <c:v>19.504999999999999</c:v>
                </c:pt>
                <c:pt idx="8">
                  <c:v>20</c:v>
                </c:pt>
                <c:pt idx="9">
                  <c:v>20.5</c:v>
                </c:pt>
                <c:pt idx="10">
                  <c:v>20.995000000000001</c:v>
                </c:pt>
                <c:pt idx="11">
                  <c:v>21.495000000000001</c:v>
                </c:pt>
                <c:pt idx="12">
                  <c:v>22</c:v>
                </c:pt>
                <c:pt idx="13">
                  <c:v>22.5</c:v>
                </c:pt>
                <c:pt idx="14">
                  <c:v>22.995000000000001</c:v>
                </c:pt>
                <c:pt idx="15">
                  <c:v>23.495000000000001</c:v>
                </c:pt>
                <c:pt idx="16">
                  <c:v>23.995000000000001</c:v>
                </c:pt>
                <c:pt idx="17">
                  <c:v>24.504999999999999</c:v>
                </c:pt>
                <c:pt idx="18">
                  <c:v>25</c:v>
                </c:pt>
                <c:pt idx="19">
                  <c:v>25.495000000000001</c:v>
                </c:pt>
                <c:pt idx="20">
                  <c:v>26.004999999999999</c:v>
                </c:pt>
                <c:pt idx="21">
                  <c:v>26.504999999999999</c:v>
                </c:pt>
                <c:pt idx="22">
                  <c:v>27.004999999999999</c:v>
                </c:pt>
                <c:pt idx="23">
                  <c:v>27.495000000000001</c:v>
                </c:pt>
                <c:pt idx="24">
                  <c:v>27.995000000000001</c:v>
                </c:pt>
                <c:pt idx="25">
                  <c:v>28.5</c:v>
                </c:pt>
                <c:pt idx="26">
                  <c:v>29</c:v>
                </c:pt>
                <c:pt idx="27">
                  <c:v>29.495000000000001</c:v>
                </c:pt>
                <c:pt idx="28">
                  <c:v>30.004999999999999</c:v>
                </c:pt>
                <c:pt idx="29">
                  <c:v>30.5</c:v>
                </c:pt>
                <c:pt idx="30">
                  <c:v>31</c:v>
                </c:pt>
                <c:pt idx="31">
                  <c:v>31.5</c:v>
                </c:pt>
                <c:pt idx="32">
                  <c:v>32</c:v>
                </c:pt>
              </c:numCache>
            </c:numRef>
          </c:xVal>
          <c:yVal>
            <c:numRef>
              <c:f>'980001'!$F$368:$F$400</c:f>
              <c:numCache>
                <c:formatCode>0</c:formatCode>
                <c:ptCount val="33"/>
                <c:pt idx="0">
                  <c:v>86.617510777027803</c:v>
                </c:pt>
                <c:pt idx="1">
                  <c:v>86.617681090160374</c:v>
                </c:pt>
                <c:pt idx="2">
                  <c:v>86.618497986334091</c:v>
                </c:pt>
                <c:pt idx="3">
                  <c:v>86.621964933450215</c:v>
                </c:pt>
                <c:pt idx="4">
                  <c:v>86.635493680209549</c:v>
                </c:pt>
                <c:pt idx="5">
                  <c:v>86.682622726648404</c:v>
                </c:pt>
                <c:pt idx="6">
                  <c:v>86.829716493952162</c:v>
                </c:pt>
                <c:pt idx="7">
                  <c:v>87.253424439209269</c:v>
                </c:pt>
                <c:pt idx="8">
                  <c:v>88.280879619419864</c:v>
                </c:pt>
                <c:pt idx="9">
                  <c:v>90.578341815843643</c:v>
                </c:pt>
                <c:pt idx="10">
                  <c:v>95.055950862141174</c:v>
                </c:pt>
                <c:pt idx="11">
                  <c:v>102.95006805493783</c:v>
                </c:pt>
                <c:pt idx="12">
                  <c:v>115.24651961939769</c:v>
                </c:pt>
                <c:pt idx="13">
                  <c:v>131.56361493265092</c:v>
                </c:pt>
                <c:pt idx="14">
                  <c:v>150.01445610509643</c:v>
                </c:pt>
                <c:pt idx="15">
                  <c:v>167.51832645198013</c:v>
                </c:pt>
                <c:pt idx="16">
                  <c:v>179.6448916647237</c:v>
                </c:pt>
                <c:pt idx="17">
                  <c:v>182.97585641274569</c:v>
                </c:pt>
                <c:pt idx="18">
                  <c:v>176.50934432418174</c:v>
                </c:pt>
                <c:pt idx="19">
                  <c:v>162.33993101814295</c:v>
                </c:pt>
                <c:pt idx="20">
                  <c:v>143.64830474556331</c:v>
                </c:pt>
                <c:pt idx="21">
                  <c:v>125.49779175664311</c:v>
                </c:pt>
                <c:pt idx="22">
                  <c:v>110.50236517136189</c:v>
                </c:pt>
                <c:pt idx="23">
                  <c:v>100.01023024203647</c:v>
                </c:pt>
                <c:pt idx="24">
                  <c:v>93.311920219132276</c:v>
                </c:pt>
                <c:pt idx="25">
                  <c:v>89.607262511731548</c:v>
                </c:pt>
                <c:pt idx="26">
                  <c:v>87.829688635388308</c:v>
                </c:pt>
                <c:pt idx="27">
                  <c:v>87.065072372341447</c:v>
                </c:pt>
                <c:pt idx="28">
                  <c:v>86.761593634429076</c:v>
                </c:pt>
                <c:pt idx="29">
                  <c:v>86.660728642164514</c:v>
                </c:pt>
                <c:pt idx="30">
                  <c:v>86.629036529164082</c:v>
                </c:pt>
                <c:pt idx="31">
                  <c:v>86.620258871753663</c:v>
                </c:pt>
                <c:pt idx="32">
                  <c:v>86.618078129250634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3027712"/>
        <c:axId val="153029632"/>
      </c:scatterChart>
      <c:valAx>
        <c:axId val="153027712"/>
        <c:scaling>
          <c:orientation val="minMax"/>
        </c:scaling>
        <c:axPos val="b"/>
        <c:numFmt formatCode="General" sourceLinked="1"/>
        <c:tickLblPos val="nextTo"/>
        <c:crossAx val="153029632"/>
        <c:crosses val="autoZero"/>
        <c:crossBetween val="midCat"/>
      </c:valAx>
      <c:valAx>
        <c:axId val="153029632"/>
        <c:scaling>
          <c:orientation val="minMax"/>
        </c:scaling>
        <c:axPos val="l"/>
        <c:majorGridlines/>
        <c:numFmt formatCode="General" sourceLinked="1"/>
        <c:tickLblPos val="nextTo"/>
        <c:crossAx val="1530277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'980001'!$B$418:$B$450</c:f>
              <c:numCache>
                <c:formatCode>General</c:formatCode>
                <c:ptCount val="33"/>
                <c:pt idx="0">
                  <c:v>16</c:v>
                </c:pt>
                <c:pt idx="1">
                  <c:v>16.504999999999999</c:v>
                </c:pt>
                <c:pt idx="2">
                  <c:v>17.010000000000002</c:v>
                </c:pt>
                <c:pt idx="3">
                  <c:v>17.5</c:v>
                </c:pt>
                <c:pt idx="4">
                  <c:v>18</c:v>
                </c:pt>
                <c:pt idx="5">
                  <c:v>18.5</c:v>
                </c:pt>
                <c:pt idx="6">
                  <c:v>19</c:v>
                </c:pt>
                <c:pt idx="7">
                  <c:v>19.5</c:v>
                </c:pt>
                <c:pt idx="8">
                  <c:v>19.995000000000001</c:v>
                </c:pt>
                <c:pt idx="9">
                  <c:v>20.5</c:v>
                </c:pt>
                <c:pt idx="10">
                  <c:v>21</c:v>
                </c:pt>
                <c:pt idx="11">
                  <c:v>21.5</c:v>
                </c:pt>
                <c:pt idx="12">
                  <c:v>22</c:v>
                </c:pt>
                <c:pt idx="13">
                  <c:v>22.504999999999999</c:v>
                </c:pt>
                <c:pt idx="14">
                  <c:v>23</c:v>
                </c:pt>
                <c:pt idx="15">
                  <c:v>23.495000000000001</c:v>
                </c:pt>
                <c:pt idx="16">
                  <c:v>24.004999999999999</c:v>
                </c:pt>
                <c:pt idx="17">
                  <c:v>24.495000000000001</c:v>
                </c:pt>
                <c:pt idx="18">
                  <c:v>25</c:v>
                </c:pt>
                <c:pt idx="19">
                  <c:v>25.495000000000001</c:v>
                </c:pt>
                <c:pt idx="20">
                  <c:v>26.004999999999999</c:v>
                </c:pt>
                <c:pt idx="21">
                  <c:v>26.504999999999999</c:v>
                </c:pt>
                <c:pt idx="22">
                  <c:v>27.004999999999999</c:v>
                </c:pt>
                <c:pt idx="23">
                  <c:v>27.504999999999999</c:v>
                </c:pt>
                <c:pt idx="24">
                  <c:v>28</c:v>
                </c:pt>
                <c:pt idx="25">
                  <c:v>28.5</c:v>
                </c:pt>
                <c:pt idx="26">
                  <c:v>28.995000000000001</c:v>
                </c:pt>
                <c:pt idx="27">
                  <c:v>29.495000000000001</c:v>
                </c:pt>
                <c:pt idx="28">
                  <c:v>30.004999999999999</c:v>
                </c:pt>
                <c:pt idx="29">
                  <c:v>30.5</c:v>
                </c:pt>
                <c:pt idx="30">
                  <c:v>31</c:v>
                </c:pt>
                <c:pt idx="31">
                  <c:v>31.5</c:v>
                </c:pt>
                <c:pt idx="32">
                  <c:v>32</c:v>
                </c:pt>
              </c:numCache>
            </c:numRef>
          </c:xVal>
          <c:yVal>
            <c:numRef>
              <c:f>'980001'!$E$418:$E$450</c:f>
              <c:numCache>
                <c:formatCode>General</c:formatCode>
                <c:ptCount val="33"/>
                <c:pt idx="0">
                  <c:v>100</c:v>
                </c:pt>
                <c:pt idx="1">
                  <c:v>82</c:v>
                </c:pt>
                <c:pt idx="2">
                  <c:v>76</c:v>
                </c:pt>
                <c:pt idx="3">
                  <c:v>86</c:v>
                </c:pt>
                <c:pt idx="4">
                  <c:v>74</c:v>
                </c:pt>
                <c:pt idx="5">
                  <c:v>84</c:v>
                </c:pt>
                <c:pt idx="6">
                  <c:v>80</c:v>
                </c:pt>
                <c:pt idx="7">
                  <c:v>90</c:v>
                </c:pt>
                <c:pt idx="8">
                  <c:v>89</c:v>
                </c:pt>
                <c:pt idx="9">
                  <c:v>71</c:v>
                </c:pt>
                <c:pt idx="10">
                  <c:v>111</c:v>
                </c:pt>
                <c:pt idx="11">
                  <c:v>100</c:v>
                </c:pt>
                <c:pt idx="12">
                  <c:v>114</c:v>
                </c:pt>
                <c:pt idx="13">
                  <c:v>135</c:v>
                </c:pt>
                <c:pt idx="14">
                  <c:v>158</c:v>
                </c:pt>
                <c:pt idx="15">
                  <c:v>186</c:v>
                </c:pt>
                <c:pt idx="16">
                  <c:v>226</c:v>
                </c:pt>
                <c:pt idx="17">
                  <c:v>208</c:v>
                </c:pt>
                <c:pt idx="18">
                  <c:v>196</c:v>
                </c:pt>
                <c:pt idx="19">
                  <c:v>169</c:v>
                </c:pt>
                <c:pt idx="20">
                  <c:v>159</c:v>
                </c:pt>
                <c:pt idx="21">
                  <c:v>133</c:v>
                </c:pt>
                <c:pt idx="22">
                  <c:v>102</c:v>
                </c:pt>
                <c:pt idx="23">
                  <c:v>124</c:v>
                </c:pt>
                <c:pt idx="24">
                  <c:v>91</c:v>
                </c:pt>
                <c:pt idx="25">
                  <c:v>94</c:v>
                </c:pt>
                <c:pt idx="26">
                  <c:v>93</c:v>
                </c:pt>
                <c:pt idx="27">
                  <c:v>87</c:v>
                </c:pt>
                <c:pt idx="28">
                  <c:v>108</c:v>
                </c:pt>
                <c:pt idx="29">
                  <c:v>98</c:v>
                </c:pt>
                <c:pt idx="30">
                  <c:v>72</c:v>
                </c:pt>
                <c:pt idx="31">
                  <c:v>97</c:v>
                </c:pt>
                <c:pt idx="32">
                  <c:v>88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'980001'!$B$418:$B$450</c:f>
              <c:numCache>
                <c:formatCode>General</c:formatCode>
                <c:ptCount val="33"/>
                <c:pt idx="0">
                  <c:v>16</c:v>
                </c:pt>
                <c:pt idx="1">
                  <c:v>16.504999999999999</c:v>
                </c:pt>
                <c:pt idx="2">
                  <c:v>17.010000000000002</c:v>
                </c:pt>
                <c:pt idx="3">
                  <c:v>17.5</c:v>
                </c:pt>
                <c:pt idx="4">
                  <c:v>18</c:v>
                </c:pt>
                <c:pt idx="5">
                  <c:v>18.5</c:v>
                </c:pt>
                <c:pt idx="6">
                  <c:v>19</c:v>
                </c:pt>
                <c:pt idx="7">
                  <c:v>19.5</c:v>
                </c:pt>
                <c:pt idx="8">
                  <c:v>19.995000000000001</c:v>
                </c:pt>
                <c:pt idx="9">
                  <c:v>20.5</c:v>
                </c:pt>
                <c:pt idx="10">
                  <c:v>21</c:v>
                </c:pt>
                <c:pt idx="11">
                  <c:v>21.5</c:v>
                </c:pt>
                <c:pt idx="12">
                  <c:v>22</c:v>
                </c:pt>
                <c:pt idx="13">
                  <c:v>22.504999999999999</c:v>
                </c:pt>
                <c:pt idx="14">
                  <c:v>23</c:v>
                </c:pt>
                <c:pt idx="15">
                  <c:v>23.495000000000001</c:v>
                </c:pt>
                <c:pt idx="16">
                  <c:v>24.004999999999999</c:v>
                </c:pt>
                <c:pt idx="17">
                  <c:v>24.495000000000001</c:v>
                </c:pt>
                <c:pt idx="18">
                  <c:v>25</c:v>
                </c:pt>
                <c:pt idx="19">
                  <c:v>25.495000000000001</c:v>
                </c:pt>
                <c:pt idx="20">
                  <c:v>26.004999999999999</c:v>
                </c:pt>
                <c:pt idx="21">
                  <c:v>26.504999999999999</c:v>
                </c:pt>
                <c:pt idx="22">
                  <c:v>27.004999999999999</c:v>
                </c:pt>
                <c:pt idx="23">
                  <c:v>27.504999999999999</c:v>
                </c:pt>
                <c:pt idx="24">
                  <c:v>28</c:v>
                </c:pt>
                <c:pt idx="25">
                  <c:v>28.5</c:v>
                </c:pt>
                <c:pt idx="26">
                  <c:v>28.995000000000001</c:v>
                </c:pt>
                <c:pt idx="27">
                  <c:v>29.495000000000001</c:v>
                </c:pt>
                <c:pt idx="28">
                  <c:v>30.004999999999999</c:v>
                </c:pt>
                <c:pt idx="29">
                  <c:v>30.5</c:v>
                </c:pt>
                <c:pt idx="30">
                  <c:v>31</c:v>
                </c:pt>
                <c:pt idx="31">
                  <c:v>31.5</c:v>
                </c:pt>
                <c:pt idx="32">
                  <c:v>32</c:v>
                </c:pt>
              </c:numCache>
            </c:numRef>
          </c:xVal>
          <c:yVal>
            <c:numRef>
              <c:f>'980001'!$F$418:$F$450</c:f>
              <c:numCache>
                <c:formatCode>0</c:formatCode>
                <c:ptCount val="33"/>
                <c:pt idx="0">
                  <c:v>86.491668832561672</c:v>
                </c:pt>
                <c:pt idx="1">
                  <c:v>86.491699524297019</c:v>
                </c:pt>
                <c:pt idx="2">
                  <c:v>86.491892164820726</c:v>
                </c:pt>
                <c:pt idx="3">
                  <c:v>86.492895740702124</c:v>
                </c:pt>
                <c:pt idx="4">
                  <c:v>86.497774697797112</c:v>
                </c:pt>
                <c:pt idx="5">
                  <c:v>86.518553792133005</c:v>
                </c:pt>
                <c:pt idx="6">
                  <c:v>86.59662414987146</c:v>
                </c:pt>
                <c:pt idx="7">
                  <c:v>86.855080468714903</c:v>
                </c:pt>
                <c:pt idx="8">
                  <c:v>87.596029789225582</c:v>
                </c:pt>
                <c:pt idx="9">
                  <c:v>89.532522965580824</c:v>
                </c:pt>
                <c:pt idx="10">
                  <c:v>93.840320609538878</c:v>
                </c:pt>
                <c:pt idx="11">
                  <c:v>102.24467377776672</c:v>
                </c:pt>
                <c:pt idx="12">
                  <c:v>116.44623103377417</c:v>
                </c:pt>
                <c:pt idx="13">
                  <c:v>137.25077627467036</c:v>
                </c:pt>
                <c:pt idx="14">
                  <c:v>162.08679159496705</c:v>
                </c:pt>
                <c:pt idx="15">
                  <c:v>186.59612317487452</c:v>
                </c:pt>
                <c:pt idx="16">
                  <c:v>204.72667557261244</c:v>
                </c:pt>
                <c:pt idx="17">
                  <c:v>209.8557668042387</c:v>
                </c:pt>
                <c:pt idx="18">
                  <c:v>200.74853408258815</c:v>
                </c:pt>
                <c:pt idx="19">
                  <c:v>180.61555092760472</c:v>
                </c:pt>
                <c:pt idx="20">
                  <c:v>154.66329887542446</c:v>
                </c:pt>
                <c:pt idx="21">
                  <c:v>130.51448859716191</c:v>
                </c:pt>
                <c:pt idx="22">
                  <c:v>111.70881483507496</c:v>
                </c:pt>
                <c:pt idx="23">
                  <c:v>99.304876956447927</c:v>
                </c:pt>
                <c:pt idx="24">
                  <c:v>92.316485290387746</c:v>
                </c:pt>
                <c:pt idx="25">
                  <c:v>88.823258490881472</c:v>
                </c:pt>
                <c:pt idx="26">
                  <c:v>87.328657082021607</c:v>
                </c:pt>
                <c:pt idx="27">
                  <c:v>86.755601193357847</c:v>
                </c:pt>
                <c:pt idx="28">
                  <c:v>86.563547042144748</c:v>
                </c:pt>
                <c:pt idx="29">
                  <c:v>86.509717936407739</c:v>
                </c:pt>
                <c:pt idx="30">
                  <c:v>86.495632760004369</c:v>
                </c:pt>
                <c:pt idx="31">
                  <c:v>86.492437840216496</c:v>
                </c:pt>
                <c:pt idx="32">
                  <c:v>86.491797784726884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5620096"/>
        <c:axId val="155622400"/>
      </c:scatterChart>
      <c:valAx>
        <c:axId val="155620096"/>
        <c:scaling>
          <c:orientation val="minMax"/>
        </c:scaling>
        <c:axPos val="b"/>
        <c:numFmt formatCode="General" sourceLinked="1"/>
        <c:tickLblPos val="nextTo"/>
        <c:crossAx val="155622400"/>
        <c:crosses val="autoZero"/>
        <c:crossBetween val="midCat"/>
      </c:valAx>
      <c:valAx>
        <c:axId val="155622400"/>
        <c:scaling>
          <c:orientation val="minMax"/>
        </c:scaling>
        <c:axPos val="l"/>
        <c:majorGridlines/>
        <c:numFmt formatCode="General" sourceLinked="1"/>
        <c:tickLblPos val="nextTo"/>
        <c:crossAx val="1556200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18</xdr:row>
      <xdr:rowOff>0</xdr:rowOff>
    </xdr:from>
    <xdr:to>
      <xdr:col>12</xdr:col>
      <xdr:colOff>190500</xdr:colOff>
      <xdr:row>35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68</xdr:row>
      <xdr:rowOff>0</xdr:rowOff>
    </xdr:from>
    <xdr:to>
      <xdr:col>12</xdr:col>
      <xdr:colOff>190500</xdr:colOff>
      <xdr:row>85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118</xdr:row>
      <xdr:rowOff>0</xdr:rowOff>
    </xdr:from>
    <xdr:to>
      <xdr:col>12</xdr:col>
      <xdr:colOff>190500</xdr:colOff>
      <xdr:row>135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168</xdr:row>
      <xdr:rowOff>0</xdr:rowOff>
    </xdr:from>
    <xdr:to>
      <xdr:col>12</xdr:col>
      <xdr:colOff>190500</xdr:colOff>
      <xdr:row>185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218</xdr:row>
      <xdr:rowOff>0</xdr:rowOff>
    </xdr:from>
    <xdr:to>
      <xdr:col>12</xdr:col>
      <xdr:colOff>190500</xdr:colOff>
      <xdr:row>235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268</xdr:row>
      <xdr:rowOff>0</xdr:rowOff>
    </xdr:from>
    <xdr:to>
      <xdr:col>12</xdr:col>
      <xdr:colOff>190500</xdr:colOff>
      <xdr:row>285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318</xdr:row>
      <xdr:rowOff>0</xdr:rowOff>
    </xdr:from>
    <xdr:to>
      <xdr:col>12</xdr:col>
      <xdr:colOff>190500</xdr:colOff>
      <xdr:row>335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368</xdr:row>
      <xdr:rowOff>0</xdr:rowOff>
    </xdr:from>
    <xdr:to>
      <xdr:col>12</xdr:col>
      <xdr:colOff>190500</xdr:colOff>
      <xdr:row>385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418</xdr:row>
      <xdr:rowOff>0</xdr:rowOff>
    </xdr:from>
    <xdr:to>
      <xdr:col>12</xdr:col>
      <xdr:colOff>190500</xdr:colOff>
      <xdr:row>435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468</xdr:row>
      <xdr:rowOff>0</xdr:rowOff>
    </xdr:from>
    <xdr:to>
      <xdr:col>12</xdr:col>
      <xdr:colOff>190500</xdr:colOff>
      <xdr:row>485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518</xdr:row>
      <xdr:rowOff>0</xdr:rowOff>
    </xdr:from>
    <xdr:to>
      <xdr:col>12</xdr:col>
      <xdr:colOff>190500</xdr:colOff>
      <xdr:row>535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133350</xdr:colOff>
      <xdr:row>628</xdr:row>
      <xdr:rowOff>38100</xdr:rowOff>
    </xdr:from>
    <xdr:to>
      <xdr:col>16</xdr:col>
      <xdr:colOff>438150</xdr:colOff>
      <xdr:row>642</xdr:row>
      <xdr:rowOff>114300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9</xdr:col>
      <xdr:colOff>0</xdr:colOff>
      <xdr:row>673</xdr:row>
      <xdr:rowOff>0</xdr:rowOff>
    </xdr:from>
    <xdr:to>
      <xdr:col>16</xdr:col>
      <xdr:colOff>304800</xdr:colOff>
      <xdr:row>687</xdr:row>
      <xdr:rowOff>76200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0</xdr:colOff>
      <xdr:row>727</xdr:row>
      <xdr:rowOff>0</xdr:rowOff>
    </xdr:from>
    <xdr:to>
      <xdr:col>16</xdr:col>
      <xdr:colOff>304800</xdr:colOff>
      <xdr:row>741</xdr:row>
      <xdr:rowOff>76200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8</xdr:col>
      <xdr:colOff>0</xdr:colOff>
      <xdr:row>779</xdr:row>
      <xdr:rowOff>0</xdr:rowOff>
    </xdr:from>
    <xdr:to>
      <xdr:col>15</xdr:col>
      <xdr:colOff>304800</xdr:colOff>
      <xdr:row>793</xdr:row>
      <xdr:rowOff>76200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8</xdr:col>
      <xdr:colOff>0</xdr:colOff>
      <xdr:row>830</xdr:row>
      <xdr:rowOff>0</xdr:rowOff>
    </xdr:from>
    <xdr:to>
      <xdr:col>15</xdr:col>
      <xdr:colOff>304800</xdr:colOff>
      <xdr:row>844</xdr:row>
      <xdr:rowOff>76200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8</xdr:col>
      <xdr:colOff>0</xdr:colOff>
      <xdr:row>876</xdr:row>
      <xdr:rowOff>0</xdr:rowOff>
    </xdr:from>
    <xdr:to>
      <xdr:col>15</xdr:col>
      <xdr:colOff>304800</xdr:colOff>
      <xdr:row>890</xdr:row>
      <xdr:rowOff>76200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381000</xdr:colOff>
      <xdr:row>18</xdr:row>
      <xdr:rowOff>161925</xdr:rowOff>
    </xdr:from>
    <xdr:to>
      <xdr:col>24</xdr:col>
      <xdr:colOff>76200</xdr:colOff>
      <xdr:row>33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1</xdr:row>
      <xdr:rowOff>0</xdr:rowOff>
    </xdr:from>
    <xdr:to>
      <xdr:col>23</xdr:col>
      <xdr:colOff>304800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346363</xdr:colOff>
      <xdr:row>23</xdr:row>
      <xdr:rowOff>69272</xdr:rowOff>
    </xdr:from>
    <xdr:to>
      <xdr:col>33</xdr:col>
      <xdr:colOff>459262</xdr:colOff>
      <xdr:row>56</xdr:row>
      <xdr:rowOff>17317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Microsoft%20Office\Office12\xlstart\ANDI.XLA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NDI"/>
      <sheetName val="ANDI 2"/>
      <sheetName val="temp"/>
      <sheetName val="spectroscopy"/>
      <sheetName val="oupDialog"/>
      <sheetName val="oup AutoPlot"/>
    </sheetNames>
    <definedNames>
      <definedName name="WallScanTrans"/>
    </definedNames>
    <sheetDataSet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O20"/>
  <sheetViews>
    <sheetView workbookViewId="0"/>
  </sheetViews>
  <sheetFormatPr defaultRowHeight="15"/>
  <sheetData>
    <row r="1" spans="1:15">
      <c r="A1" t="s">
        <v>77</v>
      </c>
      <c r="B1">
        <v>980001</v>
      </c>
      <c r="E1" t="s">
        <v>45</v>
      </c>
      <c r="F1" t="s">
        <v>46</v>
      </c>
      <c r="G1" t="s">
        <v>47</v>
      </c>
      <c r="H1" t="s">
        <v>48</v>
      </c>
      <c r="I1" t="s">
        <v>49</v>
      </c>
      <c r="J1" t="s">
        <v>50</v>
      </c>
      <c r="K1" t="s">
        <v>51</v>
      </c>
      <c r="L1" t="s">
        <v>52</v>
      </c>
      <c r="M1" t="s">
        <v>53</v>
      </c>
      <c r="N1" t="s">
        <v>54</v>
      </c>
      <c r="O1" t="s">
        <v>55</v>
      </c>
    </row>
    <row r="2" spans="1:15">
      <c r="A2" t="s">
        <v>88</v>
      </c>
      <c r="B2">
        <v>19</v>
      </c>
      <c r="E2">
        <v>1</v>
      </c>
      <c r="F2">
        <v>5</v>
      </c>
      <c r="G2">
        <v>15</v>
      </c>
      <c r="H2">
        <v>18</v>
      </c>
      <c r="I2">
        <v>50</v>
      </c>
      <c r="J2">
        <v>2</v>
      </c>
      <c r="K2">
        <v>5</v>
      </c>
      <c r="L2">
        <v>4</v>
      </c>
      <c r="M2">
        <v>3</v>
      </c>
      <c r="N2" t="s">
        <v>65</v>
      </c>
      <c r="O2">
        <v>12</v>
      </c>
    </row>
    <row r="3" spans="1:15">
      <c r="A3" t="s">
        <v>78</v>
      </c>
      <c r="B3" t="s">
        <v>79</v>
      </c>
      <c r="E3">
        <v>2</v>
      </c>
      <c r="F3">
        <v>55</v>
      </c>
      <c r="G3">
        <v>65</v>
      </c>
      <c r="H3">
        <v>68</v>
      </c>
      <c r="I3">
        <v>100</v>
      </c>
      <c r="J3">
        <v>2</v>
      </c>
      <c r="K3">
        <v>5</v>
      </c>
      <c r="L3">
        <v>4</v>
      </c>
      <c r="M3">
        <v>3</v>
      </c>
      <c r="N3" t="s">
        <v>65</v>
      </c>
      <c r="O3">
        <v>12</v>
      </c>
    </row>
    <row r="4" spans="1:15">
      <c r="A4" t="s">
        <v>86</v>
      </c>
      <c r="B4">
        <v>920</v>
      </c>
      <c r="E4">
        <v>3</v>
      </c>
      <c r="F4">
        <v>105</v>
      </c>
      <c r="G4">
        <v>115</v>
      </c>
      <c r="H4">
        <v>118</v>
      </c>
      <c r="I4">
        <v>150</v>
      </c>
      <c r="J4">
        <v>2</v>
      </c>
      <c r="K4">
        <v>5</v>
      </c>
      <c r="L4">
        <v>4</v>
      </c>
      <c r="M4">
        <v>3</v>
      </c>
      <c r="N4" t="s">
        <v>65</v>
      </c>
      <c r="O4">
        <v>12</v>
      </c>
    </row>
    <row r="5" spans="1:15">
      <c r="A5" t="s">
        <v>80</v>
      </c>
      <c r="B5">
        <v>19</v>
      </c>
      <c r="E5">
        <v>4</v>
      </c>
      <c r="F5">
        <v>155</v>
      </c>
      <c r="G5">
        <v>165</v>
      </c>
      <c r="H5">
        <v>168</v>
      </c>
      <c r="I5">
        <v>200</v>
      </c>
      <c r="J5">
        <v>2</v>
      </c>
      <c r="K5">
        <v>5</v>
      </c>
      <c r="L5">
        <v>4</v>
      </c>
      <c r="M5">
        <v>3</v>
      </c>
      <c r="N5" t="s">
        <v>65</v>
      </c>
      <c r="O5">
        <v>12</v>
      </c>
    </row>
    <row r="6" spans="1:15">
      <c r="A6" t="s">
        <v>81</v>
      </c>
      <c r="B6">
        <v>5</v>
      </c>
      <c r="E6">
        <v>5</v>
      </c>
      <c r="F6">
        <v>205</v>
      </c>
      <c r="G6">
        <v>215</v>
      </c>
      <c r="H6">
        <v>218</v>
      </c>
      <c r="I6">
        <v>250</v>
      </c>
      <c r="J6">
        <v>2</v>
      </c>
      <c r="K6">
        <v>5</v>
      </c>
      <c r="L6">
        <v>4</v>
      </c>
      <c r="M6">
        <v>3</v>
      </c>
      <c r="N6" t="s">
        <v>65</v>
      </c>
      <c r="O6">
        <v>12</v>
      </c>
    </row>
    <row r="7" spans="1:15">
      <c r="A7" t="s">
        <v>82</v>
      </c>
      <c r="B7">
        <v>13</v>
      </c>
      <c r="E7">
        <v>6</v>
      </c>
      <c r="F7">
        <v>255</v>
      </c>
      <c r="G7">
        <v>265</v>
      </c>
      <c r="H7">
        <v>268</v>
      </c>
      <c r="I7">
        <v>300</v>
      </c>
      <c r="J7">
        <v>2</v>
      </c>
      <c r="K7">
        <v>5</v>
      </c>
      <c r="L7">
        <v>4</v>
      </c>
      <c r="M7">
        <v>3</v>
      </c>
      <c r="N7" t="s">
        <v>65</v>
      </c>
      <c r="O7">
        <v>12</v>
      </c>
    </row>
    <row r="8" spans="1:15">
      <c r="A8" t="s">
        <v>83</v>
      </c>
      <c r="B8">
        <v>0</v>
      </c>
      <c r="E8">
        <v>7</v>
      </c>
      <c r="F8">
        <v>305</v>
      </c>
      <c r="G8">
        <v>315</v>
      </c>
      <c r="H8">
        <v>318</v>
      </c>
      <c r="I8">
        <v>350</v>
      </c>
      <c r="J8">
        <v>2</v>
      </c>
      <c r="K8">
        <v>5</v>
      </c>
      <c r="L8">
        <v>4</v>
      </c>
      <c r="M8">
        <v>3</v>
      </c>
      <c r="N8" t="s">
        <v>65</v>
      </c>
      <c r="O8">
        <v>12</v>
      </c>
    </row>
    <row r="9" spans="1:15">
      <c r="A9" t="s">
        <v>84</v>
      </c>
      <c r="B9" t="s">
        <v>85</v>
      </c>
      <c r="E9">
        <v>8</v>
      </c>
      <c r="F9">
        <v>355</v>
      </c>
      <c r="G9">
        <v>365</v>
      </c>
      <c r="H9">
        <v>368</v>
      </c>
      <c r="I9">
        <v>400</v>
      </c>
      <c r="J9">
        <v>2</v>
      </c>
      <c r="K9">
        <v>5</v>
      </c>
      <c r="L9">
        <v>4</v>
      </c>
      <c r="M9">
        <v>3</v>
      </c>
      <c r="N9" t="s">
        <v>65</v>
      </c>
      <c r="O9">
        <v>12</v>
      </c>
    </row>
    <row r="10" spans="1:15">
      <c r="E10">
        <v>9</v>
      </c>
      <c r="F10">
        <v>405</v>
      </c>
      <c r="G10">
        <v>415</v>
      </c>
      <c r="H10">
        <v>418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65</v>
      </c>
      <c r="O10">
        <v>12</v>
      </c>
    </row>
    <row r="11" spans="1:15">
      <c r="E11">
        <v>10</v>
      </c>
      <c r="F11">
        <v>455</v>
      </c>
      <c r="G11">
        <v>465</v>
      </c>
      <c r="H11">
        <v>468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65</v>
      </c>
      <c r="O11">
        <v>12</v>
      </c>
    </row>
    <row r="12" spans="1:15">
      <c r="E12">
        <v>11</v>
      </c>
      <c r="F12">
        <v>505</v>
      </c>
      <c r="G12">
        <v>515</v>
      </c>
      <c r="H12">
        <v>518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65</v>
      </c>
      <c r="O12">
        <v>12</v>
      </c>
    </row>
    <row r="13" spans="1:15">
      <c r="E13">
        <v>12</v>
      </c>
      <c r="F13">
        <v>555</v>
      </c>
      <c r="G13">
        <v>565</v>
      </c>
      <c r="H13">
        <v>568</v>
      </c>
      <c r="I13">
        <v>602</v>
      </c>
      <c r="J13">
        <v>2</v>
      </c>
      <c r="K13">
        <v>5</v>
      </c>
      <c r="L13">
        <v>4</v>
      </c>
      <c r="M13">
        <v>3</v>
      </c>
      <c r="N13" t="s">
        <v>64</v>
      </c>
      <c r="O13">
        <v>11</v>
      </c>
    </row>
    <row r="14" spans="1:15">
      <c r="E14">
        <v>13</v>
      </c>
      <c r="F14">
        <v>607</v>
      </c>
      <c r="G14">
        <v>617</v>
      </c>
      <c r="H14">
        <v>620</v>
      </c>
      <c r="I14">
        <v>654</v>
      </c>
      <c r="J14">
        <v>2</v>
      </c>
      <c r="K14">
        <v>5</v>
      </c>
      <c r="L14">
        <v>4</v>
      </c>
      <c r="M14">
        <v>3</v>
      </c>
      <c r="N14" t="s">
        <v>64</v>
      </c>
      <c r="O14">
        <v>11</v>
      </c>
    </row>
    <row r="15" spans="1:15">
      <c r="E15">
        <v>14</v>
      </c>
      <c r="F15">
        <v>659</v>
      </c>
      <c r="G15">
        <v>669</v>
      </c>
      <c r="H15">
        <v>672</v>
      </c>
      <c r="I15">
        <v>706</v>
      </c>
      <c r="J15">
        <v>2</v>
      </c>
      <c r="K15">
        <v>5</v>
      </c>
      <c r="L15">
        <v>4</v>
      </c>
      <c r="M15">
        <v>3</v>
      </c>
      <c r="N15" t="s">
        <v>64</v>
      </c>
      <c r="O15">
        <v>11</v>
      </c>
    </row>
    <row r="16" spans="1:15">
      <c r="E16">
        <v>15</v>
      </c>
      <c r="F16">
        <v>711</v>
      </c>
      <c r="G16">
        <v>721</v>
      </c>
      <c r="H16">
        <v>724</v>
      </c>
      <c r="I16">
        <v>758</v>
      </c>
      <c r="J16">
        <v>2</v>
      </c>
      <c r="K16">
        <v>5</v>
      </c>
      <c r="L16">
        <v>4</v>
      </c>
      <c r="M16">
        <v>3</v>
      </c>
      <c r="N16" t="s">
        <v>64</v>
      </c>
      <c r="O16">
        <v>11</v>
      </c>
    </row>
    <row r="17" spans="5:15">
      <c r="E17">
        <v>16</v>
      </c>
      <c r="F17">
        <v>763</v>
      </c>
      <c r="G17">
        <v>773</v>
      </c>
      <c r="H17">
        <v>776</v>
      </c>
      <c r="I17">
        <v>810</v>
      </c>
      <c r="J17">
        <v>2</v>
      </c>
      <c r="K17">
        <v>5</v>
      </c>
      <c r="L17">
        <v>4</v>
      </c>
      <c r="M17">
        <v>3</v>
      </c>
      <c r="N17" t="s">
        <v>64</v>
      </c>
      <c r="O17">
        <v>11</v>
      </c>
    </row>
    <row r="18" spans="5:15">
      <c r="E18">
        <v>17</v>
      </c>
      <c r="F18">
        <v>815</v>
      </c>
      <c r="G18">
        <v>825</v>
      </c>
      <c r="H18">
        <v>828</v>
      </c>
      <c r="I18">
        <v>854</v>
      </c>
      <c r="J18">
        <v>2</v>
      </c>
      <c r="K18">
        <v>5</v>
      </c>
      <c r="L18">
        <v>4</v>
      </c>
      <c r="M18">
        <v>3</v>
      </c>
      <c r="N18" t="s">
        <v>64</v>
      </c>
      <c r="O18">
        <v>11</v>
      </c>
    </row>
    <row r="19" spans="5:15">
      <c r="E19">
        <v>18</v>
      </c>
      <c r="F19">
        <v>859</v>
      </c>
      <c r="G19">
        <v>869</v>
      </c>
      <c r="H19">
        <v>872</v>
      </c>
      <c r="I19">
        <v>898</v>
      </c>
      <c r="J19">
        <v>2</v>
      </c>
      <c r="K19">
        <v>5</v>
      </c>
      <c r="L19">
        <v>4</v>
      </c>
      <c r="M19">
        <v>3</v>
      </c>
      <c r="N19" t="s">
        <v>64</v>
      </c>
      <c r="O19">
        <v>11</v>
      </c>
    </row>
    <row r="20" spans="5:15">
      <c r="E20">
        <v>19</v>
      </c>
      <c r="F20">
        <v>903</v>
      </c>
      <c r="G20">
        <v>913</v>
      </c>
      <c r="H20">
        <v>916</v>
      </c>
      <c r="I20">
        <v>920</v>
      </c>
      <c r="J20">
        <v>2</v>
      </c>
      <c r="K20">
        <v>5</v>
      </c>
      <c r="L20">
        <v>4</v>
      </c>
      <c r="M20">
        <v>3</v>
      </c>
      <c r="N20" t="s">
        <v>64</v>
      </c>
      <c r="O20">
        <v>11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AD20"/>
  <sheetViews>
    <sheetView workbookViewId="0">
      <selection activeCell="J20" sqref="J20"/>
    </sheetView>
  </sheetViews>
  <sheetFormatPr defaultRowHeight="15"/>
  <sheetData>
    <row r="1" spans="1:30" s="1" customFormat="1" ht="15.75">
      <c r="A1" s="1" t="s">
        <v>45</v>
      </c>
      <c r="B1" s="1" t="s">
        <v>56</v>
      </c>
      <c r="C1" s="1" t="s">
        <v>57</v>
      </c>
      <c r="D1" s="1" t="s">
        <v>58</v>
      </c>
      <c r="E1" s="1" t="s">
        <v>59</v>
      </c>
      <c r="F1" s="1" t="s">
        <v>60</v>
      </c>
      <c r="G1" s="1" t="s">
        <v>61</v>
      </c>
      <c r="H1" s="1" t="s">
        <v>50</v>
      </c>
      <c r="I1" s="1" t="s">
        <v>62</v>
      </c>
      <c r="J1" s="1" t="s">
        <v>63</v>
      </c>
      <c r="K1" s="1" t="s">
        <v>64</v>
      </c>
      <c r="L1" s="1" t="s">
        <v>65</v>
      </c>
      <c r="M1" s="1" t="s">
        <v>66</v>
      </c>
      <c r="N1" s="1" t="s">
        <v>67</v>
      </c>
      <c r="O1" s="1" t="s">
        <v>72</v>
      </c>
      <c r="P1" s="1" t="s">
        <v>73</v>
      </c>
      <c r="Q1" s="1" t="s">
        <v>74</v>
      </c>
      <c r="R1" s="1" t="s">
        <v>75</v>
      </c>
      <c r="S1" s="1" t="s">
        <v>76</v>
      </c>
      <c r="T1" s="1" t="s">
        <v>91</v>
      </c>
      <c r="U1" s="4" t="s">
        <v>97</v>
      </c>
      <c r="V1" s="4" t="s">
        <v>92</v>
      </c>
      <c r="W1" s="4" t="s">
        <v>93</v>
      </c>
      <c r="X1" s="1" t="s">
        <v>94</v>
      </c>
      <c r="Y1" s="4" t="s">
        <v>98</v>
      </c>
      <c r="Z1" s="1" t="s">
        <v>95</v>
      </c>
      <c r="AA1" s="4" t="s">
        <v>99</v>
      </c>
      <c r="AB1" s="1" t="s">
        <v>96</v>
      </c>
      <c r="AC1" s="4" t="s">
        <v>100</v>
      </c>
      <c r="AD1" s="4" t="s">
        <v>101</v>
      </c>
    </row>
    <row r="2" spans="1:30">
      <c r="A2">
        <v>1</v>
      </c>
      <c r="B2">
        <v>1</v>
      </c>
      <c r="C2">
        <v>980001</v>
      </c>
      <c r="D2" s="2">
        <v>41534.714431828703</v>
      </c>
      <c r="E2">
        <v>71.87</v>
      </c>
      <c r="F2">
        <v>35.935000000000002</v>
      </c>
      <c r="G2">
        <v>-135.1</v>
      </c>
      <c r="H2">
        <v>-90.2</v>
      </c>
      <c r="I2">
        <f t="shared" ref="I2:I20" si="0" xml:space="preserve">  11</f>
        <v>11</v>
      </c>
      <c r="J2">
        <v>15.145</v>
      </c>
      <c r="K2">
        <v>-41.674999999999997</v>
      </c>
      <c r="L2">
        <v>16</v>
      </c>
      <c r="M2">
        <f t="shared" ref="M2:M20" si="1" xml:space="preserve">   0</f>
        <v>0</v>
      </c>
      <c r="N2" t="s">
        <v>68</v>
      </c>
      <c r="O2">
        <v>33</v>
      </c>
      <c r="P2">
        <v>21000</v>
      </c>
      <c r="Q2">
        <v>80</v>
      </c>
      <c r="R2">
        <v>157</v>
      </c>
      <c r="S2">
        <v>53</v>
      </c>
      <c r="T2" s="5">
        <v>132.56126650995506</v>
      </c>
      <c r="U2" s="5">
        <v>9.4952201151307154</v>
      </c>
      <c r="V2" s="5">
        <v>24.445895662914801</v>
      </c>
      <c r="W2" s="5">
        <v>9.6687569457855796E-2</v>
      </c>
      <c r="X2" s="5">
        <v>3.1259884812990393</v>
      </c>
      <c r="Y2" s="5">
        <v>0.23809701085910864</v>
      </c>
      <c r="Z2" s="5">
        <v>99.351585085671729</v>
      </c>
      <c r="AA2" s="5">
        <v>2.6747624433432988</v>
      </c>
      <c r="AB2" t="s">
        <v>102</v>
      </c>
      <c r="AC2" t="s">
        <v>102</v>
      </c>
      <c r="AD2" s="5">
        <v>0.90872004041376286</v>
      </c>
    </row>
    <row r="3" spans="1:30">
      <c r="A3">
        <v>2</v>
      </c>
      <c r="B3">
        <v>2</v>
      </c>
      <c r="C3">
        <v>980001</v>
      </c>
      <c r="D3" s="2">
        <v>41534.745761458333</v>
      </c>
      <c r="E3">
        <v>71.87</v>
      </c>
      <c r="F3">
        <v>35.935000000000002</v>
      </c>
      <c r="G3">
        <v>-135.1</v>
      </c>
      <c r="H3">
        <v>-90.2</v>
      </c>
      <c r="I3">
        <f t="shared" si="0"/>
        <v>11</v>
      </c>
      <c r="J3">
        <v>11.85</v>
      </c>
      <c r="K3">
        <v>-41.674999999999997</v>
      </c>
      <c r="L3">
        <v>16</v>
      </c>
      <c r="M3">
        <f t="shared" si="1"/>
        <v>0</v>
      </c>
      <c r="N3" t="s">
        <v>68</v>
      </c>
      <c r="O3">
        <v>33</v>
      </c>
      <c r="P3">
        <v>21000</v>
      </c>
      <c r="Q3">
        <v>80</v>
      </c>
      <c r="R3">
        <v>165</v>
      </c>
      <c r="S3">
        <v>51</v>
      </c>
      <c r="T3" s="5">
        <v>152.63906954593804</v>
      </c>
      <c r="U3" s="5">
        <v>10.407846489240725</v>
      </c>
      <c r="V3" s="5">
        <v>24.386242057254545</v>
      </c>
      <c r="W3" s="5">
        <v>9.3682011982019725E-2</v>
      </c>
      <c r="X3" s="5">
        <v>3.2306972618221299</v>
      </c>
      <c r="Y3" s="5">
        <v>0.23431271953418564</v>
      </c>
      <c r="Z3" s="5">
        <v>102.35439241507277</v>
      </c>
      <c r="AA3" s="5">
        <v>2.9272298060062574</v>
      </c>
      <c r="AB3" t="s">
        <v>102</v>
      </c>
      <c r="AC3" t="s">
        <v>102</v>
      </c>
      <c r="AD3" s="5">
        <v>0.94889624444016851</v>
      </c>
    </row>
    <row r="4" spans="1:30">
      <c r="A4">
        <v>3</v>
      </c>
      <c r="B4">
        <v>3</v>
      </c>
      <c r="C4">
        <v>980001</v>
      </c>
      <c r="D4" s="2">
        <v>41534.77697071759</v>
      </c>
      <c r="E4">
        <v>71.87</v>
      </c>
      <c r="F4">
        <v>35.935000000000002</v>
      </c>
      <c r="G4">
        <v>-135.1</v>
      </c>
      <c r="H4">
        <v>-90.2</v>
      </c>
      <c r="I4">
        <f t="shared" si="0"/>
        <v>11</v>
      </c>
      <c r="J4">
        <v>8.6</v>
      </c>
      <c r="K4">
        <v>-41.945</v>
      </c>
      <c r="L4">
        <v>16</v>
      </c>
      <c r="M4">
        <f t="shared" si="1"/>
        <v>0</v>
      </c>
      <c r="N4" t="s">
        <v>68</v>
      </c>
      <c r="O4">
        <v>33</v>
      </c>
      <c r="P4">
        <v>21000</v>
      </c>
      <c r="Q4">
        <v>80</v>
      </c>
      <c r="R4">
        <v>145</v>
      </c>
      <c r="S4">
        <v>56</v>
      </c>
      <c r="T4" s="5">
        <v>102.2867552875084</v>
      </c>
      <c r="U4" s="5">
        <v>10.262282065121969</v>
      </c>
      <c r="V4" s="5">
        <v>24.352519212589723</v>
      </c>
      <c r="W4" s="5">
        <v>0.14375904980082985</v>
      </c>
      <c r="X4" s="5">
        <v>3.2691976757070624</v>
      </c>
      <c r="Y4" s="5">
        <v>0.36506283652481125</v>
      </c>
      <c r="Z4" s="5">
        <v>107.85597711387811</v>
      </c>
      <c r="AA4" s="5">
        <v>3.2356846183966104</v>
      </c>
      <c r="AB4" t="s">
        <v>102</v>
      </c>
      <c r="AC4" t="s">
        <v>102</v>
      </c>
      <c r="AD4" s="5">
        <v>1.0137785913443544</v>
      </c>
    </row>
    <row r="5" spans="1:30">
      <c r="A5">
        <v>4</v>
      </c>
      <c r="B5">
        <v>4</v>
      </c>
      <c r="C5">
        <v>980001</v>
      </c>
      <c r="D5" s="2">
        <v>41534.808119791669</v>
      </c>
      <c r="E5">
        <v>71.87</v>
      </c>
      <c r="F5">
        <v>35.935000000000002</v>
      </c>
      <c r="G5">
        <v>-135.1</v>
      </c>
      <c r="H5">
        <v>-90.2</v>
      </c>
      <c r="I5">
        <f t="shared" si="0"/>
        <v>11</v>
      </c>
      <c r="J5">
        <v>5.32</v>
      </c>
      <c r="K5">
        <v>-42.564999999999998</v>
      </c>
      <c r="L5">
        <v>16</v>
      </c>
      <c r="M5">
        <f t="shared" si="1"/>
        <v>0</v>
      </c>
      <c r="N5" t="s">
        <v>68</v>
      </c>
      <c r="O5">
        <v>33</v>
      </c>
      <c r="P5">
        <v>21000</v>
      </c>
      <c r="Q5">
        <v>80</v>
      </c>
      <c r="R5">
        <v>124</v>
      </c>
      <c r="S5">
        <v>49</v>
      </c>
      <c r="T5" s="5">
        <v>93.735435571341881</v>
      </c>
      <c r="U5" s="5">
        <v>6.849629328719959</v>
      </c>
      <c r="V5" s="5">
        <v>24.159374761883242</v>
      </c>
      <c r="W5" s="5">
        <v>9.4214019804221324E-2</v>
      </c>
      <c r="X5" s="5">
        <v>2.9204954486317103</v>
      </c>
      <c r="Y5" s="5">
        <v>0.23025828968629303</v>
      </c>
      <c r="Z5" s="5">
        <v>88.919660063833845</v>
      </c>
      <c r="AA5" s="5">
        <v>1.9291302291059531</v>
      </c>
      <c r="AB5" t="s">
        <v>102</v>
      </c>
      <c r="AC5" t="s">
        <v>102</v>
      </c>
      <c r="AD5" s="5">
        <v>0.73485878934629301</v>
      </c>
    </row>
    <row r="6" spans="1:30">
      <c r="A6">
        <v>5</v>
      </c>
      <c r="B6">
        <v>5</v>
      </c>
      <c r="C6">
        <v>980001</v>
      </c>
      <c r="D6" s="2">
        <v>41534.839393287039</v>
      </c>
      <c r="E6">
        <v>71.87</v>
      </c>
      <c r="F6">
        <v>35.935000000000002</v>
      </c>
      <c r="G6">
        <v>-135.1</v>
      </c>
      <c r="H6">
        <v>-90.2</v>
      </c>
      <c r="I6">
        <f t="shared" si="0"/>
        <v>11</v>
      </c>
      <c r="J6">
        <v>2.085</v>
      </c>
      <c r="K6">
        <v>-43.024999999999999</v>
      </c>
      <c r="L6">
        <v>16</v>
      </c>
      <c r="M6">
        <f t="shared" si="1"/>
        <v>0</v>
      </c>
      <c r="N6" t="s">
        <v>68</v>
      </c>
      <c r="O6">
        <v>33</v>
      </c>
      <c r="P6">
        <v>21000</v>
      </c>
      <c r="Q6">
        <v>80</v>
      </c>
      <c r="R6">
        <v>112</v>
      </c>
      <c r="S6">
        <v>55</v>
      </c>
      <c r="T6" s="5">
        <v>68.279092623809319</v>
      </c>
      <c r="U6" s="5">
        <v>8.6973255972289394</v>
      </c>
      <c r="V6" s="5">
        <v>24.549741542878859</v>
      </c>
      <c r="W6" s="5">
        <v>0.16678852050993295</v>
      </c>
      <c r="X6" s="5">
        <v>2.9187411019406868</v>
      </c>
      <c r="Y6" s="5">
        <v>0.41281450213569576</v>
      </c>
      <c r="Z6" s="5">
        <v>96.199879421594659</v>
      </c>
      <c r="AA6" s="5">
        <v>2.6317217630811136</v>
      </c>
      <c r="AB6" t="s">
        <v>102</v>
      </c>
      <c r="AC6" t="s">
        <v>102</v>
      </c>
      <c r="AD6" s="5">
        <v>0.96824461864708355</v>
      </c>
    </row>
    <row r="7" spans="1:30">
      <c r="A7">
        <v>6</v>
      </c>
      <c r="B7">
        <v>6</v>
      </c>
      <c r="C7">
        <v>980001</v>
      </c>
      <c r="D7" s="2">
        <v>41534.883206134262</v>
      </c>
      <c r="E7">
        <v>71.87</v>
      </c>
      <c r="F7">
        <v>35.935000000000002</v>
      </c>
      <c r="G7">
        <v>-135.1</v>
      </c>
      <c r="H7">
        <v>-90.2</v>
      </c>
      <c r="I7">
        <f t="shared" si="0"/>
        <v>11</v>
      </c>
      <c r="J7">
        <v>-1.25</v>
      </c>
      <c r="K7">
        <v>-43.005000000000003</v>
      </c>
      <c r="L7">
        <v>16</v>
      </c>
      <c r="M7">
        <f t="shared" si="1"/>
        <v>0</v>
      </c>
      <c r="N7" t="s">
        <v>68</v>
      </c>
      <c r="O7">
        <v>33</v>
      </c>
      <c r="P7">
        <v>30000</v>
      </c>
      <c r="Q7">
        <v>113</v>
      </c>
      <c r="R7">
        <v>166</v>
      </c>
      <c r="S7">
        <v>70</v>
      </c>
      <c r="T7" s="5">
        <v>75.643272147779911</v>
      </c>
      <c r="U7" s="5">
        <v>8.6901092853886066</v>
      </c>
      <c r="V7" s="5">
        <v>24.576479506470218</v>
      </c>
      <c r="W7" s="5">
        <v>0.15506550781351791</v>
      </c>
      <c r="X7" s="5">
        <v>3.0103219240353294</v>
      </c>
      <c r="Y7" s="5">
        <v>0.39309535926368705</v>
      </c>
      <c r="Z7" s="5">
        <v>95.087952950994463</v>
      </c>
      <c r="AA7" s="5">
        <v>2.9812476861070945</v>
      </c>
      <c r="AB7" t="s">
        <v>102</v>
      </c>
      <c r="AC7" t="s">
        <v>102</v>
      </c>
      <c r="AD7" s="5">
        <v>1.1401646246491026</v>
      </c>
    </row>
    <row r="8" spans="1:30">
      <c r="A8">
        <v>7</v>
      </c>
      <c r="B8">
        <v>7</v>
      </c>
      <c r="C8">
        <v>980001</v>
      </c>
      <c r="D8" s="2">
        <v>41534.927539351855</v>
      </c>
      <c r="E8">
        <v>71.87</v>
      </c>
      <c r="F8">
        <v>35.935000000000002</v>
      </c>
      <c r="G8">
        <v>-135.1</v>
      </c>
      <c r="H8">
        <v>-90.2</v>
      </c>
      <c r="I8">
        <f t="shared" si="0"/>
        <v>11</v>
      </c>
      <c r="J8">
        <v>-4.5599999999999996</v>
      </c>
      <c r="K8">
        <v>-43.04</v>
      </c>
      <c r="L8">
        <v>16</v>
      </c>
      <c r="M8">
        <f t="shared" si="1"/>
        <v>0</v>
      </c>
      <c r="N8" t="s">
        <v>68</v>
      </c>
      <c r="O8">
        <v>33</v>
      </c>
      <c r="P8">
        <v>30000</v>
      </c>
      <c r="Q8">
        <v>114</v>
      </c>
      <c r="R8">
        <v>209</v>
      </c>
      <c r="S8">
        <v>81</v>
      </c>
      <c r="T8" s="5">
        <v>112.64810316560744</v>
      </c>
      <c r="U8" s="5">
        <v>8.2397524873840347</v>
      </c>
      <c r="V8" s="5">
        <v>24.724044823945629</v>
      </c>
      <c r="W8" s="5">
        <v>9.6304144476675957E-2</v>
      </c>
      <c r="X8" s="5">
        <v>3.0262617588106004</v>
      </c>
      <c r="Y8" s="5">
        <v>0.23727430251159515</v>
      </c>
      <c r="Z8" s="5">
        <v>98.166442103517227</v>
      </c>
      <c r="AA8" s="5">
        <v>2.3284459293064601</v>
      </c>
      <c r="AB8" t="s">
        <v>102</v>
      </c>
      <c r="AC8" t="s">
        <v>102</v>
      </c>
      <c r="AD8" s="5">
        <v>0.98303224209775042</v>
      </c>
    </row>
    <row r="9" spans="1:30">
      <c r="A9">
        <v>8</v>
      </c>
      <c r="B9">
        <v>8</v>
      </c>
      <c r="C9">
        <v>980001</v>
      </c>
      <c r="D9" s="2">
        <v>41534.971909953703</v>
      </c>
      <c r="E9">
        <v>71.87</v>
      </c>
      <c r="F9">
        <v>35.935000000000002</v>
      </c>
      <c r="G9">
        <v>-135.1</v>
      </c>
      <c r="H9">
        <v>-90.2</v>
      </c>
      <c r="I9">
        <f t="shared" si="0"/>
        <v>11</v>
      </c>
      <c r="J9">
        <v>-7.8250000000000002</v>
      </c>
      <c r="K9">
        <v>-42.534999999999997</v>
      </c>
      <c r="L9">
        <v>16</v>
      </c>
      <c r="M9">
        <f t="shared" si="1"/>
        <v>0</v>
      </c>
      <c r="N9" t="s">
        <v>68</v>
      </c>
      <c r="O9">
        <v>33</v>
      </c>
      <c r="P9">
        <v>30000</v>
      </c>
      <c r="Q9">
        <v>114</v>
      </c>
      <c r="R9">
        <v>186</v>
      </c>
      <c r="S9">
        <v>66</v>
      </c>
      <c r="T9" s="5">
        <v>124.95284092885866</v>
      </c>
      <c r="U9" s="5">
        <v>8.5967452892685348</v>
      </c>
      <c r="V9" s="5">
        <v>24.415598796803085</v>
      </c>
      <c r="W9" s="5">
        <v>0.10832759727984635</v>
      </c>
      <c r="X9" s="5">
        <v>3.648570055307192</v>
      </c>
      <c r="Y9" s="5">
        <v>0.27504507046053833</v>
      </c>
      <c r="Z9" s="5">
        <v>112.1344840804461</v>
      </c>
      <c r="AA9" s="5">
        <v>2.8880265191175187</v>
      </c>
      <c r="AB9" t="s">
        <v>102</v>
      </c>
      <c r="AC9" t="s">
        <v>102</v>
      </c>
      <c r="AD9" s="5">
        <v>0.95915525414655778</v>
      </c>
    </row>
    <row r="10" spans="1:30">
      <c r="A10">
        <v>9</v>
      </c>
      <c r="B10">
        <v>9</v>
      </c>
      <c r="C10">
        <v>980001</v>
      </c>
      <c r="D10" s="2">
        <v>41535.016511458336</v>
      </c>
      <c r="E10">
        <v>71.87</v>
      </c>
      <c r="F10">
        <v>35.935000000000002</v>
      </c>
      <c r="G10">
        <v>-135.1</v>
      </c>
      <c r="H10">
        <v>-90.2</v>
      </c>
      <c r="I10">
        <f t="shared" si="0"/>
        <v>11</v>
      </c>
      <c r="J10">
        <v>-11.074999999999999</v>
      </c>
      <c r="K10">
        <v>-42.805</v>
      </c>
      <c r="L10">
        <v>16</v>
      </c>
      <c r="M10">
        <f t="shared" si="1"/>
        <v>0</v>
      </c>
      <c r="N10" t="s">
        <v>68</v>
      </c>
      <c r="O10">
        <v>33</v>
      </c>
      <c r="P10">
        <v>30000</v>
      </c>
      <c r="Q10">
        <v>114</v>
      </c>
      <c r="R10">
        <v>226</v>
      </c>
      <c r="S10">
        <v>71</v>
      </c>
      <c r="T10" s="5">
        <v>149.00937811040257</v>
      </c>
      <c r="U10" s="5">
        <v>9.790903734833007</v>
      </c>
      <c r="V10" s="5">
        <v>24.430757819598643</v>
      </c>
      <c r="W10" s="5">
        <v>9.4847425072834238E-2</v>
      </c>
      <c r="X10" s="5">
        <v>3.4008238111305698</v>
      </c>
      <c r="Y10" s="5">
        <v>0.23676579397626407</v>
      </c>
      <c r="Z10" s="5">
        <v>104.36848335506048</v>
      </c>
      <c r="AA10" s="5">
        <v>2.8980955987526618</v>
      </c>
      <c r="AB10" t="s">
        <v>102</v>
      </c>
      <c r="AC10" t="s">
        <v>102</v>
      </c>
      <c r="AD10" s="5">
        <v>1.0675809226413469</v>
      </c>
    </row>
    <row r="11" spans="1:30">
      <c r="A11">
        <v>10</v>
      </c>
      <c r="B11">
        <v>10</v>
      </c>
      <c r="C11">
        <v>980001</v>
      </c>
      <c r="D11" s="2">
        <v>41535.061162268517</v>
      </c>
      <c r="E11">
        <v>71.87</v>
      </c>
      <c r="F11">
        <v>35.935000000000002</v>
      </c>
      <c r="G11">
        <v>-135.1</v>
      </c>
      <c r="H11">
        <v>-90.2</v>
      </c>
      <c r="I11">
        <f t="shared" si="0"/>
        <v>11</v>
      </c>
      <c r="J11">
        <v>-14.37</v>
      </c>
      <c r="K11">
        <v>-43.155000000000001</v>
      </c>
      <c r="L11">
        <v>16</v>
      </c>
      <c r="M11">
        <f t="shared" si="1"/>
        <v>0</v>
      </c>
      <c r="N11" t="s">
        <v>68</v>
      </c>
      <c r="O11">
        <v>33</v>
      </c>
      <c r="P11">
        <v>30000</v>
      </c>
      <c r="Q11">
        <v>115</v>
      </c>
      <c r="R11">
        <v>220</v>
      </c>
      <c r="S11">
        <v>72</v>
      </c>
      <c r="T11" s="5">
        <v>134.33077524624315</v>
      </c>
      <c r="U11" s="5">
        <v>10.385821354831437</v>
      </c>
      <c r="V11" s="5">
        <v>24.393007320280525</v>
      </c>
      <c r="W11" s="5">
        <v>0.10408269903933601</v>
      </c>
      <c r="X11" s="5">
        <v>3.0736508248922538</v>
      </c>
      <c r="Y11" s="5">
        <v>0.25480578257282926</v>
      </c>
      <c r="Z11" s="5">
        <v>95.659240988814702</v>
      </c>
      <c r="AA11" s="5">
        <v>2.8861437469311007</v>
      </c>
      <c r="AB11" t="s">
        <v>102</v>
      </c>
      <c r="AC11" t="s">
        <v>102</v>
      </c>
      <c r="AD11" s="5">
        <v>1.2064224550712033</v>
      </c>
    </row>
    <row r="12" spans="1:30">
      <c r="A12">
        <v>11</v>
      </c>
      <c r="B12">
        <v>11</v>
      </c>
      <c r="C12">
        <v>980001</v>
      </c>
      <c r="D12" s="2">
        <v>41535.105774884258</v>
      </c>
      <c r="E12">
        <v>71.87</v>
      </c>
      <c r="F12">
        <v>35.935000000000002</v>
      </c>
      <c r="G12">
        <v>-135.1</v>
      </c>
      <c r="H12">
        <v>-90.2</v>
      </c>
      <c r="I12">
        <f t="shared" si="0"/>
        <v>11</v>
      </c>
      <c r="J12">
        <v>-40.445</v>
      </c>
      <c r="K12">
        <v>-46.17</v>
      </c>
      <c r="L12">
        <v>16</v>
      </c>
      <c r="M12">
        <f t="shared" si="1"/>
        <v>0</v>
      </c>
      <c r="N12" t="s">
        <v>68</v>
      </c>
      <c r="O12">
        <v>33</v>
      </c>
      <c r="P12">
        <v>30000</v>
      </c>
      <c r="Q12">
        <v>114</v>
      </c>
      <c r="R12">
        <v>237</v>
      </c>
      <c r="S12">
        <v>75</v>
      </c>
      <c r="T12" s="5">
        <v>147.36501395890289</v>
      </c>
      <c r="U12" s="5">
        <v>8.9988359226246128</v>
      </c>
      <c r="V12" s="5">
        <v>24.306424314665481</v>
      </c>
      <c r="W12" s="5">
        <v>8.9526548491604088E-2</v>
      </c>
      <c r="X12" s="5">
        <v>3.4420647048650643</v>
      </c>
      <c r="Y12" s="5">
        <v>0.22551759874979158</v>
      </c>
      <c r="Z12" s="5">
        <v>103.02426834050544</v>
      </c>
      <c r="AA12" s="5">
        <v>2.7053459644186528</v>
      </c>
      <c r="AB12" t="s">
        <v>102</v>
      </c>
      <c r="AC12" t="s">
        <v>102</v>
      </c>
      <c r="AD12" s="5">
        <v>0.98752103592255125</v>
      </c>
    </row>
    <row r="13" spans="1:30">
      <c r="A13">
        <v>12</v>
      </c>
      <c r="B13">
        <v>12</v>
      </c>
      <c r="C13">
        <v>980001</v>
      </c>
      <c r="D13" s="2">
        <v>41535.150588425924</v>
      </c>
      <c r="E13">
        <v>71.87</v>
      </c>
      <c r="F13">
        <v>35.935000000000002</v>
      </c>
      <c r="G13">
        <v>-135.1</v>
      </c>
      <c r="H13">
        <v>-90.2</v>
      </c>
      <c r="I13">
        <f t="shared" si="0"/>
        <v>11</v>
      </c>
      <c r="J13">
        <v>15.145</v>
      </c>
      <c r="K13">
        <v>-43.125</v>
      </c>
      <c r="L13">
        <v>16</v>
      </c>
      <c r="M13">
        <f t="shared" si="1"/>
        <v>0</v>
      </c>
      <c r="N13" t="s">
        <v>68</v>
      </c>
      <c r="O13">
        <v>35</v>
      </c>
      <c r="P13">
        <v>45000</v>
      </c>
      <c r="Q13">
        <v>172</v>
      </c>
      <c r="R13">
        <v>165</v>
      </c>
      <c r="S13">
        <v>114</v>
      </c>
    </row>
    <row r="14" spans="1:30">
      <c r="A14">
        <v>13</v>
      </c>
      <c r="B14">
        <v>13</v>
      </c>
      <c r="C14">
        <v>980001</v>
      </c>
      <c r="D14" s="2">
        <v>41535.221855324075</v>
      </c>
      <c r="E14">
        <v>71.87</v>
      </c>
      <c r="F14">
        <v>35.935000000000002</v>
      </c>
      <c r="G14">
        <v>-135.1</v>
      </c>
      <c r="H14">
        <v>-90.2</v>
      </c>
      <c r="I14">
        <f t="shared" si="0"/>
        <v>11</v>
      </c>
      <c r="J14">
        <v>11.85</v>
      </c>
      <c r="K14">
        <v>-43.125</v>
      </c>
      <c r="L14">
        <v>24.45</v>
      </c>
      <c r="M14">
        <f t="shared" si="1"/>
        <v>0</v>
      </c>
      <c r="N14" t="s">
        <v>68</v>
      </c>
      <c r="O14">
        <v>35</v>
      </c>
      <c r="P14">
        <v>45000</v>
      </c>
      <c r="Q14">
        <v>169</v>
      </c>
      <c r="R14">
        <v>470</v>
      </c>
      <c r="S14">
        <v>117</v>
      </c>
    </row>
    <row r="15" spans="1:30">
      <c r="A15">
        <v>14</v>
      </c>
      <c r="B15">
        <v>14</v>
      </c>
      <c r="C15">
        <v>980001</v>
      </c>
      <c r="D15" s="2">
        <v>41535.292912962963</v>
      </c>
      <c r="E15">
        <v>71.87</v>
      </c>
      <c r="F15">
        <v>35.935000000000002</v>
      </c>
      <c r="G15">
        <v>-135.1</v>
      </c>
      <c r="H15">
        <v>-90.2</v>
      </c>
      <c r="I15">
        <f t="shared" si="0"/>
        <v>11</v>
      </c>
      <c r="J15">
        <v>8.6</v>
      </c>
      <c r="K15">
        <v>-43.395000000000003</v>
      </c>
      <c r="L15">
        <v>24.39</v>
      </c>
      <c r="M15">
        <f t="shared" si="1"/>
        <v>0</v>
      </c>
      <c r="N15" t="s">
        <v>68</v>
      </c>
      <c r="O15">
        <v>35</v>
      </c>
      <c r="P15">
        <v>45000</v>
      </c>
      <c r="Q15">
        <v>170</v>
      </c>
      <c r="R15">
        <v>416</v>
      </c>
      <c r="S15">
        <v>127</v>
      </c>
    </row>
    <row r="16" spans="1:30">
      <c r="A16">
        <v>15</v>
      </c>
      <c r="B16">
        <v>15</v>
      </c>
      <c r="C16">
        <v>980001</v>
      </c>
      <c r="D16" s="2">
        <v>41535.362122106482</v>
      </c>
      <c r="E16">
        <v>71.87</v>
      </c>
      <c r="F16">
        <v>35.935000000000002</v>
      </c>
      <c r="G16">
        <v>-135.1</v>
      </c>
      <c r="H16">
        <v>-90.2</v>
      </c>
      <c r="I16">
        <f t="shared" si="0"/>
        <v>11</v>
      </c>
      <c r="J16">
        <v>5.32</v>
      </c>
      <c r="K16">
        <v>-44.015000000000001</v>
      </c>
      <c r="L16">
        <v>24.35</v>
      </c>
      <c r="M16">
        <f t="shared" si="1"/>
        <v>0</v>
      </c>
      <c r="N16" t="s">
        <v>68</v>
      </c>
      <c r="O16">
        <v>35</v>
      </c>
      <c r="P16">
        <v>45000</v>
      </c>
      <c r="Q16">
        <v>168</v>
      </c>
      <c r="R16">
        <v>420</v>
      </c>
      <c r="S16">
        <v>117</v>
      </c>
    </row>
    <row r="17" spans="1:19">
      <c r="A17">
        <v>16</v>
      </c>
      <c r="B17">
        <v>16</v>
      </c>
      <c r="C17">
        <v>980001</v>
      </c>
      <c r="D17" s="2">
        <v>41535.431231481482</v>
      </c>
      <c r="E17">
        <v>71.87</v>
      </c>
      <c r="F17">
        <v>35.935000000000002</v>
      </c>
      <c r="G17">
        <v>-135.1</v>
      </c>
      <c r="H17">
        <v>-90.2</v>
      </c>
      <c r="I17">
        <f t="shared" si="0"/>
        <v>11</v>
      </c>
      <c r="J17">
        <v>2.085</v>
      </c>
      <c r="K17">
        <v>-44.475000000000001</v>
      </c>
      <c r="L17">
        <v>24.16</v>
      </c>
      <c r="M17">
        <f t="shared" si="1"/>
        <v>0</v>
      </c>
      <c r="N17" t="s">
        <v>68</v>
      </c>
      <c r="O17">
        <v>35</v>
      </c>
      <c r="P17">
        <v>45000</v>
      </c>
      <c r="Q17">
        <v>170</v>
      </c>
      <c r="R17">
        <v>314</v>
      </c>
      <c r="S17">
        <v>123</v>
      </c>
    </row>
    <row r="18" spans="1:19">
      <c r="A18">
        <v>17</v>
      </c>
      <c r="B18">
        <v>12</v>
      </c>
      <c r="C18">
        <v>980001</v>
      </c>
      <c r="D18" s="2">
        <v>41535.50269050926</v>
      </c>
      <c r="E18">
        <v>71.87</v>
      </c>
      <c r="F18">
        <v>35.935000000000002</v>
      </c>
      <c r="G18">
        <v>-135.1</v>
      </c>
      <c r="H18">
        <v>-90.2</v>
      </c>
      <c r="I18">
        <f t="shared" si="0"/>
        <v>11</v>
      </c>
      <c r="J18">
        <v>15.145</v>
      </c>
      <c r="K18">
        <v>-43.295000000000002</v>
      </c>
      <c r="L18">
        <v>24.45</v>
      </c>
      <c r="M18">
        <f t="shared" si="1"/>
        <v>0</v>
      </c>
      <c r="N18" t="s">
        <v>68</v>
      </c>
      <c r="O18">
        <v>27</v>
      </c>
      <c r="P18">
        <v>40000</v>
      </c>
      <c r="Q18">
        <v>146</v>
      </c>
      <c r="R18">
        <v>437</v>
      </c>
      <c r="S18">
        <v>108</v>
      </c>
    </row>
    <row r="19" spans="1:19">
      <c r="A19">
        <v>18</v>
      </c>
      <c r="B19">
        <v>17</v>
      </c>
      <c r="C19">
        <v>980001</v>
      </c>
      <c r="D19" s="2">
        <v>41535.550243171296</v>
      </c>
      <c r="E19">
        <v>71.87</v>
      </c>
      <c r="F19">
        <v>35.935000000000002</v>
      </c>
      <c r="G19">
        <v>-135.1</v>
      </c>
      <c r="H19">
        <v>-90.2</v>
      </c>
      <c r="I19">
        <f t="shared" si="0"/>
        <v>11</v>
      </c>
      <c r="J19">
        <v>-1.25</v>
      </c>
      <c r="K19">
        <v>-44.625</v>
      </c>
      <c r="L19">
        <v>24.54</v>
      </c>
      <c r="M19">
        <f t="shared" si="1"/>
        <v>0</v>
      </c>
      <c r="N19" t="s">
        <v>68</v>
      </c>
      <c r="O19">
        <v>27</v>
      </c>
      <c r="P19">
        <v>40000</v>
      </c>
      <c r="Q19">
        <v>148</v>
      </c>
      <c r="R19">
        <v>285</v>
      </c>
      <c r="S19">
        <v>105</v>
      </c>
    </row>
    <row r="20" spans="1:19">
      <c r="A20">
        <v>19</v>
      </c>
      <c r="B20">
        <v>18</v>
      </c>
      <c r="C20">
        <v>980001</v>
      </c>
      <c r="D20" s="2">
        <v>41535.597519097224</v>
      </c>
      <c r="E20">
        <v>71.87</v>
      </c>
      <c r="F20">
        <v>35.935000000000002</v>
      </c>
      <c r="G20">
        <v>-135.1</v>
      </c>
      <c r="H20">
        <v>-90.2</v>
      </c>
      <c r="I20">
        <f t="shared" si="0"/>
        <v>11</v>
      </c>
      <c r="J20">
        <v>-4.5599999999999996</v>
      </c>
      <c r="K20">
        <v>-44.66</v>
      </c>
      <c r="L20">
        <v>24.58</v>
      </c>
      <c r="M20">
        <f t="shared" si="1"/>
        <v>0</v>
      </c>
      <c r="N20" t="s">
        <v>68</v>
      </c>
      <c r="O20">
        <v>5</v>
      </c>
      <c r="P20">
        <v>40000</v>
      </c>
      <c r="Q20">
        <v>147</v>
      </c>
      <c r="R20">
        <v>368</v>
      </c>
      <c r="S20">
        <v>322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T920"/>
  <sheetViews>
    <sheetView tabSelected="1" topLeftCell="A663" zoomScale="115" zoomScaleNormal="115" workbookViewId="0">
      <selection activeCell="S669" sqref="S669"/>
    </sheetView>
  </sheetViews>
  <sheetFormatPr defaultRowHeight="15"/>
  <sheetData>
    <row r="1" spans="1:2">
      <c r="A1" t="s">
        <v>87</v>
      </c>
      <c r="B1">
        <v>16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71</v>
      </c>
      <c r="B17" t="s">
        <v>65</v>
      </c>
      <c r="C17" t="s">
        <v>53</v>
      </c>
      <c r="D17" t="s">
        <v>70</v>
      </c>
      <c r="E17" t="s">
        <v>69</v>
      </c>
      <c r="F17" t="s">
        <v>90</v>
      </c>
    </row>
    <row r="18" spans="1:10">
      <c r="A18">
        <v>1</v>
      </c>
      <c r="B18">
        <v>16.004999999999999</v>
      </c>
      <c r="C18">
        <v>80</v>
      </c>
      <c r="D18">
        <v>21000</v>
      </c>
      <c r="E18">
        <v>53</v>
      </c>
      <c r="F18" s="3">
        <v>62.701001729769956</v>
      </c>
      <c r="J18" t="s">
        <v>89</v>
      </c>
    </row>
    <row r="19" spans="1:10">
      <c r="A19">
        <v>2</v>
      </c>
      <c r="B19">
        <v>16.495000000000001</v>
      </c>
      <c r="C19">
        <v>79</v>
      </c>
      <c r="D19">
        <v>21000</v>
      </c>
      <c r="E19">
        <v>53</v>
      </c>
      <c r="F19" s="3">
        <v>62.70100308715152</v>
      </c>
    </row>
    <row r="20" spans="1:10">
      <c r="A20">
        <v>3</v>
      </c>
      <c r="B20">
        <v>17</v>
      </c>
      <c r="C20">
        <v>79</v>
      </c>
      <c r="D20">
        <v>21000</v>
      </c>
      <c r="E20">
        <v>73</v>
      </c>
      <c r="F20" s="3">
        <v>62.701014055556932</v>
      </c>
    </row>
    <row r="21" spans="1:10">
      <c r="A21">
        <v>4</v>
      </c>
      <c r="B21">
        <v>17.5</v>
      </c>
      <c r="C21">
        <v>79</v>
      </c>
      <c r="D21">
        <v>21000</v>
      </c>
      <c r="E21">
        <v>66</v>
      </c>
      <c r="F21" s="3">
        <v>62.701096685480529</v>
      </c>
    </row>
    <row r="22" spans="1:10">
      <c r="A22">
        <v>5</v>
      </c>
      <c r="B22">
        <v>18.004999999999999</v>
      </c>
      <c r="C22">
        <v>79</v>
      </c>
      <c r="D22">
        <v>21000</v>
      </c>
      <c r="E22">
        <v>83</v>
      </c>
      <c r="F22" s="3">
        <v>62.701648210174547</v>
      </c>
    </row>
    <row r="23" spans="1:10">
      <c r="A23">
        <v>6</v>
      </c>
      <c r="B23">
        <v>18.504999999999999</v>
      </c>
      <c r="C23">
        <v>80</v>
      </c>
      <c r="D23">
        <v>21000</v>
      </c>
      <c r="E23">
        <v>61</v>
      </c>
      <c r="F23" s="3">
        <v>62.704746470565972</v>
      </c>
    </row>
    <row r="24" spans="1:10">
      <c r="A24">
        <v>7</v>
      </c>
      <c r="B24">
        <v>19.004999999999999</v>
      </c>
      <c r="C24">
        <v>79</v>
      </c>
      <c r="D24">
        <v>21000</v>
      </c>
      <c r="E24">
        <v>73</v>
      </c>
      <c r="F24" s="3">
        <v>62.719824181901949</v>
      </c>
    </row>
    <row r="25" spans="1:10">
      <c r="A25">
        <v>8</v>
      </c>
      <c r="B25">
        <v>19.504999999999999</v>
      </c>
      <c r="C25">
        <v>79</v>
      </c>
      <c r="D25">
        <v>21000</v>
      </c>
      <c r="E25">
        <v>64</v>
      </c>
      <c r="F25" s="3">
        <v>62.7830971033586</v>
      </c>
    </row>
    <row r="26" spans="1:10">
      <c r="A26">
        <v>9</v>
      </c>
      <c r="B26">
        <v>20</v>
      </c>
      <c r="C26">
        <v>79</v>
      </c>
      <c r="D26">
        <v>21000</v>
      </c>
      <c r="E26">
        <v>53</v>
      </c>
      <c r="F26" s="3">
        <v>63.007814818305278</v>
      </c>
    </row>
    <row r="27" spans="1:10">
      <c r="A27">
        <v>10</v>
      </c>
      <c r="B27">
        <v>20.504999999999999</v>
      </c>
      <c r="C27">
        <v>79</v>
      </c>
      <c r="D27">
        <v>21000</v>
      </c>
      <c r="E27">
        <v>63</v>
      </c>
      <c r="F27" s="3">
        <v>63.721395448369421</v>
      </c>
    </row>
    <row r="28" spans="1:10">
      <c r="A28">
        <v>11</v>
      </c>
      <c r="B28">
        <v>21.004999999999999</v>
      </c>
      <c r="C28">
        <v>79</v>
      </c>
      <c r="D28">
        <v>21000</v>
      </c>
      <c r="E28">
        <v>68</v>
      </c>
      <c r="F28" s="3">
        <v>65.608867714569897</v>
      </c>
    </row>
    <row r="29" spans="1:10">
      <c r="A29">
        <v>12</v>
      </c>
      <c r="B29">
        <v>21.504999999999999</v>
      </c>
      <c r="C29">
        <v>78</v>
      </c>
      <c r="D29">
        <v>21000</v>
      </c>
      <c r="E29">
        <v>71</v>
      </c>
      <c r="F29" s="3">
        <v>69.891666475782159</v>
      </c>
    </row>
    <row r="30" spans="1:10">
      <c r="A30">
        <v>13</v>
      </c>
      <c r="B30">
        <v>21.995000000000001</v>
      </c>
      <c r="C30">
        <v>78</v>
      </c>
      <c r="D30">
        <v>21000</v>
      </c>
      <c r="E30">
        <v>77</v>
      </c>
      <c r="F30" s="3">
        <v>77.917820933307382</v>
      </c>
    </row>
    <row r="31" spans="1:10">
      <c r="A31">
        <v>14</v>
      </c>
      <c r="B31">
        <v>22.495000000000001</v>
      </c>
      <c r="C31">
        <v>79</v>
      </c>
      <c r="D31">
        <v>21000</v>
      </c>
      <c r="E31">
        <v>89</v>
      </c>
      <c r="F31" s="3">
        <v>91.114640779623144</v>
      </c>
    </row>
    <row r="32" spans="1:10">
      <c r="A32">
        <v>15</v>
      </c>
      <c r="B32">
        <v>23.004999999999999</v>
      </c>
      <c r="C32">
        <v>79</v>
      </c>
      <c r="D32">
        <v>21000</v>
      </c>
      <c r="E32">
        <v>118</v>
      </c>
      <c r="F32" s="3">
        <v>109.11844966621985</v>
      </c>
    </row>
    <row r="33" spans="1:6">
      <c r="A33">
        <v>16</v>
      </c>
      <c r="B33">
        <v>23.504999999999999</v>
      </c>
      <c r="C33">
        <v>80</v>
      </c>
      <c r="D33">
        <v>21000</v>
      </c>
      <c r="E33">
        <v>113</v>
      </c>
      <c r="F33" s="3">
        <v>127.77808563737489</v>
      </c>
    </row>
    <row r="34" spans="1:6">
      <c r="A34">
        <v>17</v>
      </c>
      <c r="B34">
        <v>24.004999999999999</v>
      </c>
      <c r="C34">
        <v>79</v>
      </c>
      <c r="D34">
        <v>21000</v>
      </c>
      <c r="E34">
        <v>157</v>
      </c>
      <c r="F34" s="3">
        <v>141.8714222951628</v>
      </c>
    </row>
    <row r="35" spans="1:6">
      <c r="A35">
        <v>18</v>
      </c>
      <c r="B35">
        <v>24.5</v>
      </c>
      <c r="C35">
        <v>81</v>
      </c>
      <c r="D35">
        <v>21000</v>
      </c>
      <c r="E35">
        <v>152</v>
      </c>
      <c r="F35" s="3">
        <v>146.291249565448</v>
      </c>
    </row>
    <row r="36" spans="1:6">
      <c r="A36">
        <v>19</v>
      </c>
      <c r="B36">
        <v>24.995000000000001</v>
      </c>
      <c r="C36">
        <v>78</v>
      </c>
      <c r="D36">
        <v>21000</v>
      </c>
      <c r="E36">
        <v>129</v>
      </c>
      <c r="F36" s="3">
        <v>139.50120943168812</v>
      </c>
    </row>
    <row r="37" spans="1:6">
      <c r="A37">
        <v>20</v>
      </c>
      <c r="B37">
        <v>25.495000000000001</v>
      </c>
      <c r="C37">
        <v>79</v>
      </c>
      <c r="D37">
        <v>21000</v>
      </c>
      <c r="E37">
        <v>121</v>
      </c>
      <c r="F37" s="3">
        <v>123.92104471909602</v>
      </c>
    </row>
    <row r="38" spans="1:6">
      <c r="A38">
        <v>21</v>
      </c>
      <c r="B38">
        <v>26.004999999999999</v>
      </c>
      <c r="C38">
        <v>79</v>
      </c>
      <c r="D38">
        <v>21000</v>
      </c>
      <c r="E38">
        <v>114</v>
      </c>
      <c r="F38" s="3">
        <v>104.67524278994441</v>
      </c>
    </row>
    <row r="39" spans="1:6">
      <c r="A39">
        <v>22</v>
      </c>
      <c r="B39">
        <v>26.504999999999999</v>
      </c>
      <c r="C39">
        <v>79</v>
      </c>
      <c r="D39">
        <v>21000</v>
      </c>
      <c r="E39">
        <v>83</v>
      </c>
      <c r="F39" s="3">
        <v>87.823217109315593</v>
      </c>
    </row>
    <row r="40" spans="1:6">
      <c r="A40">
        <v>23</v>
      </c>
      <c r="B40">
        <v>27.004999999999999</v>
      </c>
      <c r="C40">
        <v>79</v>
      </c>
      <c r="D40">
        <v>21000</v>
      </c>
      <c r="E40">
        <v>81</v>
      </c>
      <c r="F40" s="3">
        <v>75.748314088628831</v>
      </c>
    </row>
    <row r="41" spans="1:6">
      <c r="A41">
        <v>24</v>
      </c>
      <c r="B41">
        <v>27.504999999999999</v>
      </c>
      <c r="C41">
        <v>78</v>
      </c>
      <c r="D41">
        <v>21000</v>
      </c>
      <c r="E41">
        <v>69</v>
      </c>
      <c r="F41" s="3">
        <v>68.580932702215804</v>
      </c>
    </row>
    <row r="42" spans="1:6">
      <c r="A42">
        <v>25</v>
      </c>
      <c r="B42">
        <v>27.995000000000001</v>
      </c>
      <c r="C42">
        <v>79</v>
      </c>
      <c r="D42">
        <v>21000</v>
      </c>
      <c r="E42">
        <v>64</v>
      </c>
      <c r="F42" s="3">
        <v>65.047231016182934</v>
      </c>
    </row>
    <row r="43" spans="1:6">
      <c r="A43">
        <v>26</v>
      </c>
      <c r="B43">
        <v>28.495000000000001</v>
      </c>
      <c r="C43">
        <v>79</v>
      </c>
      <c r="D43">
        <v>21000</v>
      </c>
      <c r="E43">
        <v>54</v>
      </c>
      <c r="F43" s="3">
        <v>63.499419040281651</v>
      </c>
    </row>
    <row r="44" spans="1:6">
      <c r="A44">
        <v>27</v>
      </c>
      <c r="B44">
        <v>28.995000000000001</v>
      </c>
      <c r="C44">
        <v>79</v>
      </c>
      <c r="D44">
        <v>21000</v>
      </c>
      <c r="E44">
        <v>61</v>
      </c>
      <c r="F44" s="3">
        <v>62.9367657237106</v>
      </c>
    </row>
    <row r="45" spans="1:6">
      <c r="A45">
        <v>28</v>
      </c>
      <c r="B45">
        <v>29.504999999999999</v>
      </c>
      <c r="C45">
        <v>79</v>
      </c>
      <c r="D45">
        <v>21000</v>
      </c>
      <c r="E45">
        <v>57</v>
      </c>
      <c r="F45" s="3">
        <v>62.759704328576525</v>
      </c>
    </row>
    <row r="46" spans="1:6">
      <c r="A46">
        <v>29</v>
      </c>
      <c r="B46">
        <v>30</v>
      </c>
      <c r="C46">
        <v>80</v>
      </c>
      <c r="D46">
        <v>21000</v>
      </c>
      <c r="E46">
        <v>64</v>
      </c>
      <c r="F46" s="3">
        <v>62.714223687848325</v>
      </c>
    </row>
    <row r="47" spans="1:6">
      <c r="A47">
        <v>30</v>
      </c>
      <c r="B47">
        <v>30.5</v>
      </c>
      <c r="C47">
        <v>80</v>
      </c>
      <c r="D47">
        <v>21000</v>
      </c>
      <c r="E47">
        <v>63</v>
      </c>
      <c r="F47" s="3">
        <v>62.703549095609425</v>
      </c>
    </row>
    <row r="48" spans="1:6">
      <c r="A48">
        <v>31</v>
      </c>
      <c r="B48">
        <v>31</v>
      </c>
      <c r="C48">
        <v>80</v>
      </c>
      <c r="D48">
        <v>21000</v>
      </c>
      <c r="E48">
        <v>68</v>
      </c>
      <c r="F48" s="3">
        <v>62.701427597671909</v>
      </c>
    </row>
    <row r="49" spans="1:6">
      <c r="A49">
        <v>32</v>
      </c>
      <c r="B49">
        <v>31.495000000000001</v>
      </c>
      <c r="C49">
        <v>80</v>
      </c>
      <c r="D49">
        <v>21000</v>
      </c>
      <c r="E49">
        <v>63</v>
      </c>
      <c r="F49" s="3">
        <v>62.701064758100138</v>
      </c>
    </row>
    <row r="50" spans="1:6">
      <c r="A50">
        <v>33</v>
      </c>
      <c r="B50">
        <v>32</v>
      </c>
      <c r="C50">
        <v>80</v>
      </c>
      <c r="D50">
        <v>21000</v>
      </c>
      <c r="E50">
        <v>72</v>
      </c>
      <c r="F50" s="3">
        <v>62.701009506664533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6</v>
      </c>
    </row>
    <row r="61" spans="1:6">
      <c r="A61" t="s">
        <v>7</v>
      </c>
    </row>
    <row r="62" spans="1:6">
      <c r="A62" t="s">
        <v>13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71</v>
      </c>
      <c r="B67" t="s">
        <v>65</v>
      </c>
      <c r="C67" t="s">
        <v>53</v>
      </c>
      <c r="D67" t="s">
        <v>70</v>
      </c>
      <c r="E67" t="s">
        <v>69</v>
      </c>
      <c r="F67" t="s">
        <v>90</v>
      </c>
    </row>
    <row r="68" spans="1:10">
      <c r="A68">
        <v>1</v>
      </c>
      <c r="B68">
        <v>15.994999999999999</v>
      </c>
      <c r="C68">
        <v>79</v>
      </c>
      <c r="D68">
        <v>21000</v>
      </c>
      <c r="E68">
        <v>62</v>
      </c>
      <c r="F68" s="3">
        <v>62.502484090153956</v>
      </c>
      <c r="J68" t="s">
        <v>103</v>
      </c>
    </row>
    <row r="69" spans="1:10">
      <c r="A69">
        <v>2</v>
      </c>
      <c r="B69">
        <v>16.504999999999999</v>
      </c>
      <c r="C69">
        <v>79</v>
      </c>
      <c r="D69">
        <v>21000</v>
      </c>
      <c r="E69">
        <v>74</v>
      </c>
      <c r="F69" s="3">
        <v>62.502489750830563</v>
      </c>
    </row>
    <row r="70" spans="1:10">
      <c r="A70">
        <v>3</v>
      </c>
      <c r="B70">
        <v>17.004999999999999</v>
      </c>
      <c r="C70">
        <v>80</v>
      </c>
      <c r="D70">
        <v>21000</v>
      </c>
      <c r="E70">
        <v>63</v>
      </c>
      <c r="F70" s="3">
        <v>62.502531695384974</v>
      </c>
    </row>
    <row r="71" spans="1:10">
      <c r="A71">
        <v>4</v>
      </c>
      <c r="B71">
        <v>17.5</v>
      </c>
      <c r="C71">
        <v>78</v>
      </c>
      <c r="D71">
        <v>21000</v>
      </c>
      <c r="E71">
        <v>59</v>
      </c>
      <c r="F71" s="3">
        <v>62.502798722139531</v>
      </c>
    </row>
    <row r="72" spans="1:10">
      <c r="A72">
        <v>5</v>
      </c>
      <c r="B72">
        <v>18</v>
      </c>
      <c r="C72">
        <v>79</v>
      </c>
      <c r="D72">
        <v>21000</v>
      </c>
      <c r="E72">
        <v>64</v>
      </c>
      <c r="F72" s="3">
        <v>62.504321475560587</v>
      </c>
    </row>
    <row r="73" spans="1:10">
      <c r="A73">
        <v>6</v>
      </c>
      <c r="B73">
        <v>18.5</v>
      </c>
      <c r="C73">
        <v>79</v>
      </c>
      <c r="D73">
        <v>21000</v>
      </c>
      <c r="E73">
        <v>67</v>
      </c>
      <c r="F73" s="3">
        <v>62.511865029338722</v>
      </c>
    </row>
    <row r="74" spans="1:10">
      <c r="A74">
        <v>7</v>
      </c>
      <c r="B74">
        <v>19</v>
      </c>
      <c r="C74">
        <v>80</v>
      </c>
      <c r="D74">
        <v>21000</v>
      </c>
      <c r="E74">
        <v>81</v>
      </c>
      <c r="F74" s="3">
        <v>62.544411817271985</v>
      </c>
    </row>
    <row r="75" spans="1:10">
      <c r="A75">
        <v>8</v>
      </c>
      <c r="B75">
        <v>19.495000000000001</v>
      </c>
      <c r="C75">
        <v>79</v>
      </c>
      <c r="D75">
        <v>21000</v>
      </c>
      <c r="E75">
        <v>69</v>
      </c>
      <c r="F75" s="3">
        <v>62.664446276745444</v>
      </c>
    </row>
    <row r="76" spans="1:10">
      <c r="A76">
        <v>9</v>
      </c>
      <c r="B76">
        <v>19.995000000000001</v>
      </c>
      <c r="C76">
        <v>79</v>
      </c>
      <c r="D76">
        <v>21000</v>
      </c>
      <c r="E76">
        <v>57</v>
      </c>
      <c r="F76" s="3">
        <v>63.058203719842581</v>
      </c>
    </row>
    <row r="77" spans="1:10">
      <c r="A77">
        <v>10</v>
      </c>
      <c r="B77">
        <v>20.5</v>
      </c>
      <c r="C77">
        <v>79</v>
      </c>
      <c r="D77">
        <v>21000</v>
      </c>
      <c r="E77">
        <v>76</v>
      </c>
      <c r="F77" s="3">
        <v>64.189426434930638</v>
      </c>
    </row>
    <row r="78" spans="1:10">
      <c r="A78">
        <v>11</v>
      </c>
      <c r="B78">
        <v>20.995000000000001</v>
      </c>
      <c r="C78">
        <v>79</v>
      </c>
      <c r="D78">
        <v>21000</v>
      </c>
      <c r="E78">
        <v>58</v>
      </c>
      <c r="F78" s="3">
        <v>66.894753872675224</v>
      </c>
    </row>
    <row r="79" spans="1:10">
      <c r="A79">
        <v>12</v>
      </c>
      <c r="B79">
        <v>21.5</v>
      </c>
      <c r="C79">
        <v>81</v>
      </c>
      <c r="D79">
        <v>21000</v>
      </c>
      <c r="E79">
        <v>69</v>
      </c>
      <c r="F79" s="3">
        <v>72.698105167663186</v>
      </c>
    </row>
    <row r="80" spans="1:10">
      <c r="A80">
        <v>13</v>
      </c>
      <c r="B80">
        <v>22.004999999999999</v>
      </c>
      <c r="C80">
        <v>79</v>
      </c>
      <c r="D80">
        <v>21000</v>
      </c>
      <c r="E80">
        <v>97</v>
      </c>
      <c r="F80" s="3">
        <v>83.170367169619283</v>
      </c>
    </row>
    <row r="81" spans="1:6">
      <c r="A81">
        <v>14</v>
      </c>
      <c r="B81">
        <v>22.504999999999999</v>
      </c>
      <c r="C81">
        <v>80</v>
      </c>
      <c r="D81">
        <v>21000</v>
      </c>
      <c r="E81">
        <v>107</v>
      </c>
      <c r="F81" s="3">
        <v>98.908111948438986</v>
      </c>
    </row>
    <row r="82" spans="1:6">
      <c r="A82">
        <v>15</v>
      </c>
      <c r="B82">
        <v>23.004999999999999</v>
      </c>
      <c r="C82">
        <v>79</v>
      </c>
      <c r="D82">
        <v>21000</v>
      </c>
      <c r="E82">
        <v>102</v>
      </c>
      <c r="F82" s="3">
        <v>118.65356656773042</v>
      </c>
    </row>
    <row r="83" spans="1:6">
      <c r="A83">
        <v>16</v>
      </c>
      <c r="B83">
        <v>23.504999999999999</v>
      </c>
      <c r="C83">
        <v>79</v>
      </c>
      <c r="D83">
        <v>21000</v>
      </c>
      <c r="E83">
        <v>138</v>
      </c>
      <c r="F83" s="3">
        <v>138.33663365034704</v>
      </c>
    </row>
    <row r="84" spans="1:6">
      <c r="A84">
        <v>17</v>
      </c>
      <c r="B84">
        <v>24.004999999999999</v>
      </c>
      <c r="C84">
        <v>79</v>
      </c>
      <c r="D84">
        <v>21000</v>
      </c>
      <c r="E84">
        <v>165</v>
      </c>
      <c r="F84" s="3">
        <v>152.18103652993955</v>
      </c>
    </row>
    <row r="85" spans="1:6">
      <c r="A85">
        <v>18</v>
      </c>
      <c r="B85">
        <v>24.5</v>
      </c>
      <c r="C85">
        <v>78</v>
      </c>
      <c r="D85">
        <v>21000</v>
      </c>
      <c r="E85">
        <v>155</v>
      </c>
      <c r="F85" s="3">
        <v>155.39132875047423</v>
      </c>
    </row>
    <row r="86" spans="1:6">
      <c r="A86">
        <v>19</v>
      </c>
      <c r="B86">
        <v>25.01</v>
      </c>
      <c r="C86">
        <v>79</v>
      </c>
      <c r="D86">
        <v>21000</v>
      </c>
      <c r="E86">
        <v>144</v>
      </c>
      <c r="F86" s="3">
        <v>146.55885795854317</v>
      </c>
    </row>
    <row r="87" spans="1:6">
      <c r="A87">
        <v>20</v>
      </c>
      <c r="B87">
        <v>25.504999999999999</v>
      </c>
      <c r="C87">
        <v>80</v>
      </c>
      <c r="D87">
        <v>21000</v>
      </c>
      <c r="E87">
        <v>127</v>
      </c>
      <c r="F87" s="3">
        <v>129.34647670044373</v>
      </c>
    </row>
    <row r="88" spans="1:6">
      <c r="A88">
        <v>21</v>
      </c>
      <c r="B88">
        <v>26</v>
      </c>
      <c r="C88">
        <v>79</v>
      </c>
      <c r="D88">
        <v>21000</v>
      </c>
      <c r="E88">
        <v>105</v>
      </c>
      <c r="F88" s="3">
        <v>109.17047287845901</v>
      </c>
    </row>
    <row r="89" spans="1:6">
      <c r="A89">
        <v>22</v>
      </c>
      <c r="B89">
        <v>26.5</v>
      </c>
      <c r="C89">
        <v>79</v>
      </c>
      <c r="D89">
        <v>21000</v>
      </c>
      <c r="E89">
        <v>98</v>
      </c>
      <c r="F89" s="3">
        <v>90.947428303111678</v>
      </c>
    </row>
    <row r="90" spans="1:6">
      <c r="A90">
        <v>23</v>
      </c>
      <c r="B90">
        <v>27</v>
      </c>
      <c r="C90">
        <v>78</v>
      </c>
      <c r="D90">
        <v>21000</v>
      </c>
      <c r="E90">
        <v>88</v>
      </c>
      <c r="F90" s="3">
        <v>77.683756189873705</v>
      </c>
    </row>
    <row r="91" spans="1:6">
      <c r="A91">
        <v>24</v>
      </c>
      <c r="B91">
        <v>27.5</v>
      </c>
      <c r="C91">
        <v>78</v>
      </c>
      <c r="D91">
        <v>21000</v>
      </c>
      <c r="E91">
        <v>64</v>
      </c>
      <c r="F91" s="3">
        <v>69.597090558728368</v>
      </c>
    </row>
    <row r="92" spans="1:6">
      <c r="A92">
        <v>25</v>
      </c>
      <c r="B92">
        <v>28.004999999999999</v>
      </c>
      <c r="C92">
        <v>79</v>
      </c>
      <c r="D92">
        <v>21000</v>
      </c>
      <c r="E92">
        <v>51</v>
      </c>
      <c r="F92" s="3">
        <v>65.377852996262149</v>
      </c>
    </row>
    <row r="93" spans="1:6">
      <c r="A93">
        <v>26</v>
      </c>
      <c r="B93">
        <v>28.504999999999999</v>
      </c>
      <c r="C93">
        <v>80</v>
      </c>
      <c r="D93">
        <v>21000</v>
      </c>
      <c r="E93">
        <v>68</v>
      </c>
      <c r="F93" s="3">
        <v>63.531378683407567</v>
      </c>
    </row>
    <row r="94" spans="1:6">
      <c r="A94">
        <v>27</v>
      </c>
      <c r="B94">
        <v>29.004999999999999</v>
      </c>
      <c r="C94">
        <v>80</v>
      </c>
      <c r="D94">
        <v>21000</v>
      </c>
      <c r="E94">
        <v>66</v>
      </c>
      <c r="F94" s="3">
        <v>62.824861662703412</v>
      </c>
    </row>
    <row r="95" spans="1:6">
      <c r="A95">
        <v>28</v>
      </c>
      <c r="B95">
        <v>29.504999999999999</v>
      </c>
      <c r="C95">
        <v>79</v>
      </c>
      <c r="D95">
        <v>21000</v>
      </c>
      <c r="E95">
        <v>55</v>
      </c>
      <c r="F95" s="3">
        <v>62.590929232828294</v>
      </c>
    </row>
    <row r="96" spans="1:6">
      <c r="A96">
        <v>29</v>
      </c>
      <c r="B96">
        <v>30</v>
      </c>
      <c r="C96">
        <v>80</v>
      </c>
      <c r="D96">
        <v>21000</v>
      </c>
      <c r="E96">
        <v>58</v>
      </c>
      <c r="F96" s="3">
        <v>62.524050174121591</v>
      </c>
    </row>
    <row r="97" spans="1:6">
      <c r="A97">
        <v>30</v>
      </c>
      <c r="B97">
        <v>30.5</v>
      </c>
      <c r="C97">
        <v>80</v>
      </c>
      <c r="D97">
        <v>21000</v>
      </c>
      <c r="E97">
        <v>63</v>
      </c>
      <c r="F97" s="3">
        <v>62.507026025878943</v>
      </c>
    </row>
    <row r="98" spans="1:6">
      <c r="A98">
        <v>31</v>
      </c>
      <c r="B98">
        <v>30.995000000000001</v>
      </c>
      <c r="C98">
        <v>80</v>
      </c>
      <c r="D98">
        <v>21000</v>
      </c>
      <c r="E98">
        <v>60</v>
      </c>
      <c r="F98" s="3">
        <v>62.503336046531103</v>
      </c>
    </row>
    <row r="99" spans="1:6">
      <c r="A99">
        <v>32</v>
      </c>
      <c r="B99">
        <v>31.495000000000001</v>
      </c>
      <c r="C99">
        <v>78</v>
      </c>
      <c r="D99">
        <v>21000</v>
      </c>
      <c r="E99">
        <v>57</v>
      </c>
      <c r="F99" s="3">
        <v>62.502621270690518</v>
      </c>
    </row>
    <row r="100" spans="1:6">
      <c r="A100">
        <v>33</v>
      </c>
      <c r="B100">
        <v>32</v>
      </c>
      <c r="C100">
        <v>80</v>
      </c>
      <c r="D100">
        <v>21000</v>
      </c>
      <c r="E100">
        <v>63</v>
      </c>
      <c r="F100" s="3">
        <v>62.502502521162846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14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6</v>
      </c>
    </row>
    <row r="111" spans="1:6">
      <c r="A111" t="s">
        <v>7</v>
      </c>
    </row>
    <row r="112" spans="1:6">
      <c r="A112" t="s">
        <v>15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71</v>
      </c>
      <c r="B117" t="s">
        <v>65</v>
      </c>
      <c r="C117" t="s">
        <v>53</v>
      </c>
      <c r="D117" t="s">
        <v>70</v>
      </c>
      <c r="E117" t="s">
        <v>69</v>
      </c>
      <c r="F117" t="s">
        <v>90</v>
      </c>
    </row>
    <row r="118" spans="1:10">
      <c r="A118">
        <v>1</v>
      </c>
      <c r="B118">
        <v>15.994999999999999</v>
      </c>
      <c r="C118">
        <v>79</v>
      </c>
      <c r="D118">
        <v>21000</v>
      </c>
      <c r="E118">
        <v>60</v>
      </c>
      <c r="F118" s="3">
        <v>65.086376493118721</v>
      </c>
      <c r="J118" t="s">
        <v>104</v>
      </c>
    </row>
    <row r="119" spans="1:10">
      <c r="A119">
        <v>2</v>
      </c>
      <c r="B119">
        <v>16.5</v>
      </c>
      <c r="C119">
        <v>80</v>
      </c>
      <c r="D119">
        <v>21000</v>
      </c>
      <c r="E119">
        <v>64</v>
      </c>
      <c r="F119" s="3">
        <v>65.086382630982598</v>
      </c>
    </row>
    <row r="120" spans="1:10">
      <c r="A120">
        <v>3</v>
      </c>
      <c r="B120">
        <v>17.004999999999999</v>
      </c>
      <c r="C120">
        <v>79</v>
      </c>
      <c r="D120">
        <v>21000</v>
      </c>
      <c r="E120">
        <v>65</v>
      </c>
      <c r="F120" s="3">
        <v>65.086426727602571</v>
      </c>
    </row>
    <row r="121" spans="1:10">
      <c r="A121">
        <v>4</v>
      </c>
      <c r="B121">
        <v>17.495000000000001</v>
      </c>
      <c r="C121">
        <v>79</v>
      </c>
      <c r="D121">
        <v>21000</v>
      </c>
      <c r="E121">
        <v>72</v>
      </c>
      <c r="F121" s="3">
        <v>65.086686365178068</v>
      </c>
    </row>
    <row r="122" spans="1:10">
      <c r="A122">
        <v>5</v>
      </c>
      <c r="B122">
        <v>17.995000000000001</v>
      </c>
      <c r="C122">
        <v>80</v>
      </c>
      <c r="D122">
        <v>21000</v>
      </c>
      <c r="E122">
        <v>64</v>
      </c>
      <c r="F122" s="3">
        <v>65.088100634201837</v>
      </c>
    </row>
    <row r="123" spans="1:10">
      <c r="A123">
        <v>6</v>
      </c>
      <c r="B123">
        <v>18.495000000000001</v>
      </c>
      <c r="C123">
        <v>80</v>
      </c>
      <c r="D123">
        <v>21000</v>
      </c>
      <c r="E123">
        <v>64</v>
      </c>
      <c r="F123" s="3">
        <v>65.094787360414742</v>
      </c>
    </row>
    <row r="124" spans="1:10">
      <c r="A124">
        <v>7</v>
      </c>
      <c r="B124">
        <v>18.995000000000001</v>
      </c>
      <c r="C124">
        <v>79</v>
      </c>
      <c r="D124">
        <v>21000</v>
      </c>
      <c r="E124">
        <v>63</v>
      </c>
      <c r="F124" s="3">
        <v>65.122404692008033</v>
      </c>
    </row>
    <row r="125" spans="1:10">
      <c r="A125">
        <v>8</v>
      </c>
      <c r="B125">
        <v>19.495000000000001</v>
      </c>
      <c r="C125">
        <v>78</v>
      </c>
      <c r="D125">
        <v>21000</v>
      </c>
      <c r="E125">
        <v>66</v>
      </c>
      <c r="F125" s="3">
        <v>65.221922401948831</v>
      </c>
    </row>
    <row r="126" spans="1:10">
      <c r="A126">
        <v>9</v>
      </c>
      <c r="B126">
        <v>20.004999999999999</v>
      </c>
      <c r="C126">
        <v>79</v>
      </c>
      <c r="D126">
        <v>21000</v>
      </c>
      <c r="E126">
        <v>65</v>
      </c>
      <c r="F126" s="3">
        <v>65.544518364017549</v>
      </c>
    </row>
    <row r="127" spans="1:10">
      <c r="A127">
        <v>10</v>
      </c>
      <c r="B127">
        <v>20.5</v>
      </c>
      <c r="C127">
        <v>80</v>
      </c>
      <c r="D127">
        <v>21000</v>
      </c>
      <c r="E127">
        <v>64</v>
      </c>
      <c r="F127" s="3">
        <v>66.399507794742235</v>
      </c>
    </row>
    <row r="128" spans="1:10">
      <c r="A128">
        <v>11</v>
      </c>
      <c r="B128">
        <v>20.995000000000001</v>
      </c>
      <c r="C128">
        <v>79</v>
      </c>
      <c r="D128">
        <v>21000</v>
      </c>
      <c r="E128">
        <v>64</v>
      </c>
      <c r="F128" s="3">
        <v>68.400774808347805</v>
      </c>
    </row>
    <row r="129" spans="1:6">
      <c r="A129">
        <v>12</v>
      </c>
      <c r="B129">
        <v>21.495000000000001</v>
      </c>
      <c r="C129">
        <v>80</v>
      </c>
      <c r="D129">
        <v>21000</v>
      </c>
      <c r="E129">
        <v>61</v>
      </c>
      <c r="F129" s="3">
        <v>72.508225121074148</v>
      </c>
    </row>
    <row r="130" spans="1:6">
      <c r="A130">
        <v>13</v>
      </c>
      <c r="B130">
        <v>22</v>
      </c>
      <c r="C130">
        <v>80</v>
      </c>
      <c r="D130">
        <v>21000</v>
      </c>
      <c r="E130">
        <v>83</v>
      </c>
      <c r="F130" s="3">
        <v>79.773624683391944</v>
      </c>
    </row>
    <row r="131" spans="1:6">
      <c r="A131">
        <v>14</v>
      </c>
      <c r="B131">
        <v>22.5</v>
      </c>
      <c r="C131">
        <v>79</v>
      </c>
      <c r="D131">
        <v>21000</v>
      </c>
      <c r="E131">
        <v>102</v>
      </c>
      <c r="F131" s="3">
        <v>90.427150651398904</v>
      </c>
    </row>
    <row r="132" spans="1:6">
      <c r="A132">
        <v>15</v>
      </c>
      <c r="B132">
        <v>22.995000000000001</v>
      </c>
      <c r="C132">
        <v>79</v>
      </c>
      <c r="D132">
        <v>21000</v>
      </c>
      <c r="E132">
        <v>95</v>
      </c>
      <c r="F132" s="3">
        <v>103.3547851630799</v>
      </c>
    </row>
    <row r="133" spans="1:6">
      <c r="A133">
        <v>16</v>
      </c>
      <c r="B133">
        <v>23.495000000000001</v>
      </c>
      <c r="C133">
        <v>79</v>
      </c>
      <c r="D133">
        <v>21000</v>
      </c>
      <c r="E133">
        <v>124</v>
      </c>
      <c r="F133" s="3">
        <v>116.09206182692415</v>
      </c>
    </row>
    <row r="134" spans="1:6">
      <c r="A134">
        <v>17</v>
      </c>
      <c r="B134">
        <v>23.995000000000001</v>
      </c>
      <c r="C134">
        <v>79</v>
      </c>
      <c r="D134">
        <v>21000</v>
      </c>
      <c r="E134">
        <v>121</v>
      </c>
      <c r="F134" s="3">
        <v>124.79877036906643</v>
      </c>
    </row>
    <row r="135" spans="1:6">
      <c r="A135">
        <v>18</v>
      </c>
      <c r="B135">
        <v>24.504999999999999</v>
      </c>
      <c r="C135">
        <v>78</v>
      </c>
      <c r="D135">
        <v>21000</v>
      </c>
      <c r="E135">
        <v>145</v>
      </c>
      <c r="F135" s="3">
        <v>126.44078474843145</v>
      </c>
    </row>
    <row r="136" spans="1:6">
      <c r="A136">
        <v>19</v>
      </c>
      <c r="B136">
        <v>25</v>
      </c>
      <c r="C136">
        <v>80</v>
      </c>
      <c r="D136">
        <v>21000</v>
      </c>
      <c r="E136">
        <v>101</v>
      </c>
      <c r="F136" s="3">
        <v>120.45104988747511</v>
      </c>
    </row>
    <row r="137" spans="1:6">
      <c r="A137">
        <v>20</v>
      </c>
      <c r="B137">
        <v>25.495000000000001</v>
      </c>
      <c r="C137">
        <v>80</v>
      </c>
      <c r="D137">
        <v>21000</v>
      </c>
      <c r="E137">
        <v>119</v>
      </c>
      <c r="F137" s="3">
        <v>109.08189460651865</v>
      </c>
    </row>
    <row r="138" spans="1:6">
      <c r="A138">
        <v>21</v>
      </c>
      <c r="B138">
        <v>25.995000000000001</v>
      </c>
      <c r="C138">
        <v>79</v>
      </c>
      <c r="D138">
        <v>21000</v>
      </c>
      <c r="E138">
        <v>84</v>
      </c>
      <c r="F138" s="3">
        <v>95.743060425800977</v>
      </c>
    </row>
    <row r="139" spans="1:6">
      <c r="A139">
        <v>22</v>
      </c>
      <c r="B139">
        <v>26.504999999999999</v>
      </c>
      <c r="C139">
        <v>79</v>
      </c>
      <c r="D139">
        <v>21000</v>
      </c>
      <c r="E139">
        <v>99</v>
      </c>
      <c r="F139" s="3">
        <v>83.64179372303532</v>
      </c>
    </row>
    <row r="140" spans="1:6">
      <c r="A140">
        <v>23</v>
      </c>
      <c r="B140">
        <v>27.004999999999999</v>
      </c>
      <c r="C140">
        <v>78</v>
      </c>
      <c r="D140">
        <v>21000</v>
      </c>
      <c r="E140">
        <v>87</v>
      </c>
      <c r="F140" s="3">
        <v>75.035761332936929</v>
      </c>
    </row>
    <row r="141" spans="1:6">
      <c r="A141">
        <v>24</v>
      </c>
      <c r="B141">
        <v>27.495000000000001</v>
      </c>
      <c r="C141">
        <v>79</v>
      </c>
      <c r="D141">
        <v>21000</v>
      </c>
      <c r="E141">
        <v>61</v>
      </c>
      <c r="F141" s="3">
        <v>69.849387842144594</v>
      </c>
    </row>
    <row r="142" spans="1:6">
      <c r="A142">
        <v>25</v>
      </c>
      <c r="B142">
        <v>27.995000000000001</v>
      </c>
      <c r="C142">
        <v>80</v>
      </c>
      <c r="D142">
        <v>21000</v>
      </c>
      <c r="E142">
        <v>69</v>
      </c>
      <c r="F142" s="3">
        <v>67.061840411523789</v>
      </c>
    </row>
    <row r="143" spans="1:6">
      <c r="A143">
        <v>26</v>
      </c>
      <c r="B143">
        <v>28.5</v>
      </c>
      <c r="C143">
        <v>78</v>
      </c>
      <c r="D143">
        <v>21000</v>
      </c>
      <c r="E143">
        <v>63</v>
      </c>
      <c r="F143" s="3">
        <v>65.798334135901769</v>
      </c>
    </row>
    <row r="144" spans="1:6">
      <c r="A144">
        <v>27</v>
      </c>
      <c r="B144">
        <v>29</v>
      </c>
      <c r="C144">
        <v>80</v>
      </c>
      <c r="D144">
        <v>21000</v>
      </c>
      <c r="E144">
        <v>72</v>
      </c>
      <c r="F144" s="3">
        <v>65.313892924950139</v>
      </c>
    </row>
    <row r="145" spans="1:6">
      <c r="A145">
        <v>28</v>
      </c>
      <c r="B145">
        <v>29.495000000000001</v>
      </c>
      <c r="C145">
        <v>80</v>
      </c>
      <c r="D145">
        <v>21000</v>
      </c>
      <c r="E145">
        <v>62</v>
      </c>
      <c r="F145" s="3">
        <v>65.151095633779875</v>
      </c>
    </row>
    <row r="146" spans="1:6">
      <c r="A146">
        <v>29</v>
      </c>
      <c r="B146">
        <v>30.004999999999999</v>
      </c>
      <c r="C146">
        <v>81</v>
      </c>
      <c r="D146">
        <v>21000</v>
      </c>
      <c r="E146">
        <v>73</v>
      </c>
      <c r="F146" s="3">
        <v>65.101891358789615</v>
      </c>
    </row>
    <row r="147" spans="1:6">
      <c r="A147">
        <v>30</v>
      </c>
      <c r="B147">
        <v>30.5</v>
      </c>
      <c r="C147">
        <v>78</v>
      </c>
      <c r="D147">
        <v>21000</v>
      </c>
      <c r="E147">
        <v>60</v>
      </c>
      <c r="F147" s="3">
        <v>65.089785230161795</v>
      </c>
    </row>
    <row r="148" spans="1:6">
      <c r="A148">
        <v>31</v>
      </c>
      <c r="B148">
        <v>31</v>
      </c>
      <c r="C148">
        <v>81</v>
      </c>
      <c r="D148">
        <v>21000</v>
      </c>
      <c r="E148">
        <v>86</v>
      </c>
      <c r="F148" s="3">
        <v>65.087024189614567</v>
      </c>
    </row>
    <row r="149" spans="1:6">
      <c r="A149">
        <v>32</v>
      </c>
      <c r="B149">
        <v>31.5</v>
      </c>
      <c r="C149">
        <v>79</v>
      </c>
      <c r="D149">
        <v>21000</v>
      </c>
      <c r="E149">
        <v>73</v>
      </c>
      <c r="F149" s="3">
        <v>65.086484009231199</v>
      </c>
    </row>
    <row r="150" spans="1:6">
      <c r="A150">
        <v>33</v>
      </c>
      <c r="B150">
        <v>32</v>
      </c>
      <c r="C150">
        <v>80</v>
      </c>
      <c r="D150">
        <v>21000</v>
      </c>
      <c r="E150">
        <v>56</v>
      </c>
      <c r="F150" s="3">
        <v>65.086391559234073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16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6</v>
      </c>
    </row>
    <row r="161" spans="1:10">
      <c r="A161" t="s">
        <v>7</v>
      </c>
    </row>
    <row r="162" spans="1:10">
      <c r="A162" t="s">
        <v>17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71</v>
      </c>
      <c r="B167" t="s">
        <v>65</v>
      </c>
      <c r="C167" t="s">
        <v>53</v>
      </c>
      <c r="D167" t="s">
        <v>70</v>
      </c>
      <c r="E167" t="s">
        <v>69</v>
      </c>
      <c r="F167" t="s">
        <v>90</v>
      </c>
    </row>
    <row r="168" spans="1:10">
      <c r="A168">
        <v>1</v>
      </c>
      <c r="B168">
        <v>15.994999999999999</v>
      </c>
      <c r="C168">
        <v>80</v>
      </c>
      <c r="D168">
        <v>21000</v>
      </c>
      <c r="E168">
        <v>70</v>
      </c>
      <c r="F168" s="3">
        <v>60.065944752601965</v>
      </c>
      <c r="J168" t="s">
        <v>105</v>
      </c>
    </row>
    <row r="169" spans="1:10">
      <c r="A169">
        <v>2</v>
      </c>
      <c r="B169">
        <v>16.5</v>
      </c>
      <c r="C169">
        <v>78</v>
      </c>
      <c r="D169">
        <v>21000</v>
      </c>
      <c r="E169">
        <v>57</v>
      </c>
      <c r="F169" s="3">
        <v>60.065945083260701</v>
      </c>
    </row>
    <row r="170" spans="1:10">
      <c r="A170">
        <v>3</v>
      </c>
      <c r="B170">
        <v>17.004999999999999</v>
      </c>
      <c r="C170">
        <v>79</v>
      </c>
      <c r="D170">
        <v>21000</v>
      </c>
      <c r="E170">
        <v>51</v>
      </c>
      <c r="F170" s="3">
        <v>60.065948515301017</v>
      </c>
    </row>
    <row r="171" spans="1:10">
      <c r="A171">
        <v>4</v>
      </c>
      <c r="B171">
        <v>17.504999999999999</v>
      </c>
      <c r="C171">
        <v>80</v>
      </c>
      <c r="D171">
        <v>21000</v>
      </c>
      <c r="E171">
        <v>65</v>
      </c>
      <c r="F171" s="3">
        <v>60.065980252089538</v>
      </c>
    </row>
    <row r="172" spans="1:10">
      <c r="A172">
        <v>5</v>
      </c>
      <c r="B172">
        <v>17.995000000000001</v>
      </c>
      <c r="C172">
        <v>80</v>
      </c>
      <c r="D172">
        <v>21000</v>
      </c>
      <c r="E172">
        <v>59</v>
      </c>
      <c r="F172" s="3">
        <v>60.066218258323666</v>
      </c>
    </row>
    <row r="173" spans="1:10">
      <c r="A173">
        <v>6</v>
      </c>
      <c r="B173">
        <v>18.5</v>
      </c>
      <c r="C173">
        <v>79</v>
      </c>
      <c r="D173">
        <v>21000</v>
      </c>
      <c r="E173">
        <v>58</v>
      </c>
      <c r="F173" s="3">
        <v>60.067849859094252</v>
      </c>
    </row>
    <row r="174" spans="1:10">
      <c r="A174">
        <v>7</v>
      </c>
      <c r="B174">
        <v>18.995000000000001</v>
      </c>
      <c r="C174">
        <v>80</v>
      </c>
      <c r="D174">
        <v>21000</v>
      </c>
      <c r="E174">
        <v>56</v>
      </c>
      <c r="F174" s="3">
        <v>60.076816479073344</v>
      </c>
    </row>
    <row r="175" spans="1:10">
      <c r="A175">
        <v>8</v>
      </c>
      <c r="B175">
        <v>19.495000000000001</v>
      </c>
      <c r="C175">
        <v>78</v>
      </c>
      <c r="D175">
        <v>21000</v>
      </c>
      <c r="E175">
        <v>66</v>
      </c>
      <c r="F175" s="3">
        <v>60.119658269648554</v>
      </c>
    </row>
    <row r="176" spans="1:10">
      <c r="A176">
        <v>9</v>
      </c>
      <c r="B176">
        <v>20</v>
      </c>
      <c r="C176">
        <v>78</v>
      </c>
      <c r="D176">
        <v>21000</v>
      </c>
      <c r="E176">
        <v>76</v>
      </c>
      <c r="F176" s="3">
        <v>60.294587197751859</v>
      </c>
    </row>
    <row r="177" spans="1:6">
      <c r="A177">
        <v>10</v>
      </c>
      <c r="B177">
        <v>20.5</v>
      </c>
      <c r="C177">
        <v>79</v>
      </c>
      <c r="D177">
        <v>21000</v>
      </c>
      <c r="E177">
        <v>58</v>
      </c>
      <c r="F177" s="3">
        <v>60.880764261496338</v>
      </c>
    </row>
    <row r="178" spans="1:6">
      <c r="A178">
        <v>11</v>
      </c>
      <c r="B178">
        <v>20.995000000000001</v>
      </c>
      <c r="C178">
        <v>79</v>
      </c>
      <c r="D178">
        <v>21000</v>
      </c>
      <c r="E178">
        <v>61</v>
      </c>
      <c r="F178" s="3">
        <v>62.508896548424651</v>
      </c>
    </row>
    <row r="179" spans="1:6">
      <c r="A179">
        <v>12</v>
      </c>
      <c r="B179">
        <v>21.495000000000001</v>
      </c>
      <c r="C179">
        <v>80</v>
      </c>
      <c r="D179">
        <v>21000</v>
      </c>
      <c r="E179">
        <v>63</v>
      </c>
      <c r="F179" s="3">
        <v>66.366091950424178</v>
      </c>
    </row>
    <row r="180" spans="1:6">
      <c r="A180">
        <v>13</v>
      </c>
      <c r="B180">
        <v>22</v>
      </c>
      <c r="C180">
        <v>79</v>
      </c>
      <c r="D180">
        <v>21000</v>
      </c>
      <c r="E180">
        <v>76</v>
      </c>
      <c r="F180" s="3">
        <v>73.973512872407142</v>
      </c>
    </row>
    <row r="181" spans="1:6">
      <c r="A181">
        <v>14</v>
      </c>
      <c r="B181">
        <v>22.5</v>
      </c>
      <c r="C181">
        <v>79</v>
      </c>
      <c r="D181">
        <v>21000</v>
      </c>
      <c r="E181">
        <v>93</v>
      </c>
      <c r="F181" s="3">
        <v>85.936543767518629</v>
      </c>
    </row>
    <row r="182" spans="1:6">
      <c r="A182">
        <v>15</v>
      </c>
      <c r="B182">
        <v>22.995000000000001</v>
      </c>
      <c r="C182">
        <v>80</v>
      </c>
      <c r="D182">
        <v>21000</v>
      </c>
      <c r="E182">
        <v>99</v>
      </c>
      <c r="F182" s="3">
        <v>100.81656116430749</v>
      </c>
    </row>
    <row r="183" spans="1:6">
      <c r="A183">
        <v>16</v>
      </c>
      <c r="B183">
        <v>23.495000000000001</v>
      </c>
      <c r="C183">
        <v>80</v>
      </c>
      <c r="D183">
        <v>21000</v>
      </c>
      <c r="E183">
        <v>111</v>
      </c>
      <c r="F183" s="3">
        <v>114.92151163977178</v>
      </c>
    </row>
    <row r="184" spans="1:6">
      <c r="A184">
        <v>17</v>
      </c>
      <c r="B184">
        <v>24.004999999999999</v>
      </c>
      <c r="C184">
        <v>80</v>
      </c>
      <c r="D184">
        <v>21000</v>
      </c>
      <c r="E184">
        <v>120</v>
      </c>
      <c r="F184" s="3">
        <v>122.8963567531885</v>
      </c>
    </row>
    <row r="185" spans="1:6">
      <c r="A185">
        <v>18</v>
      </c>
      <c r="B185">
        <v>24.5</v>
      </c>
      <c r="C185">
        <v>80</v>
      </c>
      <c r="D185">
        <v>21000</v>
      </c>
      <c r="E185">
        <v>124</v>
      </c>
      <c r="F185" s="3">
        <v>121.04131626552648</v>
      </c>
    </row>
    <row r="186" spans="1:6">
      <c r="A186">
        <v>19</v>
      </c>
      <c r="B186">
        <v>24.995000000000001</v>
      </c>
      <c r="C186">
        <v>80</v>
      </c>
      <c r="D186">
        <v>21000</v>
      </c>
      <c r="E186">
        <v>110</v>
      </c>
      <c r="F186" s="3">
        <v>110.52700505286597</v>
      </c>
    </row>
    <row r="187" spans="1:6">
      <c r="A187">
        <v>20</v>
      </c>
      <c r="B187">
        <v>25.504999999999999</v>
      </c>
      <c r="C187">
        <v>78</v>
      </c>
      <c r="D187">
        <v>21000</v>
      </c>
      <c r="E187">
        <v>100</v>
      </c>
      <c r="F187" s="3">
        <v>95.21457275069119</v>
      </c>
    </row>
    <row r="188" spans="1:6">
      <c r="A188">
        <v>21</v>
      </c>
      <c r="B188">
        <v>26.004999999999999</v>
      </c>
      <c r="C188">
        <v>80</v>
      </c>
      <c r="D188">
        <v>21000</v>
      </c>
      <c r="E188">
        <v>82</v>
      </c>
      <c r="F188" s="3">
        <v>80.990033993573533</v>
      </c>
    </row>
    <row r="189" spans="1:6">
      <c r="A189">
        <v>22</v>
      </c>
      <c r="B189">
        <v>26.504999999999999</v>
      </c>
      <c r="C189">
        <v>79</v>
      </c>
      <c r="D189">
        <v>21000</v>
      </c>
      <c r="E189">
        <v>67</v>
      </c>
      <c r="F189" s="3">
        <v>70.653542465520658</v>
      </c>
    </row>
    <row r="190" spans="1:6">
      <c r="A190">
        <v>23</v>
      </c>
      <c r="B190">
        <v>26.995000000000001</v>
      </c>
      <c r="C190">
        <v>79</v>
      </c>
      <c r="D190">
        <v>21000</v>
      </c>
      <c r="E190">
        <v>64</v>
      </c>
      <c r="F190" s="3">
        <v>64.704486456342963</v>
      </c>
    </row>
    <row r="191" spans="1:6">
      <c r="A191">
        <v>24</v>
      </c>
      <c r="B191">
        <v>27.504999999999999</v>
      </c>
      <c r="C191">
        <v>78</v>
      </c>
      <c r="D191">
        <v>21000</v>
      </c>
      <c r="E191">
        <v>53</v>
      </c>
      <c r="F191" s="3">
        <v>61.730649475743796</v>
      </c>
    </row>
    <row r="192" spans="1:6">
      <c r="A192">
        <v>25</v>
      </c>
      <c r="B192">
        <v>28.01</v>
      </c>
      <c r="C192">
        <v>80</v>
      </c>
      <c r="D192">
        <v>21000</v>
      </c>
      <c r="E192">
        <v>59</v>
      </c>
      <c r="F192" s="3">
        <v>60.576794928574898</v>
      </c>
    </row>
    <row r="193" spans="1:6">
      <c r="A193">
        <v>26</v>
      </c>
      <c r="B193">
        <v>28.495000000000001</v>
      </c>
      <c r="C193">
        <v>80</v>
      </c>
      <c r="D193">
        <v>21000</v>
      </c>
      <c r="E193">
        <v>67</v>
      </c>
      <c r="F193" s="3">
        <v>60.206479410869157</v>
      </c>
    </row>
    <row r="194" spans="1:6">
      <c r="A194">
        <v>27</v>
      </c>
      <c r="B194">
        <v>28.995000000000001</v>
      </c>
      <c r="C194">
        <v>79</v>
      </c>
      <c r="D194">
        <v>21000</v>
      </c>
      <c r="E194">
        <v>62</v>
      </c>
      <c r="F194" s="3">
        <v>60.097597358015264</v>
      </c>
    </row>
    <row r="195" spans="1:6">
      <c r="A195">
        <v>28</v>
      </c>
      <c r="B195">
        <v>29.504999999999999</v>
      </c>
      <c r="C195">
        <v>79</v>
      </c>
      <c r="D195">
        <v>21000</v>
      </c>
      <c r="E195">
        <v>63</v>
      </c>
      <c r="F195" s="3">
        <v>60.071797623580878</v>
      </c>
    </row>
    <row r="196" spans="1:6">
      <c r="A196">
        <v>29</v>
      </c>
      <c r="B196">
        <v>30.004999999999999</v>
      </c>
      <c r="C196">
        <v>79</v>
      </c>
      <c r="D196">
        <v>21000</v>
      </c>
      <c r="E196">
        <v>49</v>
      </c>
      <c r="F196" s="3">
        <v>60.066894063767911</v>
      </c>
    </row>
    <row r="197" spans="1:6">
      <c r="A197">
        <v>30</v>
      </c>
      <c r="B197">
        <v>30.5</v>
      </c>
      <c r="C197">
        <v>80</v>
      </c>
      <c r="D197">
        <v>21000</v>
      </c>
      <c r="E197">
        <v>67</v>
      </c>
      <c r="F197" s="3">
        <v>60.066078355473707</v>
      </c>
    </row>
    <row r="198" spans="1:6">
      <c r="A198">
        <v>31</v>
      </c>
      <c r="B198">
        <v>31</v>
      </c>
      <c r="C198">
        <v>80</v>
      </c>
      <c r="D198">
        <v>21000</v>
      </c>
      <c r="E198">
        <v>67</v>
      </c>
      <c r="F198" s="3">
        <v>60.065960434068224</v>
      </c>
    </row>
    <row r="199" spans="1:6">
      <c r="A199">
        <v>32</v>
      </c>
      <c r="B199">
        <v>31.5</v>
      </c>
      <c r="C199">
        <v>79</v>
      </c>
      <c r="D199">
        <v>21000</v>
      </c>
      <c r="E199">
        <v>61</v>
      </c>
      <c r="F199" s="3">
        <v>60.065946317082719</v>
      </c>
    </row>
    <row r="200" spans="1:6">
      <c r="A200">
        <v>33</v>
      </c>
      <c r="B200">
        <v>32</v>
      </c>
      <c r="C200">
        <v>80</v>
      </c>
      <c r="D200">
        <v>21000</v>
      </c>
      <c r="E200">
        <v>57</v>
      </c>
      <c r="F200" s="3">
        <v>60.065944885270049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18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6</v>
      </c>
    </row>
    <row r="211" spans="1:10">
      <c r="A211" t="s">
        <v>7</v>
      </c>
    </row>
    <row r="212" spans="1:10">
      <c r="A212" t="s">
        <v>19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71</v>
      </c>
      <c r="B217" t="s">
        <v>65</v>
      </c>
      <c r="C217" t="s">
        <v>53</v>
      </c>
      <c r="D217" t="s">
        <v>70</v>
      </c>
      <c r="E217" t="s">
        <v>69</v>
      </c>
      <c r="F217" t="s">
        <v>90</v>
      </c>
    </row>
    <row r="218" spans="1:10">
      <c r="A218">
        <v>1</v>
      </c>
      <c r="B218">
        <v>15.994999999999999</v>
      </c>
      <c r="C218">
        <v>80</v>
      </c>
      <c r="D218">
        <v>21000</v>
      </c>
      <c r="E218">
        <v>75</v>
      </c>
      <c r="F218" s="3">
        <v>65.022850757406459</v>
      </c>
      <c r="J218" t="s">
        <v>106</v>
      </c>
    </row>
    <row r="219" spans="1:10">
      <c r="A219">
        <v>2</v>
      </c>
      <c r="B219">
        <v>16.5</v>
      </c>
      <c r="C219">
        <v>80</v>
      </c>
      <c r="D219">
        <v>21000</v>
      </c>
      <c r="E219">
        <v>82</v>
      </c>
      <c r="F219" s="3">
        <v>65.022850757406459</v>
      </c>
    </row>
    <row r="220" spans="1:10">
      <c r="A220">
        <v>3</v>
      </c>
      <c r="B220">
        <v>17.004999999999999</v>
      </c>
      <c r="C220">
        <v>79</v>
      </c>
      <c r="D220">
        <v>21000</v>
      </c>
      <c r="E220">
        <v>65</v>
      </c>
      <c r="F220" s="3">
        <v>65.022851172756646</v>
      </c>
    </row>
    <row r="221" spans="1:10">
      <c r="A221">
        <v>4</v>
      </c>
      <c r="B221">
        <v>17.495000000000001</v>
      </c>
      <c r="C221">
        <v>80</v>
      </c>
      <c r="D221">
        <v>21000</v>
      </c>
      <c r="E221">
        <v>62</v>
      </c>
      <c r="F221" s="3">
        <v>65.022855018847011</v>
      </c>
    </row>
    <row r="222" spans="1:10">
      <c r="A222">
        <v>5</v>
      </c>
      <c r="B222">
        <v>18</v>
      </c>
      <c r="C222">
        <v>79</v>
      </c>
      <c r="D222">
        <v>21000</v>
      </c>
      <c r="E222">
        <v>55</v>
      </c>
      <c r="F222" s="3">
        <v>65.022890625893453</v>
      </c>
    </row>
    <row r="223" spans="1:10">
      <c r="A223">
        <v>6</v>
      </c>
      <c r="B223">
        <v>18.5</v>
      </c>
      <c r="C223">
        <v>79</v>
      </c>
      <c r="D223">
        <v>21000</v>
      </c>
      <c r="E223">
        <v>56</v>
      </c>
      <c r="F223" s="3">
        <v>65.023160544220289</v>
      </c>
    </row>
    <row r="224" spans="1:10">
      <c r="A224">
        <v>7</v>
      </c>
      <c r="B224">
        <v>19</v>
      </c>
      <c r="C224">
        <v>80</v>
      </c>
      <c r="D224">
        <v>21000</v>
      </c>
      <c r="E224">
        <v>55</v>
      </c>
      <c r="F224" s="3">
        <v>65.024896372420088</v>
      </c>
    </row>
    <row r="225" spans="1:6">
      <c r="A225">
        <v>8</v>
      </c>
      <c r="B225">
        <v>19.495000000000001</v>
      </c>
      <c r="C225">
        <v>80</v>
      </c>
      <c r="D225">
        <v>21000</v>
      </c>
      <c r="E225">
        <v>55</v>
      </c>
      <c r="F225" s="3">
        <v>65.034142776865835</v>
      </c>
    </row>
    <row r="226" spans="1:6">
      <c r="A226">
        <v>9</v>
      </c>
      <c r="B226">
        <v>20.004999999999999</v>
      </c>
      <c r="C226">
        <v>79</v>
      </c>
      <c r="D226">
        <v>21000</v>
      </c>
      <c r="E226">
        <v>71</v>
      </c>
      <c r="F226" s="3">
        <v>65.078410026835982</v>
      </c>
    </row>
    <row r="227" spans="1:6">
      <c r="A227">
        <v>10</v>
      </c>
      <c r="B227">
        <v>20.5</v>
      </c>
      <c r="C227">
        <v>79</v>
      </c>
      <c r="D227">
        <v>21000</v>
      </c>
      <c r="E227">
        <v>62</v>
      </c>
      <c r="F227" s="3">
        <v>65.244708011468504</v>
      </c>
    </row>
    <row r="228" spans="1:6">
      <c r="A228">
        <v>11</v>
      </c>
      <c r="B228">
        <v>21</v>
      </c>
      <c r="C228">
        <v>80</v>
      </c>
      <c r="D228">
        <v>21000</v>
      </c>
      <c r="E228">
        <v>74</v>
      </c>
      <c r="F228" s="3">
        <v>65.786943039104031</v>
      </c>
    </row>
    <row r="229" spans="1:6">
      <c r="A229">
        <v>12</v>
      </c>
      <c r="B229">
        <v>21.5</v>
      </c>
      <c r="C229">
        <v>80</v>
      </c>
      <c r="D229">
        <v>21000</v>
      </c>
      <c r="E229">
        <v>64</v>
      </c>
      <c r="F229" s="3">
        <v>67.259231754668846</v>
      </c>
    </row>
    <row r="230" spans="1:6">
      <c r="A230">
        <v>13</v>
      </c>
      <c r="B230">
        <v>22</v>
      </c>
      <c r="C230">
        <v>79</v>
      </c>
      <c r="D230">
        <v>21000</v>
      </c>
      <c r="E230">
        <v>83</v>
      </c>
      <c r="F230" s="3">
        <v>70.585396241303783</v>
      </c>
    </row>
    <row r="231" spans="1:6">
      <c r="A231">
        <v>14</v>
      </c>
      <c r="B231">
        <v>22.504999999999999</v>
      </c>
      <c r="C231">
        <v>79</v>
      </c>
      <c r="D231">
        <v>21000</v>
      </c>
      <c r="E231">
        <v>73</v>
      </c>
      <c r="F231" s="3">
        <v>76.859337591516237</v>
      </c>
    </row>
    <row r="232" spans="1:6">
      <c r="A232">
        <v>15</v>
      </c>
      <c r="B232">
        <v>23</v>
      </c>
      <c r="C232">
        <v>80</v>
      </c>
      <c r="D232">
        <v>21000</v>
      </c>
      <c r="E232">
        <v>94</v>
      </c>
      <c r="F232" s="3">
        <v>86.143756690696762</v>
      </c>
    </row>
    <row r="233" spans="1:6">
      <c r="A233">
        <v>16</v>
      </c>
      <c r="B233">
        <v>23.5</v>
      </c>
      <c r="C233">
        <v>80</v>
      </c>
      <c r="D233">
        <v>21000</v>
      </c>
      <c r="E233">
        <v>96</v>
      </c>
      <c r="F233" s="3">
        <v>97.264980981636995</v>
      </c>
    </row>
    <row r="234" spans="1:6">
      <c r="A234">
        <v>17</v>
      </c>
      <c r="B234">
        <v>23.995000000000001</v>
      </c>
      <c r="C234">
        <v>79</v>
      </c>
      <c r="D234">
        <v>21000</v>
      </c>
      <c r="E234">
        <v>96</v>
      </c>
      <c r="F234" s="3">
        <v>106.7753187589644</v>
      </c>
    </row>
    <row r="235" spans="1:6">
      <c r="A235">
        <v>18</v>
      </c>
      <c r="B235">
        <v>24.504999999999999</v>
      </c>
      <c r="C235">
        <v>79</v>
      </c>
      <c r="D235">
        <v>21000</v>
      </c>
      <c r="E235">
        <v>111</v>
      </c>
      <c r="F235" s="3">
        <v>111.14359166692203</v>
      </c>
    </row>
    <row r="236" spans="1:6">
      <c r="A236">
        <v>19</v>
      </c>
      <c r="B236">
        <v>25</v>
      </c>
      <c r="C236">
        <v>80</v>
      </c>
      <c r="D236">
        <v>21000</v>
      </c>
      <c r="E236">
        <v>111</v>
      </c>
      <c r="F236" s="3">
        <v>108.22686406454299</v>
      </c>
    </row>
    <row r="237" spans="1:6">
      <c r="A237">
        <v>20</v>
      </c>
      <c r="B237">
        <v>25.5</v>
      </c>
      <c r="C237">
        <v>79</v>
      </c>
      <c r="D237">
        <v>21000</v>
      </c>
      <c r="E237">
        <v>112</v>
      </c>
      <c r="F237" s="3">
        <v>99.421903338237243</v>
      </c>
    </row>
    <row r="238" spans="1:6">
      <c r="A238">
        <v>21</v>
      </c>
      <c r="B238">
        <v>25.995000000000001</v>
      </c>
      <c r="C238">
        <v>80</v>
      </c>
      <c r="D238">
        <v>21000</v>
      </c>
      <c r="E238">
        <v>86</v>
      </c>
      <c r="F238" s="3">
        <v>88.408153591294194</v>
      </c>
    </row>
    <row r="239" spans="1:6">
      <c r="A239">
        <v>22</v>
      </c>
      <c r="B239">
        <v>26.495000000000001</v>
      </c>
      <c r="C239">
        <v>80</v>
      </c>
      <c r="D239">
        <v>21000</v>
      </c>
      <c r="E239">
        <v>80</v>
      </c>
      <c r="F239" s="3">
        <v>78.491613815862777</v>
      </c>
    </row>
    <row r="240" spans="1:6">
      <c r="A240">
        <v>23</v>
      </c>
      <c r="B240">
        <v>26.995000000000001</v>
      </c>
      <c r="C240">
        <v>79</v>
      </c>
      <c r="D240">
        <v>21000</v>
      </c>
      <c r="E240">
        <v>61</v>
      </c>
      <c r="F240" s="3">
        <v>71.615200331373842</v>
      </c>
    </row>
    <row r="241" spans="1:6">
      <c r="A241">
        <v>24</v>
      </c>
      <c r="B241">
        <v>27.495000000000001</v>
      </c>
      <c r="C241">
        <v>79</v>
      </c>
      <c r="D241">
        <v>21000</v>
      </c>
      <c r="E241">
        <v>64</v>
      </c>
      <c r="F241" s="3">
        <v>67.764933438314102</v>
      </c>
    </row>
    <row r="242" spans="1:6">
      <c r="A242">
        <v>25</v>
      </c>
      <c r="B242">
        <v>28</v>
      </c>
      <c r="C242">
        <v>80</v>
      </c>
      <c r="D242">
        <v>21000</v>
      </c>
      <c r="E242">
        <v>65</v>
      </c>
      <c r="F242" s="3">
        <v>65.981313974359935</v>
      </c>
    </row>
    <row r="243" spans="1:6">
      <c r="A243">
        <v>26</v>
      </c>
      <c r="B243">
        <v>28.5</v>
      </c>
      <c r="C243">
        <v>80</v>
      </c>
      <c r="D243">
        <v>21000</v>
      </c>
      <c r="E243">
        <v>64</v>
      </c>
      <c r="F243" s="3">
        <v>65.310302302919283</v>
      </c>
    </row>
    <row r="244" spans="1:6">
      <c r="A244">
        <v>27</v>
      </c>
      <c r="B244">
        <v>29</v>
      </c>
      <c r="C244">
        <v>79</v>
      </c>
      <c r="D244">
        <v>21000</v>
      </c>
      <c r="E244">
        <v>74</v>
      </c>
      <c r="F244" s="3">
        <v>65.09611324260905</v>
      </c>
    </row>
    <row r="245" spans="1:6">
      <c r="A245">
        <v>28</v>
      </c>
      <c r="B245">
        <v>29.5</v>
      </c>
      <c r="C245">
        <v>81</v>
      </c>
      <c r="D245">
        <v>21000</v>
      </c>
      <c r="E245">
        <v>72</v>
      </c>
      <c r="F245" s="3">
        <v>65.038718912864041</v>
      </c>
    </row>
    <row r="246" spans="1:6">
      <c r="A246">
        <v>29</v>
      </c>
      <c r="B246">
        <v>30.004999999999999</v>
      </c>
      <c r="C246">
        <v>80</v>
      </c>
      <c r="D246">
        <v>21000</v>
      </c>
      <c r="E246">
        <v>72</v>
      </c>
      <c r="F246" s="3">
        <v>65.025720162593188</v>
      </c>
    </row>
    <row r="247" spans="1:6">
      <c r="A247">
        <v>30</v>
      </c>
      <c r="B247">
        <v>30.504999999999999</v>
      </c>
      <c r="C247">
        <v>79</v>
      </c>
      <c r="D247">
        <v>21000</v>
      </c>
      <c r="E247">
        <v>55</v>
      </c>
      <c r="F247" s="3">
        <v>65.023298868359404</v>
      </c>
    </row>
    <row r="248" spans="1:6">
      <c r="A248">
        <v>31</v>
      </c>
      <c r="B248">
        <v>31.004999999999999</v>
      </c>
      <c r="C248">
        <v>79</v>
      </c>
      <c r="D248">
        <v>21000</v>
      </c>
      <c r="E248">
        <v>70</v>
      </c>
      <c r="F248" s="3">
        <v>65.02291022865289</v>
      </c>
    </row>
    <row r="249" spans="1:6">
      <c r="A249">
        <v>32</v>
      </c>
      <c r="B249">
        <v>31.504999999999999</v>
      </c>
      <c r="C249">
        <v>79</v>
      </c>
      <c r="D249">
        <v>21000</v>
      </c>
      <c r="E249">
        <v>70</v>
      </c>
      <c r="F249" s="3">
        <v>65.022857464839149</v>
      </c>
    </row>
    <row r="250" spans="1:6">
      <c r="A250">
        <v>33</v>
      </c>
      <c r="B250">
        <v>32.005000000000003</v>
      </c>
      <c r="C250">
        <v>80</v>
      </c>
      <c r="D250">
        <v>21000</v>
      </c>
      <c r="E250">
        <v>75</v>
      </c>
      <c r="F250" s="3">
        <v>65.022851400291628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20</v>
      </c>
    </row>
    <row r="256" spans="1:6">
      <c r="A256" t="s">
        <v>2</v>
      </c>
    </row>
    <row r="257" spans="1:10">
      <c r="A257" t="s">
        <v>21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6</v>
      </c>
    </row>
    <row r="261" spans="1:10">
      <c r="A261" t="s">
        <v>7</v>
      </c>
    </row>
    <row r="262" spans="1:10">
      <c r="A262" t="s">
        <v>22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71</v>
      </c>
      <c r="B267" t="s">
        <v>65</v>
      </c>
      <c r="C267" t="s">
        <v>53</v>
      </c>
      <c r="D267" t="s">
        <v>70</v>
      </c>
      <c r="E267" t="s">
        <v>69</v>
      </c>
      <c r="F267" t="s">
        <v>90</v>
      </c>
    </row>
    <row r="268" spans="1:10">
      <c r="A268">
        <v>1</v>
      </c>
      <c r="B268">
        <v>15.99</v>
      </c>
      <c r="C268">
        <v>114</v>
      </c>
      <c r="D268">
        <v>30000</v>
      </c>
      <c r="E268">
        <v>94</v>
      </c>
      <c r="F268" s="3"/>
      <c r="J268" t="s">
        <v>107</v>
      </c>
    </row>
    <row r="269" spans="1:10">
      <c r="A269">
        <v>2</v>
      </c>
      <c r="B269">
        <v>16.495000000000001</v>
      </c>
      <c r="C269">
        <v>114</v>
      </c>
      <c r="D269">
        <v>30000</v>
      </c>
      <c r="E269">
        <v>74</v>
      </c>
      <c r="F269" s="3"/>
    </row>
    <row r="270" spans="1:10">
      <c r="A270">
        <v>3</v>
      </c>
      <c r="B270">
        <v>16.995000000000001</v>
      </c>
      <c r="C270">
        <v>113</v>
      </c>
      <c r="D270">
        <v>30000</v>
      </c>
      <c r="E270">
        <v>85</v>
      </c>
      <c r="F270" s="3">
        <v>89.022867004618945</v>
      </c>
    </row>
    <row r="271" spans="1:10">
      <c r="A271">
        <v>4</v>
      </c>
      <c r="B271">
        <v>17.504999999999999</v>
      </c>
      <c r="C271">
        <v>113</v>
      </c>
      <c r="D271">
        <v>30000</v>
      </c>
      <c r="E271">
        <v>90</v>
      </c>
      <c r="F271" s="3">
        <v>89.022881428061211</v>
      </c>
    </row>
    <row r="272" spans="1:10">
      <c r="A272">
        <v>5</v>
      </c>
      <c r="B272">
        <v>18.004999999999999</v>
      </c>
      <c r="C272">
        <v>112</v>
      </c>
      <c r="D272">
        <v>30000</v>
      </c>
      <c r="E272">
        <v>89</v>
      </c>
      <c r="F272" s="3">
        <v>89.022994798200003</v>
      </c>
    </row>
    <row r="273" spans="1:6">
      <c r="A273">
        <v>6</v>
      </c>
      <c r="B273">
        <v>18.504999999999999</v>
      </c>
      <c r="C273">
        <v>115</v>
      </c>
      <c r="D273">
        <v>30000</v>
      </c>
      <c r="E273">
        <v>97</v>
      </c>
      <c r="F273" s="3">
        <v>89.02376071046568</v>
      </c>
    </row>
    <row r="274" spans="1:6">
      <c r="A274">
        <v>7</v>
      </c>
      <c r="B274">
        <v>18.995000000000001</v>
      </c>
      <c r="C274">
        <v>114</v>
      </c>
      <c r="D274">
        <v>30000</v>
      </c>
      <c r="E274">
        <v>113</v>
      </c>
      <c r="F274" s="3">
        <v>89.028002229149976</v>
      </c>
    </row>
    <row r="275" spans="1:6">
      <c r="A275">
        <v>8</v>
      </c>
      <c r="B275">
        <v>19.5</v>
      </c>
      <c r="C275">
        <v>114</v>
      </c>
      <c r="D275">
        <v>30000</v>
      </c>
      <c r="E275">
        <v>92</v>
      </c>
      <c r="F275" s="3">
        <v>89.049525818836429</v>
      </c>
    </row>
    <row r="276" spans="1:6">
      <c r="A276">
        <v>9</v>
      </c>
      <c r="B276">
        <v>19.995000000000001</v>
      </c>
      <c r="C276">
        <v>114</v>
      </c>
      <c r="D276">
        <v>30000</v>
      </c>
      <c r="E276">
        <v>100</v>
      </c>
      <c r="F276" s="3">
        <v>89.137972552311439</v>
      </c>
    </row>
    <row r="277" spans="1:6">
      <c r="A277">
        <v>10</v>
      </c>
      <c r="B277">
        <v>20.504999999999999</v>
      </c>
      <c r="C277">
        <v>113</v>
      </c>
      <c r="D277">
        <v>30000</v>
      </c>
      <c r="E277">
        <v>70</v>
      </c>
      <c r="F277" s="3">
        <v>89.466966410100525</v>
      </c>
    </row>
    <row r="278" spans="1:6">
      <c r="A278">
        <v>11</v>
      </c>
      <c r="B278">
        <v>21</v>
      </c>
      <c r="C278">
        <v>115</v>
      </c>
      <c r="D278">
        <v>30000</v>
      </c>
      <c r="E278">
        <v>96</v>
      </c>
      <c r="F278" s="3">
        <v>90.437071227507573</v>
      </c>
    </row>
    <row r="279" spans="1:6">
      <c r="A279">
        <v>12</v>
      </c>
      <c r="B279">
        <v>21.5</v>
      </c>
      <c r="C279">
        <v>114</v>
      </c>
      <c r="D279">
        <v>30000</v>
      </c>
      <c r="E279">
        <v>98</v>
      </c>
      <c r="F279" s="3">
        <v>92.935949564917237</v>
      </c>
    </row>
    <row r="280" spans="1:6">
      <c r="A280">
        <v>13</v>
      </c>
      <c r="B280">
        <v>21.995000000000001</v>
      </c>
      <c r="C280">
        <v>113</v>
      </c>
      <c r="D280">
        <v>30000</v>
      </c>
      <c r="E280">
        <v>75</v>
      </c>
      <c r="F280" s="3">
        <v>98.241388296165837</v>
      </c>
    </row>
    <row r="281" spans="1:6">
      <c r="A281">
        <v>14</v>
      </c>
      <c r="B281">
        <v>22.495000000000001</v>
      </c>
      <c r="C281">
        <v>113</v>
      </c>
      <c r="D281">
        <v>30000</v>
      </c>
      <c r="E281">
        <v>127</v>
      </c>
      <c r="F281" s="3">
        <v>107.83582388224681</v>
      </c>
    </row>
    <row r="282" spans="1:6">
      <c r="A282">
        <v>15</v>
      </c>
      <c r="B282">
        <v>23</v>
      </c>
      <c r="C282">
        <v>112</v>
      </c>
      <c r="D282">
        <v>30000</v>
      </c>
      <c r="E282">
        <v>141</v>
      </c>
      <c r="F282" s="3">
        <v>122.12937053712187</v>
      </c>
    </row>
    <row r="283" spans="1:6">
      <c r="A283">
        <v>16</v>
      </c>
      <c r="B283">
        <v>23.504999999999999</v>
      </c>
      <c r="C283">
        <v>114</v>
      </c>
      <c r="D283">
        <v>30000</v>
      </c>
      <c r="E283">
        <v>126</v>
      </c>
      <c r="F283" s="3">
        <v>138.86499521006164</v>
      </c>
    </row>
    <row r="284" spans="1:6">
      <c r="A284">
        <v>17</v>
      </c>
      <c r="B284">
        <v>24.004999999999999</v>
      </c>
      <c r="C284">
        <v>114</v>
      </c>
      <c r="D284">
        <v>30000</v>
      </c>
      <c r="E284">
        <v>153</v>
      </c>
      <c r="F284" s="3">
        <v>153.1070449869334</v>
      </c>
    </row>
    <row r="285" spans="1:6">
      <c r="A285">
        <v>18</v>
      </c>
      <c r="B285">
        <v>24.495000000000001</v>
      </c>
      <c r="C285">
        <v>114</v>
      </c>
      <c r="D285">
        <v>30000</v>
      </c>
      <c r="E285">
        <v>166</v>
      </c>
      <c r="F285" s="3">
        <v>159.69760733388335</v>
      </c>
    </row>
    <row r="286" spans="1:6">
      <c r="A286">
        <v>19</v>
      </c>
      <c r="B286">
        <v>24.995000000000001</v>
      </c>
      <c r="C286">
        <v>114</v>
      </c>
      <c r="D286">
        <v>30000</v>
      </c>
      <c r="E286">
        <v>143</v>
      </c>
      <c r="F286" s="3">
        <v>156.14597079067823</v>
      </c>
    </row>
    <row r="287" spans="1:6">
      <c r="A287">
        <v>20</v>
      </c>
      <c r="B287">
        <v>25.504999999999999</v>
      </c>
      <c r="C287">
        <v>113</v>
      </c>
      <c r="D287">
        <v>30000</v>
      </c>
      <c r="E287">
        <v>151</v>
      </c>
      <c r="F287" s="3">
        <v>143.42150023241516</v>
      </c>
    </row>
    <row r="288" spans="1:6">
      <c r="A288">
        <v>21</v>
      </c>
      <c r="B288">
        <v>26</v>
      </c>
      <c r="C288">
        <v>114</v>
      </c>
      <c r="D288">
        <v>30000</v>
      </c>
      <c r="E288">
        <v>138</v>
      </c>
      <c r="F288" s="3">
        <v>127.11950821727608</v>
      </c>
    </row>
    <row r="289" spans="1:6">
      <c r="A289">
        <v>22</v>
      </c>
      <c r="B289">
        <v>26.5</v>
      </c>
      <c r="C289">
        <v>114</v>
      </c>
      <c r="D289">
        <v>30000</v>
      </c>
      <c r="E289">
        <v>104</v>
      </c>
      <c r="F289" s="3">
        <v>111.85346776305349</v>
      </c>
    </row>
    <row r="290" spans="1:6">
      <c r="A290">
        <v>23</v>
      </c>
      <c r="B290">
        <v>27</v>
      </c>
      <c r="C290">
        <v>114</v>
      </c>
      <c r="D290">
        <v>30000</v>
      </c>
      <c r="E290">
        <v>102</v>
      </c>
      <c r="F290" s="3">
        <v>100.7640101983032</v>
      </c>
    </row>
    <row r="291" spans="1:6">
      <c r="A291">
        <v>24</v>
      </c>
      <c r="B291">
        <v>27.5</v>
      </c>
      <c r="C291">
        <v>114</v>
      </c>
      <c r="D291">
        <v>30000</v>
      </c>
      <c r="E291">
        <v>93</v>
      </c>
      <c r="F291" s="3">
        <v>94.20448978096276</v>
      </c>
    </row>
    <row r="292" spans="1:6">
      <c r="A292">
        <v>25</v>
      </c>
      <c r="B292">
        <v>28.004999999999999</v>
      </c>
      <c r="C292">
        <v>113</v>
      </c>
      <c r="D292">
        <v>30000</v>
      </c>
      <c r="E292">
        <v>89</v>
      </c>
      <c r="F292" s="3">
        <v>90.964786085495675</v>
      </c>
    </row>
    <row r="293" spans="1:6">
      <c r="A293">
        <v>26</v>
      </c>
      <c r="B293">
        <v>28.504999999999999</v>
      </c>
      <c r="C293">
        <v>115</v>
      </c>
      <c r="D293">
        <v>30000</v>
      </c>
      <c r="E293">
        <v>86</v>
      </c>
      <c r="F293" s="3">
        <v>89.653020426399223</v>
      </c>
    </row>
    <row r="294" spans="1:6">
      <c r="A294">
        <v>27</v>
      </c>
      <c r="B294">
        <v>29.004999999999999</v>
      </c>
      <c r="C294">
        <v>114</v>
      </c>
      <c r="D294">
        <v>30000</v>
      </c>
      <c r="E294">
        <v>84</v>
      </c>
      <c r="F294" s="3">
        <v>89.198344620330076</v>
      </c>
    </row>
    <row r="295" spans="1:6">
      <c r="A295">
        <v>28</v>
      </c>
      <c r="B295">
        <v>29.5</v>
      </c>
      <c r="C295">
        <v>115</v>
      </c>
      <c r="D295">
        <v>30000</v>
      </c>
      <c r="E295">
        <v>97</v>
      </c>
      <c r="F295" s="3">
        <v>89.065436188626066</v>
      </c>
    </row>
    <row r="296" spans="1:6">
      <c r="A296">
        <v>29</v>
      </c>
      <c r="B296">
        <v>30</v>
      </c>
      <c r="C296">
        <v>114</v>
      </c>
      <c r="D296">
        <v>30000</v>
      </c>
      <c r="E296">
        <v>87</v>
      </c>
      <c r="F296" s="3">
        <v>89.031608756035055</v>
      </c>
    </row>
    <row r="297" spans="1:6">
      <c r="A297">
        <v>30</v>
      </c>
      <c r="B297">
        <v>30.495000000000001</v>
      </c>
      <c r="C297">
        <v>114</v>
      </c>
      <c r="D297">
        <v>30000</v>
      </c>
      <c r="E297">
        <v>95</v>
      </c>
      <c r="F297" s="3">
        <v>89.024434568314604</v>
      </c>
    </row>
    <row r="298" spans="1:6">
      <c r="A298">
        <v>31</v>
      </c>
      <c r="B298">
        <v>31.01</v>
      </c>
      <c r="C298">
        <v>114</v>
      </c>
      <c r="D298">
        <v>30000</v>
      </c>
      <c r="E298">
        <v>81</v>
      </c>
      <c r="F298" s="3">
        <v>89.023089460621435</v>
      </c>
    </row>
    <row r="299" spans="1:6">
      <c r="A299">
        <v>32</v>
      </c>
      <c r="B299">
        <v>31.495000000000001</v>
      </c>
      <c r="C299">
        <v>114</v>
      </c>
      <c r="D299">
        <v>30000</v>
      </c>
      <c r="E299">
        <v>102</v>
      </c>
      <c r="F299" s="3"/>
    </row>
    <row r="300" spans="1:6">
      <c r="A300">
        <v>33</v>
      </c>
      <c r="B300">
        <v>31.995000000000001</v>
      </c>
      <c r="C300">
        <v>113</v>
      </c>
      <c r="D300">
        <v>30000</v>
      </c>
      <c r="E300">
        <v>97</v>
      </c>
      <c r="F300" s="3"/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23</v>
      </c>
    </row>
    <row r="306" spans="1:10">
      <c r="A306" t="s">
        <v>2</v>
      </c>
    </row>
    <row r="307" spans="1:10">
      <c r="A307" t="s">
        <v>21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6</v>
      </c>
    </row>
    <row r="311" spans="1:10">
      <c r="A311" t="s">
        <v>7</v>
      </c>
    </row>
    <row r="312" spans="1:10">
      <c r="A312" t="s">
        <v>24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71</v>
      </c>
      <c r="B317" t="s">
        <v>65</v>
      </c>
      <c r="C317" t="s">
        <v>53</v>
      </c>
      <c r="D317" t="s">
        <v>70</v>
      </c>
      <c r="E317" t="s">
        <v>69</v>
      </c>
      <c r="F317" t="s">
        <v>90</v>
      </c>
    </row>
    <row r="318" spans="1:10">
      <c r="A318">
        <v>1</v>
      </c>
      <c r="B318">
        <v>15.994999999999999</v>
      </c>
      <c r="C318">
        <v>115</v>
      </c>
      <c r="D318">
        <v>30000</v>
      </c>
      <c r="E318">
        <v>104</v>
      </c>
      <c r="F318" s="3">
        <v>91.420917023690635</v>
      </c>
      <c r="J318" t="s">
        <v>108</v>
      </c>
    </row>
    <row r="319" spans="1:10">
      <c r="A319">
        <v>2</v>
      </c>
      <c r="B319">
        <v>16.5</v>
      </c>
      <c r="C319">
        <v>114</v>
      </c>
      <c r="D319">
        <v>30000</v>
      </c>
      <c r="E319">
        <v>81</v>
      </c>
      <c r="F319" s="3">
        <v>91.420917023690635</v>
      </c>
    </row>
    <row r="320" spans="1:10">
      <c r="A320">
        <v>3</v>
      </c>
      <c r="B320">
        <v>17.004999999999999</v>
      </c>
      <c r="C320">
        <v>114</v>
      </c>
      <c r="D320">
        <v>30000</v>
      </c>
      <c r="E320">
        <v>107</v>
      </c>
      <c r="F320" s="3">
        <v>91.420918561138976</v>
      </c>
    </row>
    <row r="321" spans="1:6">
      <c r="A321">
        <v>4</v>
      </c>
      <c r="B321">
        <v>17.504999999999999</v>
      </c>
      <c r="C321">
        <v>113</v>
      </c>
      <c r="D321">
        <v>30000</v>
      </c>
      <c r="E321">
        <v>92</v>
      </c>
      <c r="F321" s="3">
        <v>91.420931774774189</v>
      </c>
    </row>
    <row r="322" spans="1:6">
      <c r="A322">
        <v>5</v>
      </c>
      <c r="B322">
        <v>18</v>
      </c>
      <c r="C322">
        <v>113</v>
      </c>
      <c r="D322">
        <v>30000</v>
      </c>
      <c r="E322">
        <v>84</v>
      </c>
      <c r="F322" s="3">
        <v>91.421036222064558</v>
      </c>
    </row>
    <row r="323" spans="1:6">
      <c r="A323">
        <v>6</v>
      </c>
      <c r="B323">
        <v>18.495000000000001</v>
      </c>
      <c r="C323">
        <v>114</v>
      </c>
      <c r="D323">
        <v>30000</v>
      </c>
      <c r="E323">
        <v>86</v>
      </c>
      <c r="F323" s="3">
        <v>91.421747419978644</v>
      </c>
    </row>
    <row r="324" spans="1:6">
      <c r="A324">
        <v>7</v>
      </c>
      <c r="B324">
        <v>18.995000000000001</v>
      </c>
      <c r="C324">
        <v>113</v>
      </c>
      <c r="D324">
        <v>30000</v>
      </c>
      <c r="E324">
        <v>91</v>
      </c>
      <c r="F324" s="3">
        <v>91.425991659878761</v>
      </c>
    </row>
    <row r="325" spans="1:6">
      <c r="A325">
        <v>8</v>
      </c>
      <c r="B325">
        <v>19.495000000000001</v>
      </c>
      <c r="C325">
        <v>114</v>
      </c>
      <c r="D325">
        <v>30000</v>
      </c>
      <c r="E325">
        <v>98</v>
      </c>
      <c r="F325" s="3">
        <v>91.447572403090447</v>
      </c>
    </row>
    <row r="326" spans="1:6">
      <c r="A326">
        <v>9</v>
      </c>
      <c r="B326">
        <v>20</v>
      </c>
      <c r="C326">
        <v>113</v>
      </c>
      <c r="D326">
        <v>30000</v>
      </c>
      <c r="E326">
        <v>83</v>
      </c>
      <c r="F326" s="3">
        <v>91.542995665028144</v>
      </c>
    </row>
    <row r="327" spans="1:6">
      <c r="A327">
        <v>10</v>
      </c>
      <c r="B327">
        <v>20.5</v>
      </c>
      <c r="C327">
        <v>114</v>
      </c>
      <c r="D327">
        <v>30000</v>
      </c>
      <c r="E327">
        <v>82</v>
      </c>
      <c r="F327" s="3">
        <v>91.893940978099948</v>
      </c>
    </row>
    <row r="328" spans="1:6">
      <c r="A328">
        <v>11</v>
      </c>
      <c r="B328">
        <v>20.995000000000001</v>
      </c>
      <c r="C328">
        <v>113</v>
      </c>
      <c r="D328">
        <v>30000</v>
      </c>
      <c r="E328">
        <v>86</v>
      </c>
      <c r="F328" s="3">
        <v>92.978629852996661</v>
      </c>
    </row>
    <row r="329" spans="1:6">
      <c r="A329">
        <v>12</v>
      </c>
      <c r="B329">
        <v>21.495000000000001</v>
      </c>
      <c r="C329">
        <v>113</v>
      </c>
      <c r="D329">
        <v>30000</v>
      </c>
      <c r="E329">
        <v>95</v>
      </c>
      <c r="F329" s="3">
        <v>95.88681837974633</v>
      </c>
    </row>
    <row r="330" spans="1:6">
      <c r="A330">
        <v>13</v>
      </c>
      <c r="B330">
        <v>21.995000000000001</v>
      </c>
      <c r="C330">
        <v>114</v>
      </c>
      <c r="D330">
        <v>30000</v>
      </c>
      <c r="E330">
        <v>124</v>
      </c>
      <c r="F330" s="3">
        <v>102.42594874104272</v>
      </c>
    </row>
    <row r="331" spans="1:6">
      <c r="A331">
        <v>14</v>
      </c>
      <c r="B331">
        <v>22.5</v>
      </c>
      <c r="C331">
        <v>114</v>
      </c>
      <c r="D331">
        <v>30000</v>
      </c>
      <c r="E331">
        <v>109</v>
      </c>
      <c r="F331" s="3">
        <v>114.8881214056188</v>
      </c>
    </row>
    <row r="332" spans="1:6">
      <c r="A332">
        <v>15</v>
      </c>
      <c r="B332">
        <v>22.995000000000001</v>
      </c>
      <c r="C332">
        <v>113</v>
      </c>
      <c r="D332">
        <v>30000</v>
      </c>
      <c r="E332">
        <v>127</v>
      </c>
      <c r="F332" s="3">
        <v>133.85716449356119</v>
      </c>
    </row>
    <row r="333" spans="1:6">
      <c r="A333">
        <v>16</v>
      </c>
      <c r="B333">
        <v>23.495000000000001</v>
      </c>
      <c r="C333">
        <v>115</v>
      </c>
      <c r="D333">
        <v>30000</v>
      </c>
      <c r="E333">
        <v>154</v>
      </c>
      <c r="F333" s="3">
        <v>157.82587032802064</v>
      </c>
    </row>
    <row r="334" spans="1:6">
      <c r="A334">
        <v>17</v>
      </c>
      <c r="B334">
        <v>23.995000000000001</v>
      </c>
      <c r="C334">
        <v>115</v>
      </c>
      <c r="D334">
        <v>30000</v>
      </c>
      <c r="E334">
        <v>189</v>
      </c>
      <c r="F334" s="3">
        <v>180.73592084991765</v>
      </c>
    </row>
    <row r="335" spans="1:6">
      <c r="A335">
        <v>18</v>
      </c>
      <c r="B335">
        <v>24.504999999999999</v>
      </c>
      <c r="C335">
        <v>114</v>
      </c>
      <c r="D335">
        <v>30000</v>
      </c>
      <c r="E335">
        <v>209</v>
      </c>
      <c r="F335" s="3">
        <v>194.81554007750933</v>
      </c>
    </row>
    <row r="336" spans="1:6">
      <c r="A336">
        <v>19</v>
      </c>
      <c r="B336">
        <v>25</v>
      </c>
      <c r="C336">
        <v>113</v>
      </c>
      <c r="D336">
        <v>30000</v>
      </c>
      <c r="E336">
        <v>182</v>
      </c>
      <c r="F336" s="3">
        <v>193.93749608974721</v>
      </c>
    </row>
    <row r="337" spans="1:6">
      <c r="A337">
        <v>20</v>
      </c>
      <c r="B337">
        <v>25.495000000000001</v>
      </c>
      <c r="C337">
        <v>113</v>
      </c>
      <c r="D337">
        <v>30000</v>
      </c>
      <c r="E337">
        <v>169</v>
      </c>
      <c r="F337" s="3">
        <v>179.05214898551876</v>
      </c>
    </row>
    <row r="338" spans="1:6">
      <c r="A338">
        <v>21</v>
      </c>
      <c r="B338">
        <v>25.995000000000001</v>
      </c>
      <c r="C338">
        <v>115</v>
      </c>
      <c r="D338">
        <v>30000</v>
      </c>
      <c r="E338">
        <v>164</v>
      </c>
      <c r="F338" s="3">
        <v>155.75255892265264</v>
      </c>
    </row>
    <row r="339" spans="1:6">
      <c r="A339">
        <v>22</v>
      </c>
      <c r="B339">
        <v>26.504999999999999</v>
      </c>
      <c r="C339">
        <v>114</v>
      </c>
      <c r="D339">
        <v>30000</v>
      </c>
      <c r="E339">
        <v>135</v>
      </c>
      <c r="F339" s="3">
        <v>131.57972167563992</v>
      </c>
    </row>
    <row r="340" spans="1:6">
      <c r="A340">
        <v>23</v>
      </c>
      <c r="B340">
        <v>27.004999999999999</v>
      </c>
      <c r="C340">
        <v>114</v>
      </c>
      <c r="D340">
        <v>30000</v>
      </c>
      <c r="E340">
        <v>123</v>
      </c>
      <c r="F340" s="3">
        <v>113.13555489826815</v>
      </c>
    </row>
    <row r="341" spans="1:6">
      <c r="A341">
        <v>24</v>
      </c>
      <c r="B341">
        <v>27.504999999999999</v>
      </c>
      <c r="C341">
        <v>113</v>
      </c>
      <c r="D341">
        <v>30000</v>
      </c>
      <c r="E341">
        <v>89</v>
      </c>
      <c r="F341" s="3">
        <v>101.51309378326444</v>
      </c>
    </row>
    <row r="342" spans="1:6">
      <c r="A342">
        <v>25</v>
      </c>
      <c r="B342">
        <v>28.01</v>
      </c>
      <c r="C342">
        <v>115</v>
      </c>
      <c r="D342">
        <v>30000</v>
      </c>
      <c r="E342">
        <v>95</v>
      </c>
      <c r="F342" s="3">
        <v>95.412640893215254</v>
      </c>
    </row>
    <row r="343" spans="1:6">
      <c r="A343">
        <v>26</v>
      </c>
      <c r="B343">
        <v>28.495000000000001</v>
      </c>
      <c r="C343">
        <v>113</v>
      </c>
      <c r="D343">
        <v>30000</v>
      </c>
      <c r="E343">
        <v>93</v>
      </c>
      <c r="F343" s="3">
        <v>92.837232096970453</v>
      </c>
    </row>
    <row r="344" spans="1:6">
      <c r="A344">
        <v>27</v>
      </c>
      <c r="B344">
        <v>28.995000000000001</v>
      </c>
      <c r="C344">
        <v>115</v>
      </c>
      <c r="D344">
        <v>30000</v>
      </c>
      <c r="E344">
        <v>83</v>
      </c>
      <c r="F344" s="3">
        <v>91.840181681912469</v>
      </c>
    </row>
    <row r="345" spans="1:6">
      <c r="A345">
        <v>28</v>
      </c>
      <c r="B345">
        <v>29.495000000000001</v>
      </c>
      <c r="C345">
        <v>115</v>
      </c>
      <c r="D345">
        <v>30000</v>
      </c>
      <c r="E345">
        <v>101</v>
      </c>
      <c r="F345" s="3">
        <v>91.527595566934295</v>
      </c>
    </row>
    <row r="346" spans="1:6">
      <c r="A346">
        <v>29</v>
      </c>
      <c r="B346">
        <v>30.004999999999999</v>
      </c>
      <c r="C346">
        <v>114</v>
      </c>
      <c r="D346">
        <v>30000</v>
      </c>
      <c r="E346">
        <v>117</v>
      </c>
      <c r="F346" s="3">
        <v>91.443514127611166</v>
      </c>
    </row>
    <row r="347" spans="1:6">
      <c r="A347">
        <v>30</v>
      </c>
      <c r="B347">
        <v>30.5</v>
      </c>
      <c r="C347">
        <v>114</v>
      </c>
      <c r="D347">
        <v>30000</v>
      </c>
      <c r="E347">
        <v>89</v>
      </c>
      <c r="F347" s="3">
        <v>91.425226705048132</v>
      </c>
    </row>
    <row r="348" spans="1:6">
      <c r="A348">
        <v>31</v>
      </c>
      <c r="B348">
        <v>31</v>
      </c>
      <c r="C348">
        <v>115</v>
      </c>
      <c r="D348">
        <v>30000</v>
      </c>
      <c r="E348">
        <v>100</v>
      </c>
      <c r="F348" s="3">
        <v>91.421612300776474</v>
      </c>
    </row>
    <row r="349" spans="1:6">
      <c r="A349">
        <v>32</v>
      </c>
      <c r="B349">
        <v>31.5</v>
      </c>
      <c r="C349">
        <v>114</v>
      </c>
      <c r="D349">
        <v>30000</v>
      </c>
      <c r="E349">
        <v>85</v>
      </c>
      <c r="F349" s="3">
        <v>91.421013435695798</v>
      </c>
    </row>
    <row r="350" spans="1:6">
      <c r="A350">
        <v>33</v>
      </c>
      <c r="B350">
        <v>32</v>
      </c>
      <c r="C350">
        <v>114</v>
      </c>
      <c r="D350">
        <v>30000</v>
      </c>
      <c r="E350">
        <v>94</v>
      </c>
      <c r="F350" s="3">
        <v>91.420928514874063</v>
      </c>
    </row>
    <row r="351" spans="1:6">
      <c r="A351" t="s">
        <v>0</v>
      </c>
    </row>
    <row r="352" spans="1:6">
      <c r="A352" t="s">
        <v>0</v>
      </c>
    </row>
    <row r="353" spans="1:10">
      <c r="A353" t="s">
        <v>0</v>
      </c>
    </row>
    <row r="354" spans="1:10">
      <c r="A354" t="s">
        <v>0</v>
      </c>
    </row>
    <row r="355" spans="1:10">
      <c r="A355" t="s">
        <v>25</v>
      </c>
    </row>
    <row r="356" spans="1:10">
      <c r="A356" t="s">
        <v>2</v>
      </c>
    </row>
    <row r="357" spans="1:10">
      <c r="A357" t="s">
        <v>21</v>
      </c>
    </row>
    <row r="358" spans="1:10">
      <c r="A358" t="s">
        <v>4</v>
      </c>
    </row>
    <row r="359" spans="1:10">
      <c r="A359" t="s">
        <v>5</v>
      </c>
    </row>
    <row r="360" spans="1:10">
      <c r="A360" t="s">
        <v>6</v>
      </c>
    </row>
    <row r="361" spans="1:10">
      <c r="A361" t="s">
        <v>7</v>
      </c>
    </row>
    <row r="362" spans="1:10">
      <c r="A362" t="s">
        <v>26</v>
      </c>
    </row>
    <row r="363" spans="1:10">
      <c r="A363" t="s">
        <v>9</v>
      </c>
    </row>
    <row r="364" spans="1:10">
      <c r="A364" t="s">
        <v>10</v>
      </c>
    </row>
    <row r="365" spans="1:10">
      <c r="A365" t="s">
        <v>11</v>
      </c>
    </row>
    <row r="366" spans="1:10">
      <c r="A366" t="s">
        <v>0</v>
      </c>
    </row>
    <row r="367" spans="1:10">
      <c r="A367" t="s">
        <v>71</v>
      </c>
      <c r="B367" t="s">
        <v>65</v>
      </c>
      <c r="C367" t="s">
        <v>53</v>
      </c>
      <c r="D367" t="s">
        <v>70</v>
      </c>
      <c r="E367" t="s">
        <v>69</v>
      </c>
      <c r="F367" t="s">
        <v>90</v>
      </c>
    </row>
    <row r="368" spans="1:10">
      <c r="A368">
        <v>1</v>
      </c>
      <c r="B368">
        <v>15.994999999999999</v>
      </c>
      <c r="C368">
        <v>115</v>
      </c>
      <c r="D368">
        <v>30000</v>
      </c>
      <c r="E368">
        <v>74</v>
      </c>
      <c r="F368" s="3">
        <v>86.617510777027803</v>
      </c>
      <c r="J368" t="s">
        <v>109</v>
      </c>
    </row>
    <row r="369" spans="1:6">
      <c r="A369">
        <v>2</v>
      </c>
      <c r="B369">
        <v>16.5</v>
      </c>
      <c r="C369">
        <v>115</v>
      </c>
      <c r="D369">
        <v>30000</v>
      </c>
      <c r="E369">
        <v>75</v>
      </c>
      <c r="F369" s="3">
        <v>86.617681090160374</v>
      </c>
    </row>
    <row r="370" spans="1:6">
      <c r="A370">
        <v>3</v>
      </c>
      <c r="B370">
        <v>17</v>
      </c>
      <c r="C370">
        <v>114</v>
      </c>
      <c r="D370">
        <v>30000</v>
      </c>
      <c r="E370">
        <v>66</v>
      </c>
      <c r="F370" s="3">
        <v>86.618497986334091</v>
      </c>
    </row>
    <row r="371" spans="1:6">
      <c r="A371">
        <v>4</v>
      </c>
      <c r="B371">
        <v>17.495000000000001</v>
      </c>
      <c r="C371">
        <v>114</v>
      </c>
      <c r="D371">
        <v>30000</v>
      </c>
      <c r="E371">
        <v>83</v>
      </c>
      <c r="F371" s="3">
        <v>86.621964933450215</v>
      </c>
    </row>
    <row r="372" spans="1:6">
      <c r="A372">
        <v>5</v>
      </c>
      <c r="B372">
        <v>17.995000000000001</v>
      </c>
      <c r="C372">
        <v>115</v>
      </c>
      <c r="D372">
        <v>30000</v>
      </c>
      <c r="E372">
        <v>95</v>
      </c>
      <c r="F372" s="3">
        <v>86.635493680209549</v>
      </c>
    </row>
    <row r="373" spans="1:6">
      <c r="A373">
        <v>6</v>
      </c>
      <c r="B373">
        <v>18.495000000000001</v>
      </c>
      <c r="C373">
        <v>114</v>
      </c>
      <c r="D373">
        <v>30000</v>
      </c>
      <c r="E373">
        <v>86</v>
      </c>
      <c r="F373" s="3">
        <v>86.682622726648404</v>
      </c>
    </row>
    <row r="374" spans="1:6">
      <c r="A374">
        <v>7</v>
      </c>
      <c r="B374">
        <v>18.995000000000001</v>
      </c>
      <c r="C374">
        <v>115</v>
      </c>
      <c r="D374">
        <v>30000</v>
      </c>
      <c r="E374">
        <v>87</v>
      </c>
      <c r="F374" s="3">
        <v>86.829716493952162</v>
      </c>
    </row>
    <row r="375" spans="1:6">
      <c r="A375">
        <v>8</v>
      </c>
      <c r="B375">
        <v>19.504999999999999</v>
      </c>
      <c r="C375">
        <v>114</v>
      </c>
      <c r="D375">
        <v>30000</v>
      </c>
      <c r="E375">
        <v>93</v>
      </c>
      <c r="F375" s="3">
        <v>87.253424439209269</v>
      </c>
    </row>
    <row r="376" spans="1:6">
      <c r="A376">
        <v>9</v>
      </c>
      <c r="B376">
        <v>20</v>
      </c>
      <c r="C376">
        <v>114</v>
      </c>
      <c r="D376">
        <v>30000</v>
      </c>
      <c r="E376">
        <v>87</v>
      </c>
      <c r="F376" s="3">
        <v>88.280879619419864</v>
      </c>
    </row>
    <row r="377" spans="1:6">
      <c r="A377">
        <v>10</v>
      </c>
      <c r="B377">
        <v>20.5</v>
      </c>
      <c r="C377">
        <v>115</v>
      </c>
      <c r="D377">
        <v>30000</v>
      </c>
      <c r="E377">
        <v>94</v>
      </c>
      <c r="F377" s="3">
        <v>90.578341815843643</v>
      </c>
    </row>
    <row r="378" spans="1:6">
      <c r="A378">
        <v>11</v>
      </c>
      <c r="B378">
        <v>20.995000000000001</v>
      </c>
      <c r="C378">
        <v>114</v>
      </c>
      <c r="D378">
        <v>30000</v>
      </c>
      <c r="E378">
        <v>94</v>
      </c>
      <c r="F378" s="3">
        <v>95.055950862141174</v>
      </c>
    </row>
    <row r="379" spans="1:6">
      <c r="A379">
        <v>12</v>
      </c>
      <c r="B379">
        <v>21.495000000000001</v>
      </c>
      <c r="C379">
        <v>115</v>
      </c>
      <c r="D379">
        <v>30000</v>
      </c>
      <c r="E379">
        <v>96</v>
      </c>
      <c r="F379" s="3">
        <v>102.95006805493783</v>
      </c>
    </row>
    <row r="380" spans="1:6">
      <c r="A380">
        <v>13</v>
      </c>
      <c r="B380">
        <v>22</v>
      </c>
      <c r="C380">
        <v>115</v>
      </c>
      <c r="D380">
        <v>30000</v>
      </c>
      <c r="E380">
        <v>113</v>
      </c>
      <c r="F380" s="3">
        <v>115.24651961939769</v>
      </c>
    </row>
    <row r="381" spans="1:6">
      <c r="A381">
        <v>14</v>
      </c>
      <c r="B381">
        <v>22.5</v>
      </c>
      <c r="C381">
        <v>115</v>
      </c>
      <c r="D381">
        <v>30000</v>
      </c>
      <c r="E381">
        <v>126</v>
      </c>
      <c r="F381" s="3">
        <v>131.56361493265092</v>
      </c>
    </row>
    <row r="382" spans="1:6">
      <c r="A382">
        <v>15</v>
      </c>
      <c r="B382">
        <v>22.995000000000001</v>
      </c>
      <c r="C382">
        <v>114</v>
      </c>
      <c r="D382">
        <v>30000</v>
      </c>
      <c r="E382">
        <v>156</v>
      </c>
      <c r="F382" s="3">
        <v>150.01445610509643</v>
      </c>
    </row>
    <row r="383" spans="1:6">
      <c r="A383">
        <v>16</v>
      </c>
      <c r="B383">
        <v>23.495000000000001</v>
      </c>
      <c r="C383">
        <v>114</v>
      </c>
      <c r="D383">
        <v>30000</v>
      </c>
      <c r="E383">
        <v>186</v>
      </c>
      <c r="F383" s="3">
        <v>167.51832645198013</v>
      </c>
    </row>
    <row r="384" spans="1:6">
      <c r="A384">
        <v>17</v>
      </c>
      <c r="B384">
        <v>23.995000000000001</v>
      </c>
      <c r="C384">
        <v>115</v>
      </c>
      <c r="D384">
        <v>30000</v>
      </c>
      <c r="E384">
        <v>171</v>
      </c>
      <c r="F384" s="3">
        <v>179.6448916647237</v>
      </c>
    </row>
    <row r="385" spans="1:6">
      <c r="A385">
        <v>18</v>
      </c>
      <c r="B385">
        <v>24.504999999999999</v>
      </c>
      <c r="C385">
        <v>114</v>
      </c>
      <c r="D385">
        <v>30000</v>
      </c>
      <c r="E385">
        <v>180</v>
      </c>
      <c r="F385" s="3">
        <v>182.97585641274569</v>
      </c>
    </row>
    <row r="386" spans="1:6">
      <c r="A386">
        <v>19</v>
      </c>
      <c r="B386">
        <v>25</v>
      </c>
      <c r="C386">
        <v>113</v>
      </c>
      <c r="D386">
        <v>30000</v>
      </c>
      <c r="E386">
        <v>177</v>
      </c>
      <c r="F386" s="3">
        <v>176.50934432418174</v>
      </c>
    </row>
    <row r="387" spans="1:6">
      <c r="A387">
        <v>20</v>
      </c>
      <c r="B387">
        <v>25.495000000000001</v>
      </c>
      <c r="C387">
        <v>113</v>
      </c>
      <c r="D387">
        <v>30000</v>
      </c>
      <c r="E387">
        <v>164</v>
      </c>
      <c r="F387" s="3">
        <v>162.33993101814295</v>
      </c>
    </row>
    <row r="388" spans="1:6">
      <c r="A388">
        <v>21</v>
      </c>
      <c r="B388">
        <v>26.004999999999999</v>
      </c>
      <c r="C388">
        <v>114</v>
      </c>
      <c r="D388">
        <v>30000</v>
      </c>
      <c r="E388">
        <v>137</v>
      </c>
      <c r="F388" s="3">
        <v>143.64830474556331</v>
      </c>
    </row>
    <row r="389" spans="1:6">
      <c r="A389">
        <v>22</v>
      </c>
      <c r="B389">
        <v>26.504999999999999</v>
      </c>
      <c r="C389">
        <v>115</v>
      </c>
      <c r="D389">
        <v>30000</v>
      </c>
      <c r="E389">
        <v>124</v>
      </c>
      <c r="F389" s="3">
        <v>125.49779175664311</v>
      </c>
    </row>
    <row r="390" spans="1:6">
      <c r="A390">
        <v>23</v>
      </c>
      <c r="B390">
        <v>27.004999999999999</v>
      </c>
      <c r="C390">
        <v>114</v>
      </c>
      <c r="D390">
        <v>30000</v>
      </c>
      <c r="E390">
        <v>112</v>
      </c>
      <c r="F390" s="3">
        <v>110.50236517136189</v>
      </c>
    </row>
    <row r="391" spans="1:6">
      <c r="A391">
        <v>24</v>
      </c>
      <c r="B391">
        <v>27.495000000000001</v>
      </c>
      <c r="C391">
        <v>114</v>
      </c>
      <c r="D391">
        <v>30000</v>
      </c>
      <c r="E391">
        <v>116</v>
      </c>
      <c r="F391" s="3">
        <v>100.01023024203647</v>
      </c>
    </row>
    <row r="392" spans="1:6">
      <c r="A392">
        <v>25</v>
      </c>
      <c r="B392">
        <v>27.995000000000001</v>
      </c>
      <c r="C392">
        <v>115</v>
      </c>
      <c r="D392">
        <v>30000</v>
      </c>
      <c r="E392">
        <v>84</v>
      </c>
      <c r="F392" s="3">
        <v>93.311920219132276</v>
      </c>
    </row>
    <row r="393" spans="1:6">
      <c r="A393">
        <v>26</v>
      </c>
      <c r="B393">
        <v>28.5</v>
      </c>
      <c r="C393">
        <v>114</v>
      </c>
      <c r="D393">
        <v>30000</v>
      </c>
      <c r="E393">
        <v>90</v>
      </c>
      <c r="F393" s="3">
        <v>89.607262511731548</v>
      </c>
    </row>
    <row r="394" spans="1:6">
      <c r="A394">
        <v>27</v>
      </c>
      <c r="B394">
        <v>29</v>
      </c>
      <c r="C394">
        <v>115</v>
      </c>
      <c r="D394">
        <v>30000</v>
      </c>
      <c r="E394">
        <v>109</v>
      </c>
      <c r="F394" s="3">
        <v>87.829688635388308</v>
      </c>
    </row>
    <row r="395" spans="1:6">
      <c r="A395">
        <v>28</v>
      </c>
      <c r="B395">
        <v>29.495000000000001</v>
      </c>
      <c r="C395">
        <v>114</v>
      </c>
      <c r="D395">
        <v>30000</v>
      </c>
      <c r="E395">
        <v>91</v>
      </c>
      <c r="F395" s="3">
        <v>87.065072372341447</v>
      </c>
    </row>
    <row r="396" spans="1:6">
      <c r="A396">
        <v>29</v>
      </c>
      <c r="B396">
        <v>30.004999999999999</v>
      </c>
      <c r="C396">
        <v>113</v>
      </c>
      <c r="D396">
        <v>30000</v>
      </c>
      <c r="E396">
        <v>96</v>
      </c>
      <c r="F396" s="3">
        <v>86.761593634429076</v>
      </c>
    </row>
    <row r="397" spans="1:6">
      <c r="A397">
        <v>30</v>
      </c>
      <c r="B397">
        <v>30.5</v>
      </c>
      <c r="C397">
        <v>115</v>
      </c>
      <c r="D397">
        <v>30000</v>
      </c>
      <c r="E397">
        <v>84</v>
      </c>
      <c r="F397" s="3">
        <v>86.660728642164514</v>
      </c>
    </row>
    <row r="398" spans="1:6">
      <c r="A398">
        <v>31</v>
      </c>
      <c r="B398">
        <v>31</v>
      </c>
      <c r="C398">
        <v>113</v>
      </c>
      <c r="D398">
        <v>30000</v>
      </c>
      <c r="E398">
        <v>92</v>
      </c>
      <c r="F398" s="3">
        <v>86.629036529164082</v>
      </c>
    </row>
    <row r="399" spans="1:6">
      <c r="A399">
        <v>32</v>
      </c>
      <c r="B399">
        <v>31.5</v>
      </c>
      <c r="C399">
        <v>114</v>
      </c>
      <c r="D399">
        <v>30000</v>
      </c>
      <c r="E399">
        <v>98</v>
      </c>
      <c r="F399" s="3">
        <v>86.620258871753663</v>
      </c>
    </row>
    <row r="400" spans="1:6">
      <c r="A400">
        <v>33</v>
      </c>
      <c r="B400">
        <v>32</v>
      </c>
      <c r="C400">
        <v>114</v>
      </c>
      <c r="D400">
        <v>30000</v>
      </c>
      <c r="E400">
        <v>98</v>
      </c>
      <c r="F400" s="3">
        <v>86.618078129250634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27</v>
      </c>
    </row>
    <row r="406" spans="1:1">
      <c r="A406" t="s">
        <v>2</v>
      </c>
    </row>
    <row r="407" spans="1:1">
      <c r="A407" t="s">
        <v>21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6</v>
      </c>
    </row>
    <row r="411" spans="1:1">
      <c r="A411" t="s">
        <v>7</v>
      </c>
    </row>
    <row r="412" spans="1:1">
      <c r="A412" t="s">
        <v>28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71</v>
      </c>
      <c r="B417" t="s">
        <v>65</v>
      </c>
      <c r="C417" t="s">
        <v>53</v>
      </c>
      <c r="D417" t="s">
        <v>70</v>
      </c>
      <c r="E417" t="s">
        <v>69</v>
      </c>
      <c r="F417" t="s">
        <v>90</v>
      </c>
    </row>
    <row r="418" spans="1:10">
      <c r="A418">
        <v>1</v>
      </c>
      <c r="B418">
        <v>16</v>
      </c>
      <c r="C418">
        <v>115</v>
      </c>
      <c r="D418">
        <v>30000</v>
      </c>
      <c r="E418">
        <v>100</v>
      </c>
      <c r="F418" s="3">
        <v>86.491668832561672</v>
      </c>
      <c r="J418" t="s">
        <v>110</v>
      </c>
    </row>
    <row r="419" spans="1:10">
      <c r="A419">
        <v>2</v>
      </c>
      <c r="B419">
        <v>16.504999999999999</v>
      </c>
      <c r="C419">
        <v>114</v>
      </c>
      <c r="D419">
        <v>30000</v>
      </c>
      <c r="E419">
        <v>82</v>
      </c>
      <c r="F419" s="3">
        <v>86.491699524297019</v>
      </c>
    </row>
    <row r="420" spans="1:10">
      <c r="A420">
        <v>3</v>
      </c>
      <c r="B420">
        <v>17.010000000000002</v>
      </c>
      <c r="C420">
        <v>113</v>
      </c>
      <c r="D420">
        <v>30000</v>
      </c>
      <c r="E420">
        <v>76</v>
      </c>
      <c r="F420" s="3">
        <v>86.491892164820726</v>
      </c>
    </row>
    <row r="421" spans="1:10">
      <c r="A421">
        <v>4</v>
      </c>
      <c r="B421">
        <v>17.5</v>
      </c>
      <c r="C421">
        <v>114</v>
      </c>
      <c r="D421">
        <v>30000</v>
      </c>
      <c r="E421">
        <v>86</v>
      </c>
      <c r="F421" s="3">
        <v>86.492895740702124</v>
      </c>
    </row>
    <row r="422" spans="1:10">
      <c r="A422">
        <v>5</v>
      </c>
      <c r="B422">
        <v>18</v>
      </c>
      <c r="C422">
        <v>114</v>
      </c>
      <c r="D422">
        <v>30000</v>
      </c>
      <c r="E422">
        <v>74</v>
      </c>
      <c r="F422" s="3">
        <v>86.497774697797112</v>
      </c>
    </row>
    <row r="423" spans="1:10">
      <c r="A423">
        <v>6</v>
      </c>
      <c r="B423">
        <v>18.5</v>
      </c>
      <c r="C423">
        <v>115</v>
      </c>
      <c r="D423">
        <v>30000</v>
      </c>
      <c r="E423">
        <v>84</v>
      </c>
      <c r="F423" s="3">
        <v>86.518553792133005</v>
      </c>
    </row>
    <row r="424" spans="1:10">
      <c r="A424">
        <v>7</v>
      </c>
      <c r="B424">
        <v>19</v>
      </c>
      <c r="C424">
        <v>114</v>
      </c>
      <c r="D424">
        <v>30000</v>
      </c>
      <c r="E424">
        <v>80</v>
      </c>
      <c r="F424" s="3">
        <v>86.59662414987146</v>
      </c>
    </row>
    <row r="425" spans="1:10">
      <c r="A425">
        <v>8</v>
      </c>
      <c r="B425">
        <v>19.5</v>
      </c>
      <c r="C425">
        <v>115</v>
      </c>
      <c r="D425">
        <v>30000</v>
      </c>
      <c r="E425">
        <v>90</v>
      </c>
      <c r="F425" s="3">
        <v>86.855080468714903</v>
      </c>
    </row>
    <row r="426" spans="1:10">
      <c r="A426">
        <v>9</v>
      </c>
      <c r="B426">
        <v>19.995000000000001</v>
      </c>
      <c r="C426">
        <v>114</v>
      </c>
      <c r="D426">
        <v>30000</v>
      </c>
      <c r="E426">
        <v>89</v>
      </c>
      <c r="F426" s="3">
        <v>87.596029789225582</v>
      </c>
    </row>
    <row r="427" spans="1:10">
      <c r="A427">
        <v>10</v>
      </c>
      <c r="B427">
        <v>20.5</v>
      </c>
      <c r="C427">
        <v>114</v>
      </c>
      <c r="D427">
        <v>30000</v>
      </c>
      <c r="E427">
        <v>71</v>
      </c>
      <c r="F427" s="3">
        <v>89.532522965580824</v>
      </c>
    </row>
    <row r="428" spans="1:10">
      <c r="A428">
        <v>11</v>
      </c>
      <c r="B428">
        <v>21</v>
      </c>
      <c r="C428">
        <v>114</v>
      </c>
      <c r="D428">
        <v>30000</v>
      </c>
      <c r="E428">
        <v>111</v>
      </c>
      <c r="F428" s="3">
        <v>93.840320609538878</v>
      </c>
    </row>
    <row r="429" spans="1:10">
      <c r="A429">
        <v>12</v>
      </c>
      <c r="B429">
        <v>21.5</v>
      </c>
      <c r="C429">
        <v>113</v>
      </c>
      <c r="D429">
        <v>30000</v>
      </c>
      <c r="E429">
        <v>100</v>
      </c>
      <c r="F429" s="3">
        <v>102.24467377776672</v>
      </c>
    </row>
    <row r="430" spans="1:10">
      <c r="A430">
        <v>13</v>
      </c>
      <c r="B430">
        <v>22</v>
      </c>
      <c r="C430">
        <v>115</v>
      </c>
      <c r="D430">
        <v>30000</v>
      </c>
      <c r="E430">
        <v>114</v>
      </c>
      <c r="F430" s="3">
        <v>116.44623103377417</v>
      </c>
    </row>
    <row r="431" spans="1:10">
      <c r="A431">
        <v>14</v>
      </c>
      <c r="B431">
        <v>22.504999999999999</v>
      </c>
      <c r="C431">
        <v>114</v>
      </c>
      <c r="D431">
        <v>30000</v>
      </c>
      <c r="E431">
        <v>135</v>
      </c>
      <c r="F431" s="3">
        <v>137.25077627467036</v>
      </c>
    </row>
    <row r="432" spans="1:10">
      <c r="A432">
        <v>15</v>
      </c>
      <c r="B432">
        <v>23</v>
      </c>
      <c r="C432">
        <v>115</v>
      </c>
      <c r="D432">
        <v>30000</v>
      </c>
      <c r="E432">
        <v>158</v>
      </c>
      <c r="F432" s="3">
        <v>162.08679159496705</v>
      </c>
    </row>
    <row r="433" spans="1:6">
      <c r="A433">
        <v>16</v>
      </c>
      <c r="B433">
        <v>23.495000000000001</v>
      </c>
      <c r="C433">
        <v>115</v>
      </c>
      <c r="D433">
        <v>30000</v>
      </c>
      <c r="E433">
        <v>186</v>
      </c>
      <c r="F433" s="3">
        <v>186.59612317487452</v>
      </c>
    </row>
    <row r="434" spans="1:6">
      <c r="A434">
        <v>17</v>
      </c>
      <c r="B434">
        <v>24.004999999999999</v>
      </c>
      <c r="C434">
        <v>115</v>
      </c>
      <c r="D434">
        <v>30000</v>
      </c>
      <c r="E434">
        <v>226</v>
      </c>
      <c r="F434" s="3">
        <v>204.72667557261244</v>
      </c>
    </row>
    <row r="435" spans="1:6">
      <c r="A435">
        <v>18</v>
      </c>
      <c r="B435">
        <v>24.495000000000001</v>
      </c>
      <c r="C435">
        <v>113</v>
      </c>
      <c r="D435">
        <v>30000</v>
      </c>
      <c r="E435">
        <v>208</v>
      </c>
      <c r="F435" s="3">
        <v>209.8557668042387</v>
      </c>
    </row>
    <row r="436" spans="1:6">
      <c r="A436">
        <v>19</v>
      </c>
      <c r="B436">
        <v>25</v>
      </c>
      <c r="C436">
        <v>114</v>
      </c>
      <c r="D436">
        <v>30000</v>
      </c>
      <c r="E436">
        <v>196</v>
      </c>
      <c r="F436" s="3">
        <v>200.74853408258815</v>
      </c>
    </row>
    <row r="437" spans="1:6">
      <c r="A437">
        <v>20</v>
      </c>
      <c r="B437">
        <v>25.495000000000001</v>
      </c>
      <c r="C437">
        <v>115</v>
      </c>
      <c r="D437">
        <v>30000</v>
      </c>
      <c r="E437">
        <v>169</v>
      </c>
      <c r="F437" s="3">
        <v>180.61555092760472</v>
      </c>
    </row>
    <row r="438" spans="1:6">
      <c r="A438">
        <v>21</v>
      </c>
      <c r="B438">
        <v>26.004999999999999</v>
      </c>
      <c r="C438">
        <v>115</v>
      </c>
      <c r="D438">
        <v>30000</v>
      </c>
      <c r="E438">
        <v>159</v>
      </c>
      <c r="F438" s="3">
        <v>154.66329887542446</v>
      </c>
    </row>
    <row r="439" spans="1:6">
      <c r="A439">
        <v>22</v>
      </c>
      <c r="B439">
        <v>26.504999999999999</v>
      </c>
      <c r="C439">
        <v>115</v>
      </c>
      <c r="D439">
        <v>30000</v>
      </c>
      <c r="E439">
        <v>133</v>
      </c>
      <c r="F439" s="3">
        <v>130.51448859716191</v>
      </c>
    </row>
    <row r="440" spans="1:6">
      <c r="A440">
        <v>23</v>
      </c>
      <c r="B440">
        <v>27.004999999999999</v>
      </c>
      <c r="C440">
        <v>115</v>
      </c>
      <c r="D440">
        <v>30000</v>
      </c>
      <c r="E440">
        <v>102</v>
      </c>
      <c r="F440" s="3">
        <v>111.70881483507496</v>
      </c>
    </row>
    <row r="441" spans="1:6">
      <c r="A441">
        <v>24</v>
      </c>
      <c r="B441">
        <v>27.504999999999999</v>
      </c>
      <c r="C441">
        <v>115</v>
      </c>
      <c r="D441">
        <v>30000</v>
      </c>
      <c r="E441">
        <v>124</v>
      </c>
      <c r="F441" s="3">
        <v>99.304876956447927</v>
      </c>
    </row>
    <row r="442" spans="1:6">
      <c r="A442">
        <v>25</v>
      </c>
      <c r="B442">
        <v>28</v>
      </c>
      <c r="C442">
        <v>114</v>
      </c>
      <c r="D442">
        <v>30000</v>
      </c>
      <c r="E442">
        <v>91</v>
      </c>
      <c r="F442" s="3">
        <v>92.316485290387746</v>
      </c>
    </row>
    <row r="443" spans="1:6">
      <c r="A443">
        <v>26</v>
      </c>
      <c r="B443">
        <v>28.5</v>
      </c>
      <c r="C443">
        <v>114</v>
      </c>
      <c r="D443">
        <v>30000</v>
      </c>
      <c r="E443">
        <v>94</v>
      </c>
      <c r="F443" s="3">
        <v>88.823258490881472</v>
      </c>
    </row>
    <row r="444" spans="1:6">
      <c r="A444">
        <v>27</v>
      </c>
      <c r="B444">
        <v>28.995000000000001</v>
      </c>
      <c r="C444">
        <v>114</v>
      </c>
      <c r="D444">
        <v>30000</v>
      </c>
      <c r="E444">
        <v>93</v>
      </c>
      <c r="F444" s="3">
        <v>87.328657082021607</v>
      </c>
    </row>
    <row r="445" spans="1:6">
      <c r="A445">
        <v>28</v>
      </c>
      <c r="B445">
        <v>29.495000000000001</v>
      </c>
      <c r="C445">
        <v>114</v>
      </c>
      <c r="D445">
        <v>30000</v>
      </c>
      <c r="E445">
        <v>87</v>
      </c>
      <c r="F445" s="3">
        <v>86.755601193357847</v>
      </c>
    </row>
    <row r="446" spans="1:6">
      <c r="A446">
        <v>29</v>
      </c>
      <c r="B446">
        <v>30.004999999999999</v>
      </c>
      <c r="C446">
        <v>115</v>
      </c>
      <c r="D446">
        <v>30000</v>
      </c>
      <c r="E446">
        <v>108</v>
      </c>
      <c r="F446" s="3">
        <v>86.563547042144748</v>
      </c>
    </row>
    <row r="447" spans="1:6">
      <c r="A447">
        <v>30</v>
      </c>
      <c r="B447">
        <v>30.5</v>
      </c>
      <c r="C447">
        <v>115</v>
      </c>
      <c r="D447">
        <v>30000</v>
      </c>
      <c r="E447">
        <v>98</v>
      </c>
      <c r="F447" s="3">
        <v>86.509717936407739</v>
      </c>
    </row>
    <row r="448" spans="1:6">
      <c r="A448">
        <v>31</v>
      </c>
      <c r="B448">
        <v>31</v>
      </c>
      <c r="C448">
        <v>116</v>
      </c>
      <c r="D448">
        <v>30000</v>
      </c>
      <c r="E448">
        <v>72</v>
      </c>
      <c r="F448" s="3">
        <v>86.495632760004369</v>
      </c>
    </row>
    <row r="449" spans="1:6">
      <c r="A449">
        <v>32</v>
      </c>
      <c r="B449">
        <v>31.5</v>
      </c>
      <c r="C449">
        <v>115</v>
      </c>
      <c r="D449">
        <v>30000</v>
      </c>
      <c r="E449">
        <v>97</v>
      </c>
      <c r="F449" s="3">
        <v>86.492437840216496</v>
      </c>
    </row>
    <row r="450" spans="1:6">
      <c r="A450">
        <v>33</v>
      </c>
      <c r="B450">
        <v>32</v>
      </c>
      <c r="C450">
        <v>114</v>
      </c>
      <c r="D450">
        <v>30000</v>
      </c>
      <c r="E450">
        <v>88</v>
      </c>
      <c r="F450" s="3">
        <v>86.491797784726884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29</v>
      </c>
    </row>
    <row r="456" spans="1:6">
      <c r="A456" t="s">
        <v>2</v>
      </c>
    </row>
    <row r="457" spans="1:6">
      <c r="A457" t="s">
        <v>21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6</v>
      </c>
    </row>
    <row r="461" spans="1:6">
      <c r="A461" t="s">
        <v>7</v>
      </c>
    </row>
    <row r="462" spans="1:6">
      <c r="A462" t="s">
        <v>30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71</v>
      </c>
      <c r="B467" t="s">
        <v>65</v>
      </c>
      <c r="C467" t="s">
        <v>53</v>
      </c>
      <c r="D467" t="s">
        <v>70</v>
      </c>
      <c r="E467" t="s">
        <v>69</v>
      </c>
      <c r="F467" t="s">
        <v>90</v>
      </c>
    </row>
    <row r="468" spans="1:10">
      <c r="A468">
        <v>1</v>
      </c>
      <c r="B468">
        <v>15.994999999999999</v>
      </c>
      <c r="C468">
        <v>115</v>
      </c>
      <c r="D468">
        <v>30000</v>
      </c>
      <c r="E468">
        <v>95</v>
      </c>
      <c r="F468" s="3">
        <v>87.712484745658415</v>
      </c>
      <c r="J468" t="s">
        <v>111</v>
      </c>
    </row>
    <row r="469" spans="1:10">
      <c r="A469">
        <v>2</v>
      </c>
      <c r="B469">
        <v>16.5</v>
      </c>
      <c r="C469">
        <v>114</v>
      </c>
      <c r="D469">
        <v>30000</v>
      </c>
      <c r="E469">
        <v>104</v>
      </c>
      <c r="F469" s="3">
        <v>87.712486158356342</v>
      </c>
    </row>
    <row r="470" spans="1:10">
      <c r="A470">
        <v>3</v>
      </c>
      <c r="B470">
        <v>17.004999999999999</v>
      </c>
      <c r="C470">
        <v>115</v>
      </c>
      <c r="D470">
        <v>30000</v>
      </c>
      <c r="E470">
        <v>89</v>
      </c>
      <c r="F470" s="3">
        <v>87.712498348104432</v>
      </c>
    </row>
    <row r="471" spans="1:10">
      <c r="A471">
        <v>4</v>
      </c>
      <c r="B471">
        <v>17.495000000000001</v>
      </c>
      <c r="C471">
        <v>115</v>
      </c>
      <c r="D471">
        <v>30000</v>
      </c>
      <c r="E471">
        <v>90</v>
      </c>
      <c r="F471" s="3">
        <v>87.712590873321233</v>
      </c>
    </row>
    <row r="472" spans="1:10">
      <c r="A472">
        <v>5</v>
      </c>
      <c r="B472">
        <v>17.995000000000001</v>
      </c>
      <c r="C472">
        <v>115</v>
      </c>
      <c r="D472">
        <v>30000</v>
      </c>
      <c r="E472">
        <v>91</v>
      </c>
      <c r="F472" s="3">
        <v>87.713231465704482</v>
      </c>
    </row>
    <row r="473" spans="1:10">
      <c r="A473">
        <v>6</v>
      </c>
      <c r="B473">
        <v>18.5</v>
      </c>
      <c r="C473">
        <v>115</v>
      </c>
      <c r="D473">
        <v>30000</v>
      </c>
      <c r="E473">
        <v>85</v>
      </c>
      <c r="F473" s="3">
        <v>87.717100823735663</v>
      </c>
    </row>
    <row r="474" spans="1:10">
      <c r="A474">
        <v>7</v>
      </c>
      <c r="B474">
        <v>18.995000000000001</v>
      </c>
      <c r="C474">
        <v>114</v>
      </c>
      <c r="D474">
        <v>30000</v>
      </c>
      <c r="E474">
        <v>92</v>
      </c>
      <c r="F474" s="3">
        <v>87.736287765169905</v>
      </c>
    </row>
    <row r="475" spans="1:10">
      <c r="A475">
        <v>8</v>
      </c>
      <c r="B475">
        <v>19.504999999999999</v>
      </c>
      <c r="C475">
        <v>115</v>
      </c>
      <c r="D475">
        <v>30000</v>
      </c>
      <c r="E475">
        <v>110</v>
      </c>
      <c r="F475" s="3">
        <v>87.823466084360405</v>
      </c>
    </row>
    <row r="476" spans="1:10">
      <c r="A476">
        <v>9</v>
      </c>
      <c r="B476">
        <v>20.004999999999999</v>
      </c>
      <c r="C476">
        <v>115</v>
      </c>
      <c r="D476">
        <v>30000</v>
      </c>
      <c r="E476">
        <v>83</v>
      </c>
      <c r="F476" s="3">
        <v>88.145389515221183</v>
      </c>
    </row>
    <row r="477" spans="1:10">
      <c r="A477">
        <v>10</v>
      </c>
      <c r="B477">
        <v>20.5</v>
      </c>
      <c r="C477">
        <v>114</v>
      </c>
      <c r="D477">
        <v>30000</v>
      </c>
      <c r="E477">
        <v>86</v>
      </c>
      <c r="F477" s="3">
        <v>89.154095565853311</v>
      </c>
    </row>
    <row r="478" spans="1:10">
      <c r="A478">
        <v>11</v>
      </c>
      <c r="B478">
        <v>20.995000000000001</v>
      </c>
      <c r="C478">
        <v>116</v>
      </c>
      <c r="D478">
        <v>30000</v>
      </c>
      <c r="E478">
        <v>79</v>
      </c>
      <c r="F478" s="3">
        <v>91.870095478224343</v>
      </c>
    </row>
    <row r="479" spans="1:10">
      <c r="A479">
        <v>12</v>
      </c>
      <c r="B479">
        <v>21.495000000000001</v>
      </c>
      <c r="C479">
        <v>115</v>
      </c>
      <c r="D479">
        <v>30000</v>
      </c>
      <c r="E479">
        <v>82</v>
      </c>
      <c r="F479" s="3">
        <v>98.185617766599407</v>
      </c>
    </row>
    <row r="480" spans="1:10">
      <c r="A480">
        <v>13</v>
      </c>
      <c r="B480">
        <v>22</v>
      </c>
      <c r="C480">
        <v>116</v>
      </c>
      <c r="D480">
        <v>30000</v>
      </c>
      <c r="E480">
        <v>131</v>
      </c>
      <c r="F480" s="3">
        <v>110.65465908156067</v>
      </c>
    </row>
    <row r="481" spans="1:6">
      <c r="A481">
        <v>14</v>
      </c>
      <c r="B481">
        <v>22.5</v>
      </c>
      <c r="C481">
        <v>115</v>
      </c>
      <c r="D481">
        <v>30000</v>
      </c>
      <c r="E481">
        <v>121</v>
      </c>
      <c r="F481" s="3">
        <v>130.74274482488985</v>
      </c>
    </row>
    <row r="482" spans="1:6">
      <c r="A482">
        <v>15</v>
      </c>
      <c r="B482">
        <v>23.004999999999999</v>
      </c>
      <c r="C482">
        <v>113</v>
      </c>
      <c r="D482">
        <v>30000</v>
      </c>
      <c r="E482">
        <v>176</v>
      </c>
      <c r="F482" s="3">
        <v>157.6898511371231</v>
      </c>
    </row>
    <row r="483" spans="1:6">
      <c r="A483">
        <v>16</v>
      </c>
      <c r="B483">
        <v>23.504999999999999</v>
      </c>
      <c r="C483">
        <v>115</v>
      </c>
      <c r="D483">
        <v>30000</v>
      </c>
      <c r="E483">
        <v>181</v>
      </c>
      <c r="F483" s="3">
        <v>185.43701461531546</v>
      </c>
    </row>
    <row r="484" spans="1:6">
      <c r="A484">
        <v>17</v>
      </c>
      <c r="B484">
        <v>24</v>
      </c>
      <c r="C484">
        <v>115</v>
      </c>
      <c r="D484">
        <v>30000</v>
      </c>
      <c r="E484">
        <v>206</v>
      </c>
      <c r="F484" s="3">
        <v>205.42531478567864</v>
      </c>
    </row>
    <row r="485" spans="1:6">
      <c r="A485">
        <v>18</v>
      </c>
      <c r="B485">
        <v>24.5</v>
      </c>
      <c r="C485">
        <v>114</v>
      </c>
      <c r="D485">
        <v>30000</v>
      </c>
      <c r="E485">
        <v>220</v>
      </c>
      <c r="F485" s="3">
        <v>210.47081118657826</v>
      </c>
    </row>
    <row r="486" spans="1:6">
      <c r="A486">
        <v>19</v>
      </c>
      <c r="B486">
        <v>24.995000000000001</v>
      </c>
      <c r="C486">
        <v>115</v>
      </c>
      <c r="D486">
        <v>30000</v>
      </c>
      <c r="E486">
        <v>176</v>
      </c>
      <c r="F486" s="3">
        <v>198.45656500299543</v>
      </c>
    </row>
    <row r="487" spans="1:6">
      <c r="A487">
        <v>20</v>
      </c>
      <c r="B487">
        <v>25.504999999999999</v>
      </c>
      <c r="C487">
        <v>115</v>
      </c>
      <c r="D487">
        <v>30000</v>
      </c>
      <c r="E487">
        <v>175</v>
      </c>
      <c r="F487" s="3">
        <v>173.39791478114628</v>
      </c>
    </row>
    <row r="488" spans="1:6">
      <c r="A488">
        <v>21</v>
      </c>
      <c r="B488">
        <v>26</v>
      </c>
      <c r="C488">
        <v>115</v>
      </c>
      <c r="D488">
        <v>30000</v>
      </c>
      <c r="E488">
        <v>149</v>
      </c>
      <c r="F488" s="3">
        <v>145.43750273543719</v>
      </c>
    </row>
    <row r="489" spans="1:6">
      <c r="A489">
        <v>22</v>
      </c>
      <c r="B489">
        <v>26.5</v>
      </c>
      <c r="C489">
        <v>114</v>
      </c>
      <c r="D489">
        <v>30000</v>
      </c>
      <c r="E489">
        <v>145</v>
      </c>
      <c r="F489" s="3">
        <v>121.18427932317252</v>
      </c>
    </row>
    <row r="490" spans="1:6">
      <c r="A490">
        <v>23</v>
      </c>
      <c r="B490">
        <v>27</v>
      </c>
      <c r="C490">
        <v>115</v>
      </c>
      <c r="D490">
        <v>30000</v>
      </c>
      <c r="E490">
        <v>111</v>
      </c>
      <c r="F490" s="3">
        <v>104.47217001505729</v>
      </c>
    </row>
    <row r="491" spans="1:6">
      <c r="A491">
        <v>24</v>
      </c>
      <c r="B491">
        <v>27.5</v>
      </c>
      <c r="C491">
        <v>115</v>
      </c>
      <c r="D491">
        <v>30000</v>
      </c>
      <c r="E491">
        <v>77</v>
      </c>
      <c r="F491" s="3">
        <v>94.95892407802593</v>
      </c>
    </row>
    <row r="492" spans="1:6">
      <c r="A492">
        <v>25</v>
      </c>
      <c r="B492">
        <v>28.004999999999999</v>
      </c>
      <c r="C492">
        <v>116</v>
      </c>
      <c r="D492">
        <v>30000</v>
      </c>
      <c r="E492">
        <v>72</v>
      </c>
      <c r="F492" s="3">
        <v>90.389524890242711</v>
      </c>
    </row>
    <row r="493" spans="1:6">
      <c r="A493">
        <v>26</v>
      </c>
      <c r="B493">
        <v>28.504999999999999</v>
      </c>
      <c r="C493">
        <v>115</v>
      </c>
      <c r="D493">
        <v>30000</v>
      </c>
      <c r="E493">
        <v>86</v>
      </c>
      <c r="F493" s="3">
        <v>88.57431212380088</v>
      </c>
    </row>
    <row r="494" spans="1:6">
      <c r="A494">
        <v>27</v>
      </c>
      <c r="B494">
        <v>29.004999999999999</v>
      </c>
      <c r="C494">
        <v>115</v>
      </c>
      <c r="D494">
        <v>30000</v>
      </c>
      <c r="E494">
        <v>94</v>
      </c>
      <c r="F494" s="3">
        <v>87.952068645376414</v>
      </c>
    </row>
    <row r="495" spans="1:6">
      <c r="A495">
        <v>28</v>
      </c>
      <c r="B495">
        <v>29.5</v>
      </c>
      <c r="C495">
        <v>115</v>
      </c>
      <c r="D495">
        <v>30000</v>
      </c>
      <c r="E495">
        <v>104</v>
      </c>
      <c r="F495" s="3">
        <v>87.770866786794173</v>
      </c>
    </row>
    <row r="496" spans="1:6">
      <c r="A496">
        <v>29</v>
      </c>
      <c r="B496">
        <v>30</v>
      </c>
      <c r="C496">
        <v>115</v>
      </c>
      <c r="D496">
        <v>30000</v>
      </c>
      <c r="E496">
        <v>89</v>
      </c>
      <c r="F496" s="3">
        <v>87.724604610584223</v>
      </c>
    </row>
    <row r="497" spans="1:6">
      <c r="A497">
        <v>30</v>
      </c>
      <c r="B497">
        <v>30.495000000000001</v>
      </c>
      <c r="C497">
        <v>114</v>
      </c>
      <c r="D497">
        <v>30000</v>
      </c>
      <c r="E497">
        <v>76</v>
      </c>
      <c r="F497" s="3">
        <v>87.714696662395795</v>
      </c>
    </row>
    <row r="498" spans="1:6">
      <c r="A498">
        <v>31</v>
      </c>
      <c r="B498">
        <v>30.995000000000001</v>
      </c>
      <c r="C498">
        <v>114</v>
      </c>
      <c r="D498">
        <v>30000</v>
      </c>
      <c r="E498">
        <v>90</v>
      </c>
      <c r="F498" s="3">
        <v>87.712827646413857</v>
      </c>
    </row>
    <row r="499" spans="1:6">
      <c r="A499">
        <v>32</v>
      </c>
      <c r="B499">
        <v>31.495000000000001</v>
      </c>
      <c r="C499">
        <v>115</v>
      </c>
      <c r="D499">
        <v>30000</v>
      </c>
      <c r="E499">
        <v>97</v>
      </c>
      <c r="F499" s="3">
        <v>87.712530648550569</v>
      </c>
    </row>
    <row r="500" spans="1:6">
      <c r="A500">
        <v>33</v>
      </c>
      <c r="B500">
        <v>31.995000000000001</v>
      </c>
      <c r="C500">
        <v>115</v>
      </c>
      <c r="D500">
        <v>30000</v>
      </c>
      <c r="E500">
        <v>81</v>
      </c>
      <c r="F500" s="3">
        <v>87.712490051858197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31</v>
      </c>
    </row>
    <row r="506" spans="1:6">
      <c r="A506" t="s">
        <v>2</v>
      </c>
    </row>
    <row r="507" spans="1:6">
      <c r="A507" t="s">
        <v>21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6</v>
      </c>
    </row>
    <row r="511" spans="1:6">
      <c r="A511" t="s">
        <v>7</v>
      </c>
    </row>
    <row r="512" spans="1:6">
      <c r="A512" t="s">
        <v>32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71</v>
      </c>
      <c r="B517" t="s">
        <v>65</v>
      </c>
      <c r="C517" t="s">
        <v>53</v>
      </c>
      <c r="D517" t="s">
        <v>70</v>
      </c>
      <c r="E517" t="s">
        <v>69</v>
      </c>
      <c r="F517" t="s">
        <v>90</v>
      </c>
    </row>
    <row r="518" spans="1:10">
      <c r="A518">
        <v>1</v>
      </c>
      <c r="B518">
        <v>15.994999999999999</v>
      </c>
      <c r="C518">
        <v>115</v>
      </c>
      <c r="D518">
        <v>30000</v>
      </c>
      <c r="E518">
        <v>84</v>
      </c>
      <c r="F518" s="3">
        <v>84.354757333382651</v>
      </c>
      <c r="J518" t="s">
        <v>112</v>
      </c>
    </row>
    <row r="519" spans="1:10">
      <c r="A519">
        <v>2</v>
      </c>
      <c r="B519">
        <v>16.5</v>
      </c>
      <c r="C519">
        <v>114</v>
      </c>
      <c r="D519">
        <v>30000</v>
      </c>
      <c r="E519">
        <v>86</v>
      </c>
      <c r="F519" s="3">
        <v>84.354823109793529</v>
      </c>
    </row>
    <row r="520" spans="1:10">
      <c r="A520">
        <v>3</v>
      </c>
      <c r="B520">
        <v>17</v>
      </c>
      <c r="C520">
        <v>115</v>
      </c>
      <c r="D520">
        <v>30000</v>
      </c>
      <c r="E520">
        <v>75</v>
      </c>
      <c r="F520" s="3">
        <v>84.355198772483348</v>
      </c>
    </row>
    <row r="521" spans="1:10">
      <c r="A521">
        <v>4</v>
      </c>
      <c r="B521">
        <v>17.504999999999999</v>
      </c>
      <c r="C521">
        <v>114</v>
      </c>
      <c r="D521">
        <v>30000</v>
      </c>
      <c r="E521">
        <v>81</v>
      </c>
      <c r="F521" s="3">
        <v>84.357145318296674</v>
      </c>
    </row>
    <row r="522" spans="1:10">
      <c r="A522">
        <v>5</v>
      </c>
      <c r="B522">
        <v>17.995000000000001</v>
      </c>
      <c r="C522">
        <v>113</v>
      </c>
      <c r="D522">
        <v>30000</v>
      </c>
      <c r="E522">
        <v>80</v>
      </c>
      <c r="F522" s="3">
        <v>84.365538680010602</v>
      </c>
    </row>
    <row r="523" spans="1:10">
      <c r="A523">
        <v>6</v>
      </c>
      <c r="B523">
        <v>18.495000000000001</v>
      </c>
      <c r="C523">
        <v>116</v>
      </c>
      <c r="D523">
        <v>30000</v>
      </c>
      <c r="E523">
        <v>84</v>
      </c>
      <c r="F523" s="3">
        <v>84.399329164133448</v>
      </c>
    </row>
    <row r="524" spans="1:10">
      <c r="A524">
        <v>7</v>
      </c>
      <c r="B524">
        <v>18.995000000000001</v>
      </c>
      <c r="C524">
        <v>114</v>
      </c>
      <c r="D524">
        <v>30000</v>
      </c>
      <c r="E524">
        <v>87</v>
      </c>
      <c r="F524" s="3">
        <v>84.518575592440271</v>
      </c>
    </row>
    <row r="525" spans="1:10">
      <c r="A525">
        <v>8</v>
      </c>
      <c r="B525">
        <v>19.495000000000001</v>
      </c>
      <c r="C525">
        <v>115</v>
      </c>
      <c r="D525">
        <v>30000</v>
      </c>
      <c r="E525">
        <v>86</v>
      </c>
      <c r="F525" s="3">
        <v>84.890291998571229</v>
      </c>
    </row>
    <row r="526" spans="1:10">
      <c r="A526">
        <v>9</v>
      </c>
      <c r="B526">
        <v>20.004999999999999</v>
      </c>
      <c r="C526">
        <v>114</v>
      </c>
      <c r="D526">
        <v>30000</v>
      </c>
      <c r="E526">
        <v>78</v>
      </c>
      <c r="F526" s="3">
        <v>85.943798616604269</v>
      </c>
    </row>
    <row r="527" spans="1:10">
      <c r="A527">
        <v>10</v>
      </c>
      <c r="B527">
        <v>20.495000000000001</v>
      </c>
      <c r="C527">
        <v>114</v>
      </c>
      <c r="D527">
        <v>30000</v>
      </c>
      <c r="E527">
        <v>89</v>
      </c>
      <c r="F527" s="3">
        <v>88.383369685394712</v>
      </c>
    </row>
    <row r="528" spans="1:10">
      <c r="A528">
        <v>11</v>
      </c>
      <c r="B528">
        <v>20.995000000000001</v>
      </c>
      <c r="C528">
        <v>114</v>
      </c>
      <c r="D528">
        <v>30000</v>
      </c>
      <c r="E528">
        <v>84</v>
      </c>
      <c r="F528" s="3">
        <v>93.625443290111804</v>
      </c>
    </row>
    <row r="529" spans="1:6">
      <c r="A529">
        <v>12</v>
      </c>
      <c r="B529">
        <v>21.495000000000001</v>
      </c>
      <c r="C529">
        <v>116</v>
      </c>
      <c r="D529">
        <v>30000</v>
      </c>
      <c r="E529">
        <v>99</v>
      </c>
      <c r="F529" s="3">
        <v>103.33281192690123</v>
      </c>
    </row>
    <row r="530" spans="1:6">
      <c r="A530">
        <v>13</v>
      </c>
      <c r="B530">
        <v>21.995000000000001</v>
      </c>
      <c r="C530">
        <v>115</v>
      </c>
      <c r="D530">
        <v>30000</v>
      </c>
      <c r="E530">
        <v>130</v>
      </c>
      <c r="F530" s="3">
        <v>118.91487516144338</v>
      </c>
    </row>
    <row r="531" spans="1:6">
      <c r="A531">
        <v>14</v>
      </c>
      <c r="B531">
        <v>22.5</v>
      </c>
      <c r="C531">
        <v>115</v>
      </c>
      <c r="D531">
        <v>30000</v>
      </c>
      <c r="E531">
        <v>167</v>
      </c>
      <c r="F531" s="3">
        <v>140.57865939405841</v>
      </c>
    </row>
    <row r="532" spans="1:6">
      <c r="A532">
        <v>15</v>
      </c>
      <c r="B532">
        <v>22.995000000000001</v>
      </c>
      <c r="C532">
        <v>114</v>
      </c>
      <c r="D532">
        <v>30000</v>
      </c>
      <c r="E532">
        <v>145</v>
      </c>
      <c r="F532" s="3">
        <v>165.03620441314268</v>
      </c>
    </row>
    <row r="533" spans="1:6">
      <c r="A533">
        <v>16</v>
      </c>
      <c r="B533">
        <v>23.495000000000001</v>
      </c>
      <c r="C533">
        <v>115</v>
      </c>
      <c r="D533">
        <v>30000</v>
      </c>
      <c r="E533">
        <v>179</v>
      </c>
      <c r="F533" s="3">
        <v>187.78526833327444</v>
      </c>
    </row>
    <row r="534" spans="1:6">
      <c r="A534">
        <v>17</v>
      </c>
      <c r="B534">
        <v>24.004999999999999</v>
      </c>
      <c r="C534">
        <v>115</v>
      </c>
      <c r="D534">
        <v>30000</v>
      </c>
      <c r="E534">
        <v>198</v>
      </c>
      <c r="F534" s="3">
        <v>202.47664100027384</v>
      </c>
    </row>
    <row r="535" spans="1:6">
      <c r="A535">
        <v>18</v>
      </c>
      <c r="B535">
        <v>24.504999999999999</v>
      </c>
      <c r="C535">
        <v>115</v>
      </c>
      <c r="D535">
        <v>30000</v>
      </c>
      <c r="E535">
        <v>237</v>
      </c>
      <c r="F535" s="3">
        <v>203.90672682003944</v>
      </c>
    </row>
    <row r="536" spans="1:6">
      <c r="A536">
        <v>19</v>
      </c>
      <c r="B536">
        <v>25</v>
      </c>
      <c r="C536">
        <v>114</v>
      </c>
      <c r="D536">
        <v>30000</v>
      </c>
      <c r="E536">
        <v>187</v>
      </c>
      <c r="F536" s="3">
        <v>192.16856802981508</v>
      </c>
    </row>
    <row r="537" spans="1:6">
      <c r="A537">
        <v>20</v>
      </c>
      <c r="B537">
        <v>25.495000000000001</v>
      </c>
      <c r="C537">
        <v>116</v>
      </c>
      <c r="D537">
        <v>30000</v>
      </c>
      <c r="E537">
        <v>159</v>
      </c>
      <c r="F537" s="3">
        <v>171.04837983016944</v>
      </c>
    </row>
    <row r="538" spans="1:6">
      <c r="A538">
        <v>21</v>
      </c>
      <c r="B538">
        <v>26.004999999999999</v>
      </c>
      <c r="C538">
        <v>115</v>
      </c>
      <c r="D538">
        <v>30000</v>
      </c>
      <c r="E538">
        <v>157</v>
      </c>
      <c r="F538" s="3">
        <v>145.77887889747279</v>
      </c>
    </row>
    <row r="539" spans="1:6">
      <c r="A539">
        <v>22</v>
      </c>
      <c r="B539">
        <v>26.504999999999999</v>
      </c>
      <c r="C539">
        <v>114</v>
      </c>
      <c r="D539">
        <v>30000</v>
      </c>
      <c r="E539">
        <v>108</v>
      </c>
      <c r="F539" s="3">
        <v>123.28621898330751</v>
      </c>
    </row>
    <row r="540" spans="1:6">
      <c r="A540">
        <v>23</v>
      </c>
      <c r="B540">
        <v>27.004999999999999</v>
      </c>
      <c r="C540">
        <v>116</v>
      </c>
      <c r="D540">
        <v>30000</v>
      </c>
      <c r="E540">
        <v>122</v>
      </c>
      <c r="F540" s="3">
        <v>106.30535096518155</v>
      </c>
    </row>
    <row r="541" spans="1:6">
      <c r="A541">
        <v>24</v>
      </c>
      <c r="B541">
        <v>27.504999999999999</v>
      </c>
      <c r="C541">
        <v>114</v>
      </c>
      <c r="D541">
        <v>30000</v>
      </c>
      <c r="E541">
        <v>98</v>
      </c>
      <c r="F541" s="3">
        <v>95.36445926278887</v>
      </c>
    </row>
    <row r="542" spans="1:6">
      <c r="A542">
        <v>25</v>
      </c>
      <c r="B542">
        <v>27.995000000000001</v>
      </c>
      <c r="C542">
        <v>115</v>
      </c>
      <c r="D542">
        <v>30000</v>
      </c>
      <c r="E542">
        <v>88</v>
      </c>
      <c r="F542" s="3">
        <v>89.352755835889283</v>
      </c>
    </row>
    <row r="543" spans="1:6">
      <c r="A543">
        <v>26</v>
      </c>
      <c r="B543">
        <v>28.495000000000001</v>
      </c>
      <c r="C543">
        <v>115</v>
      </c>
      <c r="D543">
        <v>30000</v>
      </c>
      <c r="E543">
        <v>80</v>
      </c>
      <c r="F543" s="3">
        <v>86.343177526747809</v>
      </c>
    </row>
    <row r="544" spans="1:6">
      <c r="A544">
        <v>27</v>
      </c>
      <c r="B544">
        <v>28.995000000000001</v>
      </c>
      <c r="C544">
        <v>114</v>
      </c>
      <c r="D544">
        <v>30000</v>
      </c>
      <c r="E544">
        <v>97</v>
      </c>
      <c r="F544" s="3">
        <v>85.058479113014201</v>
      </c>
    </row>
    <row r="545" spans="1:6">
      <c r="A545">
        <v>28</v>
      </c>
      <c r="B545">
        <v>29.495000000000001</v>
      </c>
      <c r="C545">
        <v>116</v>
      </c>
      <c r="D545">
        <v>30000</v>
      </c>
      <c r="E545">
        <v>93</v>
      </c>
      <c r="F545" s="3">
        <v>84.576304813117417</v>
      </c>
    </row>
    <row r="546" spans="1:6">
      <c r="A546">
        <v>29</v>
      </c>
      <c r="B546">
        <v>30.004999999999999</v>
      </c>
      <c r="C546">
        <v>117</v>
      </c>
      <c r="D546">
        <v>30000</v>
      </c>
      <c r="E546">
        <v>96</v>
      </c>
      <c r="F546" s="3">
        <v>84.41516593426843</v>
      </c>
    </row>
    <row r="547" spans="1:6">
      <c r="A547">
        <v>30</v>
      </c>
      <c r="B547">
        <v>30.5</v>
      </c>
      <c r="C547">
        <v>115</v>
      </c>
      <c r="D547">
        <v>30000</v>
      </c>
      <c r="E547">
        <v>78</v>
      </c>
      <c r="F547" s="3">
        <v>84.369983246769479</v>
      </c>
    </row>
    <row r="548" spans="1:6">
      <c r="A548">
        <v>31</v>
      </c>
      <c r="B548">
        <v>31</v>
      </c>
      <c r="C548">
        <v>114</v>
      </c>
      <c r="D548">
        <v>30000</v>
      </c>
      <c r="E548">
        <v>93</v>
      </c>
      <c r="F548" s="3">
        <v>84.358118982848907</v>
      </c>
    </row>
    <row r="549" spans="1:6">
      <c r="A549">
        <v>32</v>
      </c>
      <c r="B549">
        <v>31.5</v>
      </c>
      <c r="C549">
        <v>115</v>
      </c>
      <c r="D549">
        <v>30000</v>
      </c>
      <c r="E549">
        <v>87</v>
      </c>
      <c r="F549" s="3">
        <v>84.355410099807614</v>
      </c>
    </row>
    <row r="550" spans="1:6">
      <c r="A550">
        <v>33</v>
      </c>
      <c r="B550">
        <v>32</v>
      </c>
      <c r="C550">
        <v>114</v>
      </c>
      <c r="D550">
        <v>30000</v>
      </c>
      <c r="E550">
        <v>83</v>
      </c>
      <c r="F550" s="3">
        <v>84.354862198817926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33</v>
      </c>
    </row>
    <row r="556" spans="1:6">
      <c r="A556" t="s">
        <v>34</v>
      </c>
    </row>
    <row r="557" spans="1:6">
      <c r="A557" t="s">
        <v>35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6</v>
      </c>
    </row>
    <row r="561" spans="1:5">
      <c r="A561" t="s">
        <v>7</v>
      </c>
    </row>
    <row r="562" spans="1:5">
      <c r="A562" t="s">
        <v>36</v>
      </c>
    </row>
    <row r="563" spans="1:5">
      <c r="A563" t="s">
        <v>9</v>
      </c>
    </row>
    <row r="564" spans="1:5">
      <c r="A564" t="s">
        <v>10</v>
      </c>
    </row>
    <row r="565" spans="1:5">
      <c r="A565" t="s">
        <v>11</v>
      </c>
    </row>
    <row r="566" spans="1:5">
      <c r="A566" t="s">
        <v>0</v>
      </c>
    </row>
    <row r="567" spans="1:5">
      <c r="A567" t="s">
        <v>71</v>
      </c>
      <c r="B567" t="s">
        <v>64</v>
      </c>
      <c r="C567" t="s">
        <v>53</v>
      </c>
      <c r="D567" t="s">
        <v>70</v>
      </c>
      <c r="E567" t="s">
        <v>69</v>
      </c>
    </row>
    <row r="568" spans="1:5">
      <c r="A568">
        <v>1</v>
      </c>
      <c r="B568">
        <v>-43.12</v>
      </c>
      <c r="C568">
        <v>174</v>
      </c>
      <c r="D568">
        <v>45000</v>
      </c>
      <c r="E568">
        <v>146</v>
      </c>
    </row>
    <row r="569" spans="1:5">
      <c r="A569">
        <v>2</v>
      </c>
      <c r="B569">
        <v>-43.195</v>
      </c>
      <c r="C569">
        <v>173</v>
      </c>
      <c r="D569">
        <v>45000</v>
      </c>
      <c r="E569">
        <v>148</v>
      </c>
    </row>
    <row r="570" spans="1:5">
      <c r="A570">
        <v>3</v>
      </c>
      <c r="B570">
        <v>-43.255000000000003</v>
      </c>
      <c r="C570">
        <v>173</v>
      </c>
      <c r="D570">
        <v>45000</v>
      </c>
      <c r="E570">
        <v>128</v>
      </c>
    </row>
    <row r="571" spans="1:5">
      <c r="A571">
        <v>4</v>
      </c>
      <c r="B571">
        <v>-43.314999999999998</v>
      </c>
      <c r="C571">
        <v>173</v>
      </c>
      <c r="D571">
        <v>45000</v>
      </c>
      <c r="E571">
        <v>128</v>
      </c>
    </row>
    <row r="572" spans="1:5">
      <c r="A572">
        <v>5</v>
      </c>
      <c r="B572">
        <v>-43.375</v>
      </c>
      <c r="C572">
        <v>173</v>
      </c>
      <c r="D572">
        <v>45000</v>
      </c>
      <c r="E572">
        <v>146</v>
      </c>
    </row>
    <row r="573" spans="1:5">
      <c r="A573">
        <v>6</v>
      </c>
      <c r="B573">
        <v>-43.435000000000002</v>
      </c>
      <c r="C573">
        <v>173</v>
      </c>
      <c r="D573">
        <v>45000</v>
      </c>
      <c r="E573">
        <v>133</v>
      </c>
    </row>
    <row r="574" spans="1:5">
      <c r="A574">
        <v>7</v>
      </c>
      <c r="B574">
        <v>-43.494999999999997</v>
      </c>
      <c r="C574">
        <v>172</v>
      </c>
      <c r="D574">
        <v>45000</v>
      </c>
      <c r="E574">
        <v>115</v>
      </c>
    </row>
    <row r="575" spans="1:5">
      <c r="A575">
        <v>8</v>
      </c>
      <c r="B575">
        <v>-43.55</v>
      </c>
      <c r="C575">
        <v>174</v>
      </c>
      <c r="D575">
        <v>45000</v>
      </c>
      <c r="E575">
        <v>141</v>
      </c>
    </row>
    <row r="576" spans="1:5">
      <c r="A576">
        <v>9</v>
      </c>
      <c r="B576">
        <v>-43.62</v>
      </c>
      <c r="C576">
        <v>173</v>
      </c>
      <c r="D576">
        <v>45000</v>
      </c>
      <c r="E576">
        <v>140</v>
      </c>
    </row>
    <row r="577" spans="1:5">
      <c r="A577">
        <v>10</v>
      </c>
      <c r="B577">
        <v>-43.685000000000002</v>
      </c>
      <c r="C577">
        <v>173</v>
      </c>
      <c r="D577">
        <v>45000</v>
      </c>
      <c r="E577">
        <v>147</v>
      </c>
    </row>
    <row r="578" spans="1:5">
      <c r="A578">
        <v>11</v>
      </c>
      <c r="B578">
        <v>-43.744999999999997</v>
      </c>
      <c r="C578">
        <v>174</v>
      </c>
      <c r="D578">
        <v>45000</v>
      </c>
      <c r="E578">
        <v>147</v>
      </c>
    </row>
    <row r="579" spans="1:5">
      <c r="A579">
        <v>12</v>
      </c>
      <c r="B579">
        <v>-43.8</v>
      </c>
      <c r="C579">
        <v>172</v>
      </c>
      <c r="D579">
        <v>45000</v>
      </c>
      <c r="E579">
        <v>141</v>
      </c>
    </row>
    <row r="580" spans="1:5">
      <c r="A580">
        <v>13</v>
      </c>
      <c r="B580">
        <v>-43.865000000000002</v>
      </c>
      <c r="C580">
        <v>174</v>
      </c>
      <c r="D580">
        <v>45000</v>
      </c>
      <c r="E580">
        <v>134</v>
      </c>
    </row>
    <row r="581" spans="1:5">
      <c r="A581">
        <v>14</v>
      </c>
      <c r="B581">
        <v>-43.92</v>
      </c>
      <c r="C581">
        <v>173</v>
      </c>
      <c r="D581">
        <v>45000</v>
      </c>
      <c r="E581">
        <v>165</v>
      </c>
    </row>
    <row r="582" spans="1:5">
      <c r="A582">
        <v>15</v>
      </c>
      <c r="B582">
        <v>-43.984999999999999</v>
      </c>
      <c r="C582">
        <v>173</v>
      </c>
      <c r="D582">
        <v>45000</v>
      </c>
      <c r="E582">
        <v>129</v>
      </c>
    </row>
    <row r="583" spans="1:5">
      <c r="A583">
        <v>16</v>
      </c>
      <c r="B583">
        <v>-44.045000000000002</v>
      </c>
      <c r="C583">
        <v>174</v>
      </c>
      <c r="D583">
        <v>45000</v>
      </c>
      <c r="E583">
        <v>133</v>
      </c>
    </row>
    <row r="584" spans="1:5">
      <c r="A584">
        <v>17</v>
      </c>
      <c r="B584">
        <v>-44.104999999999997</v>
      </c>
      <c r="C584">
        <v>173</v>
      </c>
      <c r="D584">
        <v>45000</v>
      </c>
      <c r="E584">
        <v>129</v>
      </c>
    </row>
    <row r="585" spans="1:5">
      <c r="A585">
        <v>18</v>
      </c>
      <c r="B585">
        <v>-44.16</v>
      </c>
      <c r="C585">
        <v>172</v>
      </c>
      <c r="D585">
        <v>45000</v>
      </c>
      <c r="E585">
        <v>134</v>
      </c>
    </row>
    <row r="586" spans="1:5">
      <c r="A586">
        <v>19</v>
      </c>
      <c r="B586">
        <v>-44.225000000000001</v>
      </c>
      <c r="C586">
        <v>174</v>
      </c>
      <c r="D586">
        <v>45000</v>
      </c>
      <c r="E586">
        <v>128</v>
      </c>
    </row>
    <row r="587" spans="1:5">
      <c r="A587">
        <v>20</v>
      </c>
      <c r="B587">
        <v>-44.28</v>
      </c>
      <c r="C587">
        <v>172</v>
      </c>
      <c r="D587">
        <v>45000</v>
      </c>
      <c r="E587">
        <v>132</v>
      </c>
    </row>
    <row r="588" spans="1:5">
      <c r="A588">
        <v>21</v>
      </c>
      <c r="B588">
        <v>-44.34</v>
      </c>
      <c r="C588">
        <v>172</v>
      </c>
      <c r="D588">
        <v>45000</v>
      </c>
      <c r="E588">
        <v>133</v>
      </c>
    </row>
    <row r="589" spans="1:5">
      <c r="A589">
        <v>22</v>
      </c>
      <c r="B589">
        <v>-44.405000000000001</v>
      </c>
      <c r="C589">
        <v>173</v>
      </c>
      <c r="D589">
        <v>45000</v>
      </c>
      <c r="E589">
        <v>152</v>
      </c>
    </row>
    <row r="590" spans="1:5">
      <c r="A590">
        <v>23</v>
      </c>
      <c r="B590">
        <v>-44.46</v>
      </c>
      <c r="C590">
        <v>173</v>
      </c>
      <c r="D590">
        <v>45000</v>
      </c>
      <c r="E590">
        <v>143</v>
      </c>
    </row>
    <row r="591" spans="1:5">
      <c r="A591">
        <v>24</v>
      </c>
      <c r="B591">
        <v>-44.524999999999999</v>
      </c>
      <c r="C591">
        <v>174</v>
      </c>
      <c r="D591">
        <v>45000</v>
      </c>
      <c r="E591">
        <v>131</v>
      </c>
    </row>
    <row r="592" spans="1:5">
      <c r="A592">
        <v>25</v>
      </c>
      <c r="B592">
        <v>-44.58</v>
      </c>
      <c r="C592">
        <v>173</v>
      </c>
      <c r="D592">
        <v>45000</v>
      </c>
      <c r="E592">
        <v>126</v>
      </c>
    </row>
    <row r="593" spans="1:5">
      <c r="A593">
        <v>26</v>
      </c>
      <c r="B593">
        <v>-44.64</v>
      </c>
      <c r="C593">
        <v>173</v>
      </c>
      <c r="D593">
        <v>45000</v>
      </c>
      <c r="E593">
        <v>134</v>
      </c>
    </row>
    <row r="594" spans="1:5">
      <c r="A594">
        <v>27</v>
      </c>
      <c r="B594">
        <v>-44.7</v>
      </c>
      <c r="C594">
        <v>174</v>
      </c>
      <c r="D594">
        <v>45000</v>
      </c>
      <c r="E594">
        <v>163</v>
      </c>
    </row>
    <row r="595" spans="1:5">
      <c r="A595">
        <v>28</v>
      </c>
      <c r="B595">
        <v>-44.76</v>
      </c>
      <c r="C595">
        <v>171</v>
      </c>
      <c r="D595">
        <v>45000</v>
      </c>
      <c r="E595">
        <v>140</v>
      </c>
    </row>
    <row r="596" spans="1:5">
      <c r="A596">
        <v>29</v>
      </c>
      <c r="B596">
        <v>-44.82</v>
      </c>
      <c r="C596">
        <v>173</v>
      </c>
      <c r="D596">
        <v>45000</v>
      </c>
      <c r="E596">
        <v>114</v>
      </c>
    </row>
    <row r="597" spans="1:5">
      <c r="A597">
        <v>30</v>
      </c>
      <c r="B597">
        <v>-44.88</v>
      </c>
      <c r="C597">
        <v>173</v>
      </c>
      <c r="D597">
        <v>45000</v>
      </c>
      <c r="E597">
        <v>144</v>
      </c>
    </row>
    <row r="598" spans="1:5">
      <c r="A598">
        <v>31</v>
      </c>
      <c r="B598">
        <v>-44.94</v>
      </c>
      <c r="C598">
        <v>173</v>
      </c>
      <c r="D598">
        <v>45000</v>
      </c>
      <c r="E598">
        <v>119</v>
      </c>
    </row>
    <row r="599" spans="1:5">
      <c r="A599">
        <v>32</v>
      </c>
      <c r="B599">
        <v>-45</v>
      </c>
      <c r="C599">
        <v>173</v>
      </c>
      <c r="D599">
        <v>45000</v>
      </c>
      <c r="E599">
        <v>146</v>
      </c>
    </row>
    <row r="600" spans="1:5">
      <c r="A600">
        <v>33</v>
      </c>
      <c r="B600">
        <v>-45.06</v>
      </c>
      <c r="C600">
        <v>174</v>
      </c>
      <c r="D600">
        <v>45000</v>
      </c>
      <c r="E600">
        <v>125</v>
      </c>
    </row>
    <row r="601" spans="1:5">
      <c r="A601">
        <v>34</v>
      </c>
      <c r="B601">
        <v>-45.12</v>
      </c>
      <c r="C601">
        <v>174</v>
      </c>
      <c r="D601">
        <v>45000</v>
      </c>
      <c r="E601">
        <v>135</v>
      </c>
    </row>
    <row r="602" spans="1:5">
      <c r="A602">
        <v>35</v>
      </c>
      <c r="B602">
        <v>-45.18</v>
      </c>
      <c r="C602">
        <v>172</v>
      </c>
      <c r="D602">
        <v>45000</v>
      </c>
      <c r="E602">
        <v>147</v>
      </c>
    </row>
    <row r="603" spans="1:5">
      <c r="A603" t="s">
        <v>0</v>
      </c>
    </row>
    <row r="604" spans="1:5">
      <c r="A604" t="s">
        <v>0</v>
      </c>
    </row>
    <row r="605" spans="1:5">
      <c r="A605" t="s">
        <v>0</v>
      </c>
    </row>
    <row r="606" spans="1:5">
      <c r="A606" t="s">
        <v>0</v>
      </c>
    </row>
    <row r="607" spans="1:5">
      <c r="A607" t="s">
        <v>37</v>
      </c>
    </row>
    <row r="608" spans="1:5">
      <c r="A608" t="s">
        <v>34</v>
      </c>
    </row>
    <row r="609" spans="1:15">
      <c r="A609" t="s">
        <v>35</v>
      </c>
    </row>
    <row r="610" spans="1:15">
      <c r="A610" t="s">
        <v>4</v>
      </c>
    </row>
    <row r="611" spans="1:15">
      <c r="A611" t="s">
        <v>5</v>
      </c>
    </row>
    <row r="612" spans="1:15">
      <c r="A612" t="s">
        <v>6</v>
      </c>
    </row>
    <row r="613" spans="1:15">
      <c r="A613" t="s">
        <v>7</v>
      </c>
    </row>
    <row r="614" spans="1:15">
      <c r="A614" t="s">
        <v>38</v>
      </c>
    </row>
    <row r="615" spans="1:15">
      <c r="A615" t="s">
        <v>9</v>
      </c>
    </row>
    <row r="616" spans="1:15">
      <c r="A616" t="s">
        <v>10</v>
      </c>
    </row>
    <row r="617" spans="1:15">
      <c r="A617" t="s">
        <v>11</v>
      </c>
      <c r="H617" t="s">
        <v>113</v>
      </c>
      <c r="I617" t="s">
        <v>114</v>
      </c>
      <c r="J617" t="s">
        <v>115</v>
      </c>
      <c r="K617" t="s">
        <v>116</v>
      </c>
      <c r="L617" t="s">
        <v>50</v>
      </c>
    </row>
    <row r="618" spans="1:15">
      <c r="A618" t="s">
        <v>0</v>
      </c>
      <c r="H618">
        <v>-44.318326093255756</v>
      </c>
      <c r="I618">
        <v>285.54675898135957</v>
      </c>
      <c r="J618">
        <v>0.14482226612518481</v>
      </c>
      <c r="K618">
        <v>141.3509667202195</v>
      </c>
      <c r="L618">
        <v>90.2</v>
      </c>
    </row>
    <row r="619" spans="1:15">
      <c r="A619" t="s">
        <v>71</v>
      </c>
      <c r="B619" t="s">
        <v>64</v>
      </c>
      <c r="C619" t="s">
        <v>53</v>
      </c>
      <c r="D619" t="s">
        <v>70</v>
      </c>
      <c r="E619" t="s">
        <v>69</v>
      </c>
      <c r="F619" t="s">
        <v>117</v>
      </c>
      <c r="G619" t="s">
        <v>118</v>
      </c>
      <c r="H619" t="s">
        <v>119</v>
      </c>
      <c r="O619">
        <v>-44.317999999999998</v>
      </c>
    </row>
    <row r="620" spans="1:15">
      <c r="A620">
        <v>1</v>
      </c>
      <c r="B620">
        <v>-43.11</v>
      </c>
      <c r="C620">
        <v>174</v>
      </c>
      <c r="D620">
        <v>45000</v>
      </c>
      <c r="E620">
        <v>377</v>
      </c>
      <c r="F620">
        <f>[1]!WallScanTrans(B620,I618,H618,J618,L618)+K618</f>
        <v>426.89772570157908</v>
      </c>
      <c r="G620">
        <f>(F620-E620)^2/E620</f>
        <v>6.6041990190716851</v>
      </c>
      <c r="H620">
        <f>SUM(G620:G654)/(COUNT(G620:G654)-5)</f>
        <v>1.7140075570208333</v>
      </c>
      <c r="O620">
        <v>-44.296999999999997</v>
      </c>
    </row>
    <row r="621" spans="1:15">
      <c r="A621">
        <v>2</v>
      </c>
      <c r="B621">
        <v>-43.195</v>
      </c>
      <c r="C621">
        <v>173</v>
      </c>
      <c r="D621">
        <v>45000</v>
      </c>
      <c r="E621">
        <v>391</v>
      </c>
      <c r="F621">
        <f>[1]!WallScanTrans(B621,I618,H618,J618,L618)+K618</f>
        <v>426.89772570157908</v>
      </c>
      <c r="G621">
        <f t="shared" ref="G621:G654" si="0">(F621-E621)^2/E621</f>
        <v>3.2957716382245805</v>
      </c>
    </row>
    <row r="622" spans="1:15">
      <c r="A622">
        <v>3</v>
      </c>
      <c r="B622">
        <v>-43.255000000000003</v>
      </c>
      <c r="C622">
        <v>173</v>
      </c>
      <c r="D622">
        <v>45000</v>
      </c>
      <c r="E622">
        <v>402</v>
      </c>
      <c r="F622">
        <f>[1]!WallScanTrans(B622,I618,H618,J618,L618)+K618</f>
        <v>426.89772570157908</v>
      </c>
      <c r="G622">
        <f t="shared" si="0"/>
        <v>1.5420317042563965</v>
      </c>
    </row>
    <row r="623" spans="1:15">
      <c r="A623">
        <v>4</v>
      </c>
      <c r="B623">
        <v>-43.32</v>
      </c>
      <c r="C623">
        <v>172</v>
      </c>
      <c r="D623">
        <v>45000</v>
      </c>
      <c r="E623">
        <v>382</v>
      </c>
      <c r="F623">
        <f>[1]!WallScanTrans(B623,I618,H618,J618,L618)+K618</f>
        <v>426.89772570157908</v>
      </c>
      <c r="G623">
        <f t="shared" si="0"/>
        <v>5.2769784638068966</v>
      </c>
    </row>
    <row r="624" spans="1:15">
      <c r="A624">
        <v>5</v>
      </c>
      <c r="B624">
        <v>-43.38</v>
      </c>
      <c r="C624">
        <v>174</v>
      </c>
      <c r="D624">
        <v>45000</v>
      </c>
      <c r="E624">
        <v>416</v>
      </c>
      <c r="F624">
        <f>[1]!WallScanTrans(B624,I618,H618,J618,L618)+K618</f>
        <v>426.89772570157908</v>
      </c>
      <c r="G624">
        <f t="shared" si="0"/>
        <v>0.28548179198763746</v>
      </c>
    </row>
    <row r="625" spans="1:7">
      <c r="A625">
        <v>6</v>
      </c>
      <c r="B625">
        <v>-43.44</v>
      </c>
      <c r="C625">
        <v>173</v>
      </c>
      <c r="D625">
        <v>45000</v>
      </c>
      <c r="E625">
        <v>442</v>
      </c>
      <c r="F625">
        <f>[1]!WallScanTrans(B625,I618,H618,J618,L618)+K618</f>
        <v>426.89772570157908</v>
      </c>
      <c r="G625">
        <f t="shared" si="0"/>
        <v>0.51601513344964978</v>
      </c>
    </row>
    <row r="626" spans="1:7">
      <c r="A626">
        <v>7</v>
      </c>
      <c r="B626">
        <v>-43.5</v>
      </c>
      <c r="C626">
        <v>174</v>
      </c>
      <c r="D626">
        <v>45000</v>
      </c>
      <c r="E626">
        <v>436</v>
      </c>
      <c r="F626">
        <f>[1]!WallScanTrans(B626,I618,H618,J618,L618)+K618</f>
        <v>426.89772570157908</v>
      </c>
      <c r="G626">
        <f t="shared" si="0"/>
        <v>0.19002614083416081</v>
      </c>
    </row>
    <row r="627" spans="1:7">
      <c r="A627">
        <v>8</v>
      </c>
      <c r="B627">
        <v>-43.55</v>
      </c>
      <c r="C627">
        <v>174</v>
      </c>
      <c r="D627">
        <v>45000</v>
      </c>
      <c r="E627">
        <v>455</v>
      </c>
      <c r="F627">
        <f>[1]!WallScanTrans(B627,I618,H618,J618,L618)+K618</f>
        <v>426.89772570157908</v>
      </c>
      <c r="G627">
        <f t="shared" si="0"/>
        <v>1.7356875181179983</v>
      </c>
    </row>
    <row r="628" spans="1:7">
      <c r="A628">
        <v>9</v>
      </c>
      <c r="B628">
        <v>-43.63</v>
      </c>
      <c r="C628">
        <v>173</v>
      </c>
      <c r="D628">
        <v>45000</v>
      </c>
      <c r="E628">
        <v>394</v>
      </c>
      <c r="F628">
        <f>[1]!WallScanTrans(B628,I618,H618,J618,L618)+K618</f>
        <v>426.89772570157908</v>
      </c>
      <c r="G628">
        <f t="shared" si="0"/>
        <v>2.7468536962851182</v>
      </c>
    </row>
    <row r="629" spans="1:7">
      <c r="A629">
        <v>10</v>
      </c>
      <c r="B629">
        <v>-43.685000000000002</v>
      </c>
      <c r="C629">
        <v>175</v>
      </c>
      <c r="D629">
        <v>45000</v>
      </c>
      <c r="E629">
        <v>415</v>
      </c>
      <c r="F629">
        <f>[1]!WallScanTrans(B629,I618,H618,J618,L618)+K618</f>
        <v>426.89772570157908</v>
      </c>
      <c r="G629">
        <f t="shared" si="0"/>
        <v>0.34109849848196466</v>
      </c>
    </row>
    <row r="630" spans="1:7">
      <c r="A630">
        <v>11</v>
      </c>
      <c r="B630">
        <v>-43.74</v>
      </c>
      <c r="C630">
        <v>173</v>
      </c>
      <c r="D630">
        <v>45000</v>
      </c>
      <c r="E630">
        <v>441</v>
      </c>
      <c r="F630">
        <f>[1]!WallScanTrans(B630,I618,H618,J618,L618)+K618</f>
        <v>426.89772570157908</v>
      </c>
      <c r="G630">
        <f t="shared" si="0"/>
        <v>0.4509617695870824</v>
      </c>
    </row>
    <row r="631" spans="1:7">
      <c r="A631">
        <v>12</v>
      </c>
      <c r="B631">
        <v>-43.8</v>
      </c>
      <c r="C631">
        <v>174</v>
      </c>
      <c r="D631">
        <v>45000</v>
      </c>
      <c r="E631">
        <v>459</v>
      </c>
      <c r="F631">
        <f>[1]!WallScanTrans(B631,I618,H618,J618,L618)+K618</f>
        <v>426.89772570157908</v>
      </c>
      <c r="G631">
        <f t="shared" si="0"/>
        <v>2.2452200765382493</v>
      </c>
    </row>
    <row r="632" spans="1:7">
      <c r="A632">
        <v>13</v>
      </c>
      <c r="B632">
        <v>-43.865000000000002</v>
      </c>
      <c r="C632">
        <v>174</v>
      </c>
      <c r="D632">
        <v>45000</v>
      </c>
      <c r="E632">
        <v>461</v>
      </c>
      <c r="F632">
        <f>[1]!WallScanTrans(B632,I618,H618,J618,L618)+K618</f>
        <v>426.89772570157908</v>
      </c>
      <c r="G632">
        <f t="shared" si="0"/>
        <v>2.5227008944137532</v>
      </c>
    </row>
    <row r="633" spans="1:7">
      <c r="A633">
        <v>14</v>
      </c>
      <c r="B633">
        <v>-43.92</v>
      </c>
      <c r="C633">
        <v>173</v>
      </c>
      <c r="D633">
        <v>45000</v>
      </c>
      <c r="E633">
        <v>470</v>
      </c>
      <c r="F633">
        <f>[1]!WallScanTrans(B633,I618,H618,J618,L618)+K618</f>
        <v>426.89772570157908</v>
      </c>
      <c r="G633">
        <f t="shared" si="0"/>
        <v>3.9527788291410997</v>
      </c>
    </row>
    <row r="634" spans="1:7">
      <c r="A634">
        <v>15</v>
      </c>
      <c r="B634">
        <v>-43.984999999999999</v>
      </c>
      <c r="C634">
        <v>174</v>
      </c>
      <c r="D634">
        <v>45000</v>
      </c>
      <c r="E634">
        <v>465</v>
      </c>
      <c r="F634">
        <f>[1]!WallScanTrans(B634,I618,H618,J618,L618)+K618</f>
        <v>426.89772570157908</v>
      </c>
      <c r="G634">
        <f t="shared" si="0"/>
        <v>3.122114638090554</v>
      </c>
    </row>
    <row r="635" spans="1:7">
      <c r="A635">
        <v>16</v>
      </c>
      <c r="B635">
        <v>-44.04</v>
      </c>
      <c r="C635">
        <v>173</v>
      </c>
      <c r="D635">
        <v>45000</v>
      </c>
      <c r="E635">
        <v>427</v>
      </c>
      <c r="F635">
        <f>[1]!WallScanTrans(B635,I618,H618,J618,L618)+K618</f>
        <v>426.89772570157908</v>
      </c>
      <c r="G635">
        <f t="shared" si="0"/>
        <v>2.4496562336046899E-5</v>
      </c>
    </row>
    <row r="636" spans="1:7">
      <c r="A636">
        <v>17</v>
      </c>
      <c r="B636">
        <v>-44.104999999999997</v>
      </c>
      <c r="C636">
        <v>173</v>
      </c>
      <c r="D636">
        <v>45000</v>
      </c>
      <c r="E636">
        <v>452</v>
      </c>
      <c r="F636">
        <f>[1]!WallScanTrans(B636,I618,H618,J618,L618)+K618</f>
        <v>426.89772570157908</v>
      </c>
      <c r="G636">
        <f t="shared" si="0"/>
        <v>1.3940800330822205</v>
      </c>
    </row>
    <row r="637" spans="1:7">
      <c r="A637">
        <v>18</v>
      </c>
      <c r="B637">
        <v>-44.16</v>
      </c>
      <c r="C637">
        <v>175</v>
      </c>
      <c r="D637">
        <v>45000</v>
      </c>
      <c r="E637">
        <v>424</v>
      </c>
      <c r="F637">
        <f>[1]!WallScanTrans(B637,I618,H618,J618,L618)+K618</f>
        <v>419.63047420453012</v>
      </c>
      <c r="G637">
        <f t="shared" si="0"/>
        <v>4.503008414452056E-2</v>
      </c>
    </row>
    <row r="638" spans="1:7">
      <c r="A638">
        <v>19</v>
      </c>
      <c r="B638">
        <v>-44.225000000000001</v>
      </c>
      <c r="C638">
        <v>174</v>
      </c>
      <c r="D638">
        <v>45000</v>
      </c>
      <c r="E638">
        <v>396</v>
      </c>
      <c r="F638">
        <f>[1]!WallScanTrans(B638,I618,H618,J618,L618)+K618</f>
        <v>384.71845903071221</v>
      </c>
      <c r="G638">
        <f t="shared" si="0"/>
        <v>0.32139688545888606</v>
      </c>
    </row>
    <row r="639" spans="1:7">
      <c r="A639">
        <v>20</v>
      </c>
      <c r="B639">
        <v>-44.28</v>
      </c>
      <c r="C639">
        <v>174</v>
      </c>
      <c r="D639">
        <v>45000</v>
      </c>
      <c r="E639">
        <v>331</v>
      </c>
      <c r="F639">
        <f>[1]!WallScanTrans(B639,I618,H618,J618,L618)+K618</f>
        <v>332.63493205911061</v>
      </c>
      <c r="G639">
        <f t="shared" si="0"/>
        <v>8.0755372746455032E-3</v>
      </c>
    </row>
    <row r="640" spans="1:7">
      <c r="A640">
        <v>21</v>
      </c>
      <c r="B640">
        <v>-44.34</v>
      </c>
      <c r="C640">
        <v>173</v>
      </c>
      <c r="D640">
        <v>45000</v>
      </c>
      <c r="E640">
        <v>242</v>
      </c>
      <c r="F640">
        <f>[1]!WallScanTrans(B640,I618,H618,J618,L618)+K618</f>
        <v>255.45824463953966</v>
      </c>
      <c r="G640">
        <f t="shared" si="0"/>
        <v>0.74844772222189226</v>
      </c>
    </row>
    <row r="641" spans="1:7">
      <c r="A641">
        <v>22</v>
      </c>
      <c r="B641">
        <v>-44.405000000000001</v>
      </c>
      <c r="C641">
        <v>171</v>
      </c>
      <c r="D641">
        <v>45000</v>
      </c>
      <c r="E641">
        <v>204</v>
      </c>
      <c r="F641">
        <f>[1]!WallScanTrans(B641,I618,H618,J618,L618)+K618</f>
        <v>188.73117309647245</v>
      </c>
      <c r="G641">
        <f t="shared" si="0"/>
        <v>1.1428287990680728</v>
      </c>
    </row>
    <row r="642" spans="1:7">
      <c r="A642">
        <v>23</v>
      </c>
      <c r="B642">
        <v>-44.46</v>
      </c>
      <c r="C642">
        <v>175</v>
      </c>
      <c r="D642">
        <v>45000</v>
      </c>
      <c r="E642">
        <v>151</v>
      </c>
      <c r="F642">
        <f>[1]!WallScanTrans(B642,I618,H618,J618,L618)+K618</f>
        <v>154.81239592301665</v>
      </c>
      <c r="G642">
        <f t="shared" si="0"/>
        <v>9.6254057442609203E-2</v>
      </c>
    </row>
    <row r="643" spans="1:7">
      <c r="A643">
        <v>24</v>
      </c>
      <c r="B643">
        <v>-44.52</v>
      </c>
      <c r="C643">
        <v>173</v>
      </c>
      <c r="D643">
        <v>45000</v>
      </c>
      <c r="E643">
        <v>147</v>
      </c>
      <c r="F643">
        <f>[1]!WallScanTrans(B643,I618,H618,J618,L618)+K618</f>
        <v>141.37734783705551</v>
      </c>
      <c r="G643">
        <f t="shared" si="0"/>
        <v>0.21506270303036976</v>
      </c>
    </row>
    <row r="644" spans="1:7">
      <c r="A644">
        <v>25</v>
      </c>
      <c r="B644">
        <v>-44.58</v>
      </c>
      <c r="C644">
        <v>173</v>
      </c>
      <c r="D644">
        <v>45000</v>
      </c>
      <c r="E644">
        <v>117</v>
      </c>
      <c r="F644">
        <f>[1]!WallScanTrans(B644,I618,H618,J618,L618)+K618</f>
        <v>141.3509667202195</v>
      </c>
      <c r="G644">
        <f t="shared" si="0"/>
        <v>5.0681160701644261</v>
      </c>
    </row>
    <row r="645" spans="1:7">
      <c r="A645">
        <v>26</v>
      </c>
      <c r="B645">
        <v>-44.64</v>
      </c>
      <c r="C645">
        <v>173</v>
      </c>
      <c r="D645">
        <v>45000</v>
      </c>
      <c r="E645">
        <v>127</v>
      </c>
      <c r="F645">
        <f>[1]!WallScanTrans(B645,I618,H618,J618,L618)+K618</f>
        <v>141.3509667202195</v>
      </c>
      <c r="G645">
        <f t="shared" si="0"/>
        <v>1.6216554787783286</v>
      </c>
    </row>
    <row r="646" spans="1:7">
      <c r="A646">
        <v>27</v>
      </c>
      <c r="B646">
        <v>-44.7</v>
      </c>
      <c r="C646">
        <v>175</v>
      </c>
      <c r="D646">
        <v>45000</v>
      </c>
      <c r="E646">
        <v>148</v>
      </c>
      <c r="F646">
        <f>[1]!WallScanTrans(B646,I618,H618,J618,L618)+K618</f>
        <v>141.3509667202195</v>
      </c>
      <c r="G646">
        <f t="shared" si="0"/>
        <v>0.29871380780830126</v>
      </c>
    </row>
    <row r="647" spans="1:7">
      <c r="A647">
        <v>28</v>
      </c>
      <c r="B647">
        <v>-44.76</v>
      </c>
      <c r="C647">
        <v>174</v>
      </c>
      <c r="D647">
        <v>45000</v>
      </c>
      <c r="E647">
        <v>152</v>
      </c>
      <c r="F647">
        <f>[1]!WallScanTrans(B647,I618,H618,J618,L618)+K618</f>
        <v>141.3509667202195</v>
      </c>
      <c r="G647">
        <f t="shared" si="0"/>
        <v>0.74606519601231946</v>
      </c>
    </row>
    <row r="648" spans="1:7">
      <c r="A648">
        <v>29</v>
      </c>
      <c r="B648">
        <v>-44.82</v>
      </c>
      <c r="C648">
        <v>172</v>
      </c>
      <c r="D648">
        <v>45000</v>
      </c>
      <c r="E648">
        <v>148</v>
      </c>
      <c r="F648">
        <f>[1]!WallScanTrans(B648,I618,H618,J618,L618)+K618</f>
        <v>141.3509667202195</v>
      </c>
      <c r="G648">
        <f t="shared" si="0"/>
        <v>0.29871380780830126</v>
      </c>
    </row>
    <row r="649" spans="1:7">
      <c r="A649">
        <v>30</v>
      </c>
      <c r="B649">
        <v>-44.88</v>
      </c>
      <c r="C649">
        <v>169</v>
      </c>
      <c r="D649">
        <v>45000</v>
      </c>
      <c r="E649">
        <v>157</v>
      </c>
      <c r="F649">
        <f>[1]!WallScanTrans(B649,I618,H618,J618,L618)+K618</f>
        <v>141.3509667202195</v>
      </c>
      <c r="G649">
        <f t="shared" si="0"/>
        <v>1.5598232012208759</v>
      </c>
    </row>
    <row r="650" spans="1:7">
      <c r="A650">
        <v>31</v>
      </c>
      <c r="B650">
        <v>-44.94</v>
      </c>
      <c r="C650">
        <v>170</v>
      </c>
      <c r="D650">
        <v>45000</v>
      </c>
      <c r="E650">
        <v>138</v>
      </c>
      <c r="F650">
        <f>[1]!WallScanTrans(B650,I618,H618,J618,L618)+K618</f>
        <v>141.3509667202195</v>
      </c>
      <c r="G650">
        <f t="shared" si="0"/>
        <v>8.1369405507381559E-2</v>
      </c>
    </row>
    <row r="651" spans="1:7">
      <c r="A651">
        <v>32</v>
      </c>
      <c r="B651">
        <v>-45</v>
      </c>
      <c r="C651">
        <v>171</v>
      </c>
      <c r="D651">
        <v>45000</v>
      </c>
      <c r="E651">
        <v>127</v>
      </c>
      <c r="F651">
        <f>[1]!WallScanTrans(B651,I618,H618,J618,L618)+K618</f>
        <v>141.3509667202195</v>
      </c>
      <c r="G651">
        <f t="shared" si="0"/>
        <v>1.6216554787783286</v>
      </c>
    </row>
    <row r="652" spans="1:7">
      <c r="A652">
        <v>33</v>
      </c>
      <c r="B652">
        <v>-45.06</v>
      </c>
      <c r="C652">
        <v>170</v>
      </c>
      <c r="D652">
        <v>45000</v>
      </c>
      <c r="E652">
        <v>145</v>
      </c>
      <c r="F652">
        <f>[1]!WallScanTrans(B652,I618,H618,J618,L618)+K618</f>
        <v>141.3509667202195</v>
      </c>
      <c r="G652">
        <f t="shared" si="0"/>
        <v>9.1830647427211101E-2</v>
      </c>
    </row>
    <row r="653" spans="1:7">
      <c r="A653">
        <v>34</v>
      </c>
      <c r="B653">
        <v>-45.12</v>
      </c>
      <c r="C653">
        <v>169</v>
      </c>
      <c r="D653">
        <v>45000</v>
      </c>
      <c r="E653">
        <v>151</v>
      </c>
      <c r="F653">
        <f>[1]!WallScanTrans(B653,I618,H618,J618,L618)+K618</f>
        <v>141.3509667202195</v>
      </c>
      <c r="G653">
        <f t="shared" si="0"/>
        <v>0.6165817432735865</v>
      </c>
    </row>
    <row r="654" spans="1:7">
      <c r="A654">
        <v>35</v>
      </c>
      <c r="B654">
        <v>-45.18</v>
      </c>
      <c r="C654">
        <v>169</v>
      </c>
      <c r="D654">
        <v>45000</v>
      </c>
      <c r="E654">
        <v>151</v>
      </c>
      <c r="F654">
        <f>[1]!WallScanTrans(B654,I618,H618,J618,L618)+K618</f>
        <v>141.3509667202195</v>
      </c>
      <c r="G654">
        <f t="shared" si="0"/>
        <v>0.6165817432735865</v>
      </c>
    </row>
    <row r="655" spans="1:7">
      <c r="A655" t="s">
        <v>0</v>
      </c>
    </row>
    <row r="656" spans="1:7">
      <c r="A656" t="s">
        <v>0</v>
      </c>
    </row>
    <row r="657" spans="1:19">
      <c r="A657" t="s">
        <v>0</v>
      </c>
    </row>
    <row r="658" spans="1:19">
      <c r="A658" t="s">
        <v>0</v>
      </c>
    </row>
    <row r="659" spans="1:19">
      <c r="A659" t="s">
        <v>39</v>
      </c>
    </row>
    <row r="660" spans="1:19">
      <c r="A660" t="s">
        <v>34</v>
      </c>
    </row>
    <row r="661" spans="1:19">
      <c r="A661" t="s">
        <v>35</v>
      </c>
    </row>
    <row r="662" spans="1:19">
      <c r="A662" t="s">
        <v>4</v>
      </c>
    </row>
    <row r="663" spans="1:19">
      <c r="A663" t="s">
        <v>5</v>
      </c>
    </row>
    <row r="664" spans="1:19">
      <c r="A664" t="s">
        <v>6</v>
      </c>
    </row>
    <row r="665" spans="1:19">
      <c r="A665" t="s">
        <v>7</v>
      </c>
    </row>
    <row r="666" spans="1:19">
      <c r="A666" t="s">
        <v>40</v>
      </c>
    </row>
    <row r="667" spans="1:19">
      <c r="A667" t="s">
        <v>9</v>
      </c>
    </row>
    <row r="668" spans="1:19">
      <c r="A668" t="s">
        <v>10</v>
      </c>
    </row>
    <row r="669" spans="1:19">
      <c r="A669" t="s">
        <v>11</v>
      </c>
      <c r="H669" t="s">
        <v>113</v>
      </c>
      <c r="I669" t="s">
        <v>114</v>
      </c>
      <c r="J669" t="s">
        <v>115</v>
      </c>
      <c r="K669" t="s">
        <v>116</v>
      </c>
      <c r="L669" t="s">
        <v>50</v>
      </c>
      <c r="S669">
        <f>1*27*275/3600</f>
        <v>2.0625</v>
      </c>
    </row>
    <row r="670" spans="1:19">
      <c r="A670" t="s">
        <v>0</v>
      </c>
      <c r="H670">
        <v>-44.56398391220776</v>
      </c>
      <c r="I670">
        <v>228.95710302439113</v>
      </c>
      <c r="J670">
        <v>0.20854008670973873</v>
      </c>
      <c r="K670">
        <v>141.94494589136207</v>
      </c>
      <c r="L670">
        <v>90.2</v>
      </c>
    </row>
    <row r="671" spans="1:19">
      <c r="A671" t="s">
        <v>71</v>
      </c>
      <c r="B671" t="s">
        <v>64</v>
      </c>
      <c r="C671" t="s">
        <v>53</v>
      </c>
      <c r="D671" t="s">
        <v>70</v>
      </c>
      <c r="E671" t="s">
        <v>69</v>
      </c>
      <c r="F671" t="s">
        <v>117</v>
      </c>
      <c r="G671" t="s">
        <v>118</v>
      </c>
      <c r="H671" t="s">
        <v>119</v>
      </c>
    </row>
    <row r="672" spans="1:19">
      <c r="A672">
        <v>1</v>
      </c>
      <c r="B672">
        <v>-43.395000000000003</v>
      </c>
      <c r="C672">
        <v>170</v>
      </c>
      <c r="D672">
        <v>45000</v>
      </c>
      <c r="E672">
        <v>358</v>
      </c>
      <c r="F672">
        <f>[1]!WallScanTrans(B672,I670,H670,J670,L670)+K670</f>
        <v>370.9020489157532</v>
      </c>
      <c r="G672">
        <f>(F672-E672)^2/E672</f>
        <v>0.46498007325276058</v>
      </c>
      <c r="H672">
        <f>SUM(G672:G706)/(COUNT(G672:G706)-5)</f>
        <v>1.0609208051336623</v>
      </c>
    </row>
    <row r="673" spans="1:20">
      <c r="A673">
        <v>2</v>
      </c>
      <c r="B673">
        <v>-43.47</v>
      </c>
      <c r="C673">
        <v>168</v>
      </c>
      <c r="D673">
        <v>45000</v>
      </c>
      <c r="E673">
        <v>361</v>
      </c>
      <c r="F673">
        <f>[1]!WallScanTrans(B673,I670,H670,J670,L670)+K670</f>
        <v>370.9020489157532</v>
      </c>
      <c r="G673">
        <f t="shared" ref="G673:G706" si="1">(F673-E673)^2/E673</f>
        <v>0.27160823470905565</v>
      </c>
      <c r="R673">
        <f>Strains!J2</f>
        <v>15.145</v>
      </c>
      <c r="S673">
        <v>-43.295000000000002</v>
      </c>
      <c r="T673">
        <f>S673-26*0.06</f>
        <v>-44.855000000000004</v>
      </c>
    </row>
    <row r="674" spans="1:20">
      <c r="A674">
        <v>3</v>
      </c>
      <c r="B674">
        <v>-43.53</v>
      </c>
      <c r="C674">
        <v>169</v>
      </c>
      <c r="D674">
        <v>45000</v>
      </c>
      <c r="E674">
        <v>365</v>
      </c>
      <c r="F674">
        <f>[1]!WallScanTrans(B674,I670,H670,J670,L670)+K670</f>
        <v>370.9020489157532</v>
      </c>
      <c r="G674">
        <f t="shared" si="1"/>
        <v>9.5436113435461656E-2</v>
      </c>
      <c r="R674">
        <f>Strains!J3</f>
        <v>11.85</v>
      </c>
      <c r="S674">
        <v>-43.125</v>
      </c>
      <c r="T674">
        <f t="shared" ref="T674:T683" si="2">S674-26*0.06</f>
        <v>-44.685000000000002</v>
      </c>
    </row>
    <row r="675" spans="1:20">
      <c r="A675">
        <v>4</v>
      </c>
      <c r="B675">
        <v>-43.594999999999999</v>
      </c>
      <c r="C675">
        <v>170</v>
      </c>
      <c r="D675">
        <v>45000</v>
      </c>
      <c r="E675">
        <v>334</v>
      </c>
      <c r="F675">
        <f>[1]!WallScanTrans(B675,I670,H670,J670,L670)+K670</f>
        <v>370.9020489157532</v>
      </c>
      <c r="G675">
        <f t="shared" si="1"/>
        <v>4.0771293837743769</v>
      </c>
      <c r="R675">
        <f>Strains!J4</f>
        <v>8.6</v>
      </c>
      <c r="S675">
        <v>-43.395000000000003</v>
      </c>
      <c r="T675">
        <f t="shared" si="2"/>
        <v>-44.955000000000005</v>
      </c>
    </row>
    <row r="676" spans="1:20">
      <c r="A676">
        <v>5</v>
      </c>
      <c r="B676">
        <v>-43.655000000000001</v>
      </c>
      <c r="C676">
        <v>169</v>
      </c>
      <c r="D676">
        <v>45000</v>
      </c>
      <c r="E676">
        <v>416</v>
      </c>
      <c r="F676">
        <f>[1]!WallScanTrans(B676,I670,H670,J670,L670)+K670</f>
        <v>370.9020489157532</v>
      </c>
      <c r="G676">
        <f t="shared" si="1"/>
        <v>4.8890028653776856</v>
      </c>
      <c r="R676">
        <f>Strains!J5</f>
        <v>5.32</v>
      </c>
      <c r="S676">
        <v>-44.015000000000001</v>
      </c>
      <c r="T676">
        <f t="shared" si="2"/>
        <v>-45.575000000000003</v>
      </c>
    </row>
    <row r="677" spans="1:20">
      <c r="A677">
        <v>6</v>
      </c>
      <c r="B677">
        <v>-43.71</v>
      </c>
      <c r="C677">
        <v>169</v>
      </c>
      <c r="D677">
        <v>45000</v>
      </c>
      <c r="E677">
        <v>381</v>
      </c>
      <c r="F677">
        <f>[1]!WallScanTrans(B677,I670,H670,J670,L670)+K670</f>
        <v>370.9020489157532</v>
      </c>
      <c r="G677">
        <f t="shared" si="1"/>
        <v>0.26763416299170906</v>
      </c>
      <c r="R677">
        <f>Strains!J6</f>
        <v>2.085</v>
      </c>
      <c r="S677">
        <v>-44.475000000000001</v>
      </c>
      <c r="T677">
        <f t="shared" si="2"/>
        <v>-46.035000000000004</v>
      </c>
    </row>
    <row r="678" spans="1:20">
      <c r="A678">
        <v>7</v>
      </c>
      <c r="B678">
        <v>-43.774999999999999</v>
      </c>
      <c r="C678">
        <v>170</v>
      </c>
      <c r="D678">
        <v>45000</v>
      </c>
      <c r="E678">
        <v>348</v>
      </c>
      <c r="F678">
        <f>[1]!WallScanTrans(B678,I670,H670,J670,L670)+K670</f>
        <v>370.9020489157532</v>
      </c>
      <c r="G678">
        <f t="shared" si="1"/>
        <v>1.5071949555734259</v>
      </c>
      <c r="R678">
        <f>Strains!J7</f>
        <v>-1.25</v>
      </c>
      <c r="S678">
        <v>-44.625</v>
      </c>
      <c r="T678">
        <f t="shared" si="2"/>
        <v>-46.185000000000002</v>
      </c>
    </row>
    <row r="679" spans="1:20">
      <c r="A679">
        <v>8</v>
      </c>
      <c r="B679">
        <v>-43.83</v>
      </c>
      <c r="C679">
        <v>168</v>
      </c>
      <c r="D679">
        <v>45000</v>
      </c>
      <c r="E679">
        <v>384</v>
      </c>
      <c r="F679">
        <f>[1]!WallScanTrans(B679,I670,H670,J670,L670)+K670</f>
        <v>370.9020489157532</v>
      </c>
      <c r="G679">
        <f t="shared" si="1"/>
        <v>0.44676125678469264</v>
      </c>
      <c r="R679">
        <f>Strains!J8</f>
        <v>-4.5599999999999996</v>
      </c>
      <c r="S679">
        <v>-44.66</v>
      </c>
      <c r="T679">
        <f t="shared" si="2"/>
        <v>-46.22</v>
      </c>
    </row>
    <row r="680" spans="1:20">
      <c r="A680">
        <v>9</v>
      </c>
      <c r="B680">
        <v>-43.895000000000003</v>
      </c>
      <c r="C680">
        <v>168</v>
      </c>
      <c r="D680">
        <v>45000</v>
      </c>
      <c r="E680">
        <v>362</v>
      </c>
      <c r="F680">
        <f>[1]!WallScanTrans(B680,I670,H670,J670,L670)+K670</f>
        <v>370.9020489157532</v>
      </c>
      <c r="G680">
        <f t="shared" si="1"/>
        <v>0.21891291408415109</v>
      </c>
      <c r="R680">
        <f>Strains!J9</f>
        <v>-7.8250000000000002</v>
      </c>
      <c r="S680">
        <v>-44.155000000000001</v>
      </c>
      <c r="T680">
        <f t="shared" si="2"/>
        <v>-45.715000000000003</v>
      </c>
    </row>
    <row r="681" spans="1:20">
      <c r="A681">
        <v>10</v>
      </c>
      <c r="B681">
        <v>-43.95</v>
      </c>
      <c r="C681">
        <v>170</v>
      </c>
      <c r="D681">
        <v>45000</v>
      </c>
      <c r="E681">
        <v>370</v>
      </c>
      <c r="F681">
        <f>[1]!WallScanTrans(B681,I670,H670,J670,L670)+K670</f>
        <v>370.9020489157532</v>
      </c>
      <c r="G681">
        <f t="shared" si="1"/>
        <v>2.1991682335446507E-3</v>
      </c>
      <c r="R681">
        <f>Strains!J10</f>
        <v>-11.074999999999999</v>
      </c>
      <c r="S681">
        <v>-44.424999999999997</v>
      </c>
      <c r="T681">
        <f t="shared" si="2"/>
        <v>-45.984999999999999</v>
      </c>
    </row>
    <row r="682" spans="1:20">
      <c r="A682">
        <v>11</v>
      </c>
      <c r="B682">
        <v>-44.01</v>
      </c>
      <c r="C682">
        <v>168</v>
      </c>
      <c r="D682">
        <v>45000</v>
      </c>
      <c r="E682">
        <v>412</v>
      </c>
      <c r="F682">
        <f>[1]!WallScanTrans(B682,I670,H670,J670,L670)+K670</f>
        <v>370.9020489157532</v>
      </c>
      <c r="G682">
        <f t="shared" si="1"/>
        <v>4.0996154935027738</v>
      </c>
      <c r="R682">
        <f>Strains!J11</f>
        <v>-14.37</v>
      </c>
      <c r="S682">
        <v>-44.774999999999999</v>
      </c>
      <c r="T682">
        <f t="shared" si="2"/>
        <v>-46.335000000000001</v>
      </c>
    </row>
    <row r="683" spans="1:20">
      <c r="A683">
        <v>12</v>
      </c>
      <c r="B683">
        <v>-44.075000000000003</v>
      </c>
      <c r="C683">
        <v>168</v>
      </c>
      <c r="D683">
        <v>45000</v>
      </c>
      <c r="E683">
        <v>370</v>
      </c>
      <c r="F683">
        <f>[1]!WallScanTrans(B683,I670,H670,J670,L670)+K670</f>
        <v>370.9020489157532</v>
      </c>
      <c r="G683">
        <f t="shared" si="1"/>
        <v>2.1991682335446507E-3</v>
      </c>
      <c r="R683">
        <f>Strains!J12</f>
        <v>-40.445</v>
      </c>
      <c r="S683">
        <v>-47.79</v>
      </c>
      <c r="T683">
        <f t="shared" si="2"/>
        <v>-49.35</v>
      </c>
    </row>
    <row r="684" spans="1:20">
      <c r="A684">
        <v>13</v>
      </c>
      <c r="B684">
        <v>-44.13</v>
      </c>
      <c r="C684">
        <v>168</v>
      </c>
      <c r="D684">
        <v>45000</v>
      </c>
      <c r="E684">
        <v>364</v>
      </c>
      <c r="F684">
        <f>[1]!WallScanTrans(B684,I670,H670,J670,L670)+K670</f>
        <v>370.9020489157532</v>
      </c>
      <c r="G684">
        <f t="shared" si="1"/>
        <v>0.13087439350398325</v>
      </c>
    </row>
    <row r="685" spans="1:20">
      <c r="A685">
        <v>14</v>
      </c>
      <c r="B685">
        <v>-44.195</v>
      </c>
      <c r="C685">
        <v>168</v>
      </c>
      <c r="D685">
        <v>45000</v>
      </c>
      <c r="E685">
        <v>366</v>
      </c>
      <c r="F685">
        <f>[1]!WallScanTrans(B685,I670,H670,J670,L670)+K670</f>
        <v>370.9020489157532</v>
      </c>
      <c r="G685">
        <f t="shared" si="1"/>
        <v>6.5655966044910127E-2</v>
      </c>
    </row>
    <row r="686" spans="1:20">
      <c r="A686">
        <v>15</v>
      </c>
      <c r="B686">
        <v>-44.25</v>
      </c>
      <c r="C686">
        <v>169</v>
      </c>
      <c r="D686">
        <v>45000</v>
      </c>
      <c r="E686">
        <v>374</v>
      </c>
      <c r="F686">
        <f>[1]!WallScanTrans(B686,I670,H670,J670,L670)+K670</f>
        <v>370.9020489157532</v>
      </c>
      <c r="G686">
        <f t="shared" si="1"/>
        <v>2.5661232407449022E-2</v>
      </c>
    </row>
    <row r="687" spans="1:20">
      <c r="A687">
        <v>16</v>
      </c>
      <c r="B687">
        <v>-44.31</v>
      </c>
      <c r="C687">
        <v>168</v>
      </c>
      <c r="D687">
        <v>45000</v>
      </c>
      <c r="E687">
        <v>384</v>
      </c>
      <c r="F687">
        <f>[1]!WallScanTrans(B687,I670,H670,J670,L670)+K670</f>
        <v>368.7438886419128</v>
      </c>
      <c r="G687">
        <f t="shared" si="1"/>
        <v>0.60611701502697179</v>
      </c>
    </row>
    <row r="688" spans="1:20">
      <c r="A688">
        <v>17</v>
      </c>
      <c r="B688">
        <v>-44.37</v>
      </c>
      <c r="C688">
        <v>168</v>
      </c>
      <c r="D688">
        <v>45000</v>
      </c>
      <c r="E688">
        <v>336</v>
      </c>
      <c r="F688">
        <f>[1]!WallScanTrans(B688,I670,H670,J670,L670)+K670</f>
        <v>357.58236131278659</v>
      </c>
      <c r="G688">
        <f t="shared" si="1"/>
        <v>1.3863045233204381</v>
      </c>
    </row>
    <row r="689" spans="1:7">
      <c r="A689">
        <v>18</v>
      </c>
      <c r="B689">
        <v>-44.43</v>
      </c>
      <c r="C689">
        <v>169</v>
      </c>
      <c r="D689">
        <v>45000</v>
      </c>
      <c r="E689">
        <v>372</v>
      </c>
      <c r="F689">
        <f>[1]!WallScanTrans(B689,I670,H670,J670,L670)+K670</f>
        <v>336.91126446102021</v>
      </c>
      <c r="G689">
        <f t="shared" si="1"/>
        <v>3.3097294670012456</v>
      </c>
    </row>
    <row r="690" spans="1:7">
      <c r="A690">
        <v>19</v>
      </c>
      <c r="B690">
        <v>-44.494999999999997</v>
      </c>
      <c r="C690">
        <v>166</v>
      </c>
      <c r="D690">
        <v>45000</v>
      </c>
      <c r="E690">
        <v>318</v>
      </c>
      <c r="F690">
        <f>[1]!WallScanTrans(B690,I670,H670,J670,L670)+K670</f>
        <v>303.7862911533532</v>
      </c>
      <c r="G690">
        <f t="shared" si="1"/>
        <v>0.63531295338756411</v>
      </c>
    </row>
    <row r="691" spans="1:7">
      <c r="A691">
        <v>20</v>
      </c>
      <c r="B691">
        <v>-44.55</v>
      </c>
      <c r="C691">
        <v>168</v>
      </c>
      <c r="D691">
        <v>45000</v>
      </c>
      <c r="E691">
        <v>244</v>
      </c>
      <c r="F691">
        <f>[1]!WallScanTrans(B691,I670,H670,J670,L670)+K670</f>
        <v>267.04036218957458</v>
      </c>
      <c r="G691">
        <f t="shared" si="1"/>
        <v>2.1756487287982704</v>
      </c>
    </row>
    <row r="692" spans="1:7">
      <c r="A692">
        <v>21</v>
      </c>
      <c r="B692">
        <v>-44.61</v>
      </c>
      <c r="C692">
        <v>168</v>
      </c>
      <c r="D692">
        <v>45000</v>
      </c>
      <c r="E692">
        <v>214</v>
      </c>
      <c r="F692">
        <f>[1]!WallScanTrans(B692,I670,H670,J670,L670)+K670</f>
        <v>223.43398078799905</v>
      </c>
      <c r="G692">
        <f t="shared" si="1"/>
        <v>0.4158878201324071</v>
      </c>
    </row>
    <row r="693" spans="1:7">
      <c r="A693">
        <v>22</v>
      </c>
      <c r="B693">
        <v>-44.67</v>
      </c>
      <c r="C693">
        <v>169</v>
      </c>
      <c r="D693">
        <v>45000</v>
      </c>
      <c r="E693">
        <v>204</v>
      </c>
      <c r="F693">
        <f>[1]!WallScanTrans(B693,I670,H670,J670,L670)+K670</f>
        <v>188.82061490232093</v>
      </c>
      <c r="G693">
        <f t="shared" si="1"/>
        <v>1.1294790781551056</v>
      </c>
    </row>
    <row r="694" spans="1:7">
      <c r="A694">
        <v>23</v>
      </c>
      <c r="B694">
        <v>-44.73</v>
      </c>
      <c r="C694">
        <v>169</v>
      </c>
      <c r="D694">
        <v>45000</v>
      </c>
      <c r="E694">
        <v>167</v>
      </c>
      <c r="F694">
        <f>[1]!WallScanTrans(B694,I670,H670,J670,L670)+K670</f>
        <v>163.71681853928462</v>
      </c>
      <c r="G694">
        <f t="shared" si="1"/>
        <v>6.4546589844222735E-2</v>
      </c>
    </row>
    <row r="695" spans="1:7">
      <c r="A695">
        <v>24</v>
      </c>
      <c r="B695">
        <v>-44.79</v>
      </c>
      <c r="C695">
        <v>169</v>
      </c>
      <c r="D695">
        <v>45000</v>
      </c>
      <c r="E695">
        <v>149</v>
      </c>
      <c r="F695">
        <f>[1]!WallScanTrans(B695,I670,H670,J670,L670)+K670</f>
        <v>148.12259169888418</v>
      </c>
      <c r="G695">
        <f t="shared" si="1"/>
        <v>5.1667471601808818E-3</v>
      </c>
    </row>
    <row r="696" spans="1:7">
      <c r="A696">
        <v>25</v>
      </c>
      <c r="B696">
        <v>-44.85</v>
      </c>
      <c r="C696">
        <v>169</v>
      </c>
      <c r="D696">
        <v>45000</v>
      </c>
      <c r="E696">
        <v>143</v>
      </c>
      <c r="F696">
        <f>[1]!WallScanTrans(B696,I670,H670,J670,L670)+K670</f>
        <v>142.03793438112311</v>
      </c>
      <c r="G696">
        <f t="shared" si="1"/>
        <v>6.4725192659089307E-3</v>
      </c>
    </row>
    <row r="697" spans="1:7">
      <c r="A697">
        <v>26</v>
      </c>
      <c r="B697">
        <v>-44.91</v>
      </c>
      <c r="C697">
        <v>168</v>
      </c>
      <c r="D697">
        <v>45000</v>
      </c>
      <c r="E697">
        <v>147</v>
      </c>
      <c r="F697">
        <f>[1]!WallScanTrans(B697,I670,H670,J670,L670)+K670</f>
        <v>141.94494589136207</v>
      </c>
      <c r="G697">
        <f t="shared" si="1"/>
        <v>0.17383382340991321</v>
      </c>
    </row>
    <row r="698" spans="1:7">
      <c r="A698">
        <v>27</v>
      </c>
      <c r="B698">
        <v>-44.97</v>
      </c>
      <c r="C698">
        <v>167</v>
      </c>
      <c r="D698">
        <v>45000</v>
      </c>
      <c r="E698">
        <v>149</v>
      </c>
      <c r="F698">
        <f>[1]!WallScanTrans(B698,I670,H670,J670,L670)+K670</f>
        <v>141.94494589136207</v>
      </c>
      <c r="G698">
        <f t="shared" si="1"/>
        <v>0.33405227164972462</v>
      </c>
    </row>
    <row r="699" spans="1:7">
      <c r="A699">
        <v>28</v>
      </c>
      <c r="B699">
        <v>-45.03</v>
      </c>
      <c r="C699">
        <v>168</v>
      </c>
      <c r="D699">
        <v>45000</v>
      </c>
      <c r="E699">
        <v>131</v>
      </c>
      <c r="F699">
        <f>[1]!WallScanTrans(B699,I670,H670,J670,L670)+K670</f>
        <v>141.94494589136207</v>
      </c>
      <c r="G699">
        <f t="shared" si="1"/>
        <v>0.91444153102933889</v>
      </c>
    </row>
    <row r="700" spans="1:7">
      <c r="A700">
        <v>29</v>
      </c>
      <c r="B700">
        <v>-45.09</v>
      </c>
      <c r="C700">
        <v>168</v>
      </c>
      <c r="D700">
        <v>45000</v>
      </c>
      <c r="E700">
        <v>142</v>
      </c>
      <c r="F700">
        <f>[1]!WallScanTrans(B700,I670,H670,J670,L670)+K670</f>
        <v>141.94494589136207</v>
      </c>
      <c r="G700">
        <f t="shared" si="1"/>
        <v>2.134475266138932E-5</v>
      </c>
    </row>
    <row r="701" spans="1:7">
      <c r="A701">
        <v>30</v>
      </c>
      <c r="B701">
        <v>-45.15</v>
      </c>
      <c r="C701">
        <v>169</v>
      </c>
      <c r="D701">
        <v>45000</v>
      </c>
      <c r="E701">
        <v>156</v>
      </c>
      <c r="F701">
        <f>[1]!WallScanTrans(B701,I670,H670,J670,L670)+K670</f>
        <v>141.94494589136207</v>
      </c>
      <c r="G701">
        <f t="shared" si="1"/>
        <v>1.2663111922867951</v>
      </c>
    </row>
    <row r="702" spans="1:7">
      <c r="A702">
        <v>31</v>
      </c>
      <c r="B702">
        <v>-45.21</v>
      </c>
      <c r="C702">
        <v>168</v>
      </c>
      <c r="D702">
        <v>45000</v>
      </c>
      <c r="E702">
        <v>134</v>
      </c>
      <c r="F702">
        <f>[1]!WallScanTrans(B702,I670,H670,J670,L670)+K670</f>
        <v>141.94494589136207</v>
      </c>
      <c r="G702">
        <f t="shared" si="1"/>
        <v>0.47106093445276859</v>
      </c>
    </row>
    <row r="703" spans="1:7">
      <c r="A703">
        <v>32</v>
      </c>
      <c r="B703">
        <v>-45.265000000000001</v>
      </c>
      <c r="C703">
        <v>168</v>
      </c>
      <c r="D703">
        <v>45000</v>
      </c>
      <c r="E703">
        <v>127</v>
      </c>
      <c r="F703">
        <f>[1]!WallScanTrans(B703,I670,H670,J670,L670)+K670</f>
        <v>141.94494589136207</v>
      </c>
      <c r="G703">
        <f t="shared" si="1"/>
        <v>1.7586725015412594</v>
      </c>
    </row>
    <row r="704" spans="1:7">
      <c r="A704">
        <v>33</v>
      </c>
      <c r="B704">
        <v>-45.33</v>
      </c>
      <c r="C704">
        <v>168</v>
      </c>
      <c r="D704">
        <v>45000</v>
      </c>
      <c r="E704">
        <v>138</v>
      </c>
      <c r="F704">
        <f>[1]!WallScanTrans(B704,I670,H670,J670,L670)+K670</f>
        <v>141.94494589136207</v>
      </c>
      <c r="G704">
        <f t="shared" si="1"/>
        <v>0.11277244989691636</v>
      </c>
    </row>
    <row r="705" spans="1:7">
      <c r="A705">
        <v>34</v>
      </c>
      <c r="B705">
        <v>-45.384999999999998</v>
      </c>
      <c r="C705">
        <v>168</v>
      </c>
      <c r="D705">
        <v>45000</v>
      </c>
      <c r="E705">
        <v>150</v>
      </c>
      <c r="F705">
        <f>[1]!WallScanTrans(B705,I670,H670,J670,L670)+K670</f>
        <v>141.94494589136207</v>
      </c>
      <c r="G705">
        <f t="shared" si="1"/>
        <v>0.43255931128723224</v>
      </c>
    </row>
    <row r="706" spans="1:7">
      <c r="A706">
        <v>35</v>
      </c>
      <c r="B706">
        <v>-45.454999999999998</v>
      </c>
      <c r="C706">
        <v>170</v>
      </c>
      <c r="D706">
        <v>45000</v>
      </c>
      <c r="E706">
        <v>145</v>
      </c>
      <c r="F706">
        <f>[1]!WallScanTrans(B706,I670,H670,J670,L670)+K670</f>
        <v>141.94494589136207</v>
      </c>
      <c r="G706">
        <f t="shared" si="1"/>
        <v>6.4367969701417338E-2</v>
      </c>
    </row>
    <row r="707" spans="1:7">
      <c r="A707" t="s">
        <v>0</v>
      </c>
    </row>
    <row r="708" spans="1:7">
      <c r="A708" t="s">
        <v>0</v>
      </c>
    </row>
    <row r="709" spans="1:7">
      <c r="A709" t="s">
        <v>0</v>
      </c>
    </row>
    <row r="710" spans="1:7">
      <c r="A710" t="s">
        <v>0</v>
      </c>
    </row>
    <row r="711" spans="1:7">
      <c r="A711" t="s">
        <v>41</v>
      </c>
    </row>
    <row r="712" spans="1:7">
      <c r="A712" t="s">
        <v>34</v>
      </c>
    </row>
    <row r="713" spans="1:7">
      <c r="A713" t="s">
        <v>35</v>
      </c>
    </row>
    <row r="714" spans="1:7">
      <c r="A714" t="s">
        <v>4</v>
      </c>
    </row>
    <row r="715" spans="1:7">
      <c r="A715" t="s">
        <v>5</v>
      </c>
    </row>
    <row r="716" spans="1:7">
      <c r="A716" t="s">
        <v>6</v>
      </c>
    </row>
    <row r="717" spans="1:7">
      <c r="A717" t="s">
        <v>7</v>
      </c>
    </row>
    <row r="718" spans="1:7">
      <c r="A718" t="s">
        <v>42</v>
      </c>
    </row>
    <row r="719" spans="1:7">
      <c r="A719" t="s">
        <v>9</v>
      </c>
    </row>
    <row r="720" spans="1:7">
      <c r="A720" t="s">
        <v>10</v>
      </c>
    </row>
    <row r="721" spans="1:12">
      <c r="A721" t="s">
        <v>11</v>
      </c>
      <c r="H721" t="s">
        <v>113</v>
      </c>
      <c r="I721" t="s">
        <v>114</v>
      </c>
      <c r="J721" t="s">
        <v>115</v>
      </c>
      <c r="K721" t="s">
        <v>116</v>
      </c>
      <c r="L721" t="s">
        <v>50</v>
      </c>
    </row>
    <row r="722" spans="1:12">
      <c r="A722" t="s">
        <v>0</v>
      </c>
      <c r="H722">
        <v>-45.210300583858313</v>
      </c>
      <c r="I722">
        <v>267.82013890346576</v>
      </c>
      <c r="J722">
        <v>0.25674823041510375</v>
      </c>
      <c r="K722">
        <v>140.80710615648172</v>
      </c>
      <c r="L722">
        <v>90.2</v>
      </c>
    </row>
    <row r="723" spans="1:12">
      <c r="A723" t="s">
        <v>71</v>
      </c>
      <c r="B723" t="s">
        <v>64</v>
      </c>
      <c r="C723" t="s">
        <v>53</v>
      </c>
      <c r="D723" t="s">
        <v>70</v>
      </c>
      <c r="E723" t="s">
        <v>69</v>
      </c>
      <c r="F723" t="s">
        <v>117</v>
      </c>
      <c r="G723" t="s">
        <v>118</v>
      </c>
      <c r="H723" t="s">
        <v>119</v>
      </c>
    </row>
    <row r="724" spans="1:12">
      <c r="A724">
        <v>1</v>
      </c>
      <c r="B724">
        <v>-44.01</v>
      </c>
      <c r="C724">
        <v>169</v>
      </c>
      <c r="D724">
        <v>45000</v>
      </c>
      <c r="E724">
        <v>347</v>
      </c>
      <c r="F724">
        <f>[1]!WallScanTrans(B724,I722,H722,J722,L722)+K722</f>
        <v>408.62724505994748</v>
      </c>
      <c r="G724">
        <f>(F724-E724)^2/E724</f>
        <v>10.945006725299198</v>
      </c>
      <c r="H724">
        <f>SUM(G735:G758)/(COUNT(G735:G758)-5)</f>
        <v>0.89600344170597601</v>
      </c>
    </row>
    <row r="725" spans="1:12">
      <c r="A725">
        <v>2</v>
      </c>
      <c r="B725">
        <v>-44.085000000000001</v>
      </c>
      <c r="C725">
        <v>170</v>
      </c>
      <c r="D725">
        <v>45000</v>
      </c>
      <c r="E725">
        <v>315</v>
      </c>
      <c r="F725">
        <f>[1]!WallScanTrans(B725,I722,H722,J722,L722)+K722</f>
        <v>408.62724505994748</v>
      </c>
      <c r="G725">
        <f t="shared" ref="G725:G758" si="3">(F725-E725)^2/E725</f>
        <v>27.828765134969714</v>
      </c>
    </row>
    <row r="726" spans="1:12">
      <c r="A726">
        <v>3</v>
      </c>
      <c r="B726">
        <v>-44.14</v>
      </c>
      <c r="C726">
        <v>169</v>
      </c>
      <c r="D726">
        <v>45000</v>
      </c>
      <c r="E726">
        <v>306</v>
      </c>
      <c r="F726">
        <f>[1]!WallScanTrans(B726,I722,H722,J722,L722)+K722</f>
        <v>408.62724505994748</v>
      </c>
      <c r="G726">
        <f t="shared" si="3"/>
        <v>34.419449113053972</v>
      </c>
    </row>
    <row r="727" spans="1:12">
      <c r="A727">
        <v>4</v>
      </c>
      <c r="B727">
        <v>-44.21</v>
      </c>
      <c r="C727">
        <v>169</v>
      </c>
      <c r="D727">
        <v>45000</v>
      </c>
      <c r="E727">
        <v>301</v>
      </c>
      <c r="F727">
        <f>[1]!WallScanTrans(B727,I722,H722,J722,L722)+K722</f>
        <v>408.62724505994748</v>
      </c>
      <c r="G727">
        <f t="shared" si="3"/>
        <v>38.483800263102957</v>
      </c>
    </row>
    <row r="728" spans="1:12">
      <c r="A728">
        <v>5</v>
      </c>
      <c r="B728">
        <v>-44.274999999999999</v>
      </c>
      <c r="C728">
        <v>167</v>
      </c>
      <c r="D728">
        <v>45000</v>
      </c>
      <c r="E728">
        <v>316</v>
      </c>
      <c r="F728">
        <f>[1]!WallScanTrans(B728,I722,H722,J722,L722)+K722</f>
        <v>408.62724505994748</v>
      </c>
      <c r="G728">
        <f t="shared" si="3"/>
        <v>27.151286479099891</v>
      </c>
    </row>
    <row r="729" spans="1:12">
      <c r="A729">
        <v>6</v>
      </c>
      <c r="B729">
        <v>-44.325000000000003</v>
      </c>
      <c r="C729">
        <v>169</v>
      </c>
      <c r="D729">
        <v>45000</v>
      </c>
      <c r="E729">
        <v>328</v>
      </c>
      <c r="F729">
        <f>[1]!WallScanTrans(B729,I722,H722,J722,L722)+K722</f>
        <v>408.62724505994748</v>
      </c>
      <c r="G729">
        <f t="shared" si="3"/>
        <v>19.819367823039105</v>
      </c>
    </row>
    <row r="730" spans="1:12">
      <c r="A730">
        <v>7</v>
      </c>
      <c r="B730">
        <v>-44.395000000000003</v>
      </c>
      <c r="C730">
        <v>166</v>
      </c>
      <c r="D730">
        <v>45000</v>
      </c>
      <c r="E730">
        <v>308</v>
      </c>
      <c r="F730">
        <f>[1]!WallScanTrans(B730,I722,H722,J722,L722)+K722</f>
        <v>408.62724505994748</v>
      </c>
      <c r="G730">
        <f t="shared" si="3"/>
        <v>32.876111845307555</v>
      </c>
    </row>
    <row r="731" spans="1:12">
      <c r="A731">
        <v>8</v>
      </c>
      <c r="B731">
        <v>-44.45</v>
      </c>
      <c r="C731">
        <v>168</v>
      </c>
      <c r="D731">
        <v>45000</v>
      </c>
      <c r="E731">
        <v>338</v>
      </c>
      <c r="F731">
        <f>[1]!WallScanTrans(B731,I722,H722,J722,L722)+K722</f>
        <v>408.62724505994748</v>
      </c>
      <c r="G731">
        <f t="shared" si="3"/>
        <v>14.758011079165312</v>
      </c>
    </row>
    <row r="732" spans="1:12">
      <c r="A732">
        <v>9</v>
      </c>
      <c r="B732">
        <v>-44.51</v>
      </c>
      <c r="C732">
        <v>168</v>
      </c>
      <c r="D732">
        <v>45000</v>
      </c>
      <c r="E732">
        <v>312</v>
      </c>
      <c r="F732">
        <f>[1]!WallScanTrans(B732,I722,H722,J722,L722)+K722</f>
        <v>408.62724505994748</v>
      </c>
      <c r="G732">
        <f t="shared" si="3"/>
        <v>29.925719512420336</v>
      </c>
    </row>
    <row r="733" spans="1:12">
      <c r="A733">
        <v>10</v>
      </c>
      <c r="B733">
        <v>-44.575000000000003</v>
      </c>
      <c r="C733">
        <v>169</v>
      </c>
      <c r="D733">
        <v>45000</v>
      </c>
      <c r="E733">
        <v>353</v>
      </c>
      <c r="F733">
        <f>[1]!WallScanTrans(B733,I722,H722,J722,L722)+K722</f>
        <v>408.62724505994748</v>
      </c>
      <c r="G733">
        <f t="shared" si="3"/>
        <v>8.7659784503100617</v>
      </c>
    </row>
    <row r="734" spans="1:12">
      <c r="A734">
        <v>11</v>
      </c>
      <c r="B734">
        <v>-44.634999999999998</v>
      </c>
      <c r="C734">
        <v>169</v>
      </c>
      <c r="D734">
        <v>45000</v>
      </c>
      <c r="E734">
        <v>341</v>
      </c>
      <c r="F734">
        <f>[1]!WallScanTrans(B734,I722,H722,J722,L722)+K722</f>
        <v>408.62724505994748</v>
      </c>
      <c r="G734">
        <f t="shared" si="3"/>
        <v>13.411860042223436</v>
      </c>
    </row>
    <row r="735" spans="1:12">
      <c r="A735">
        <v>12</v>
      </c>
      <c r="B735">
        <v>-44.695</v>
      </c>
      <c r="C735">
        <v>170</v>
      </c>
      <c r="D735">
        <v>45000</v>
      </c>
      <c r="E735">
        <v>394</v>
      </c>
      <c r="F735">
        <f>[1]!WallScanTrans(B735,I722,H722,J722,L722)+K722</f>
        <v>408.62724505994748</v>
      </c>
      <c r="G735">
        <f t="shared" si="3"/>
        <v>0.54303628945116256</v>
      </c>
    </row>
    <row r="736" spans="1:12">
      <c r="A736">
        <v>13</v>
      </c>
      <c r="B736">
        <v>-44.75</v>
      </c>
      <c r="C736">
        <v>166</v>
      </c>
      <c r="D736">
        <v>45000</v>
      </c>
      <c r="E736">
        <v>420</v>
      </c>
      <c r="F736">
        <f>[1]!WallScanTrans(B736,I722,H722,J722,L722)+K722</f>
        <v>408.62724505994748</v>
      </c>
      <c r="G736">
        <f t="shared" si="3"/>
        <v>0.30795132125354502</v>
      </c>
    </row>
    <row r="737" spans="1:7">
      <c r="A737">
        <v>14</v>
      </c>
      <c r="B737">
        <v>-44.81</v>
      </c>
      <c r="C737">
        <v>168</v>
      </c>
      <c r="D737">
        <v>45000</v>
      </c>
      <c r="E737">
        <v>399</v>
      </c>
      <c r="F737">
        <f>[1]!WallScanTrans(B737,I722,H722,J722,L722)+K722</f>
        <v>408.62724505994748</v>
      </c>
      <c r="G737">
        <f t="shared" si="3"/>
        <v>0.23229034447188779</v>
      </c>
    </row>
    <row r="738" spans="1:7">
      <c r="A738">
        <v>15</v>
      </c>
      <c r="B738">
        <v>-44.87</v>
      </c>
      <c r="C738">
        <v>167</v>
      </c>
      <c r="D738">
        <v>45000</v>
      </c>
      <c r="E738">
        <v>413</v>
      </c>
      <c r="F738">
        <f>[1]!WallScanTrans(B738,I722,H722,J722,L722)+K722</f>
        <v>408.1265366323766</v>
      </c>
      <c r="G738">
        <f t="shared" si="3"/>
        <v>5.7507615485634926E-2</v>
      </c>
    </row>
    <row r="739" spans="1:7">
      <c r="A739">
        <v>16</v>
      </c>
      <c r="B739">
        <v>-44.93</v>
      </c>
      <c r="C739">
        <v>168</v>
      </c>
      <c r="D739">
        <v>45000</v>
      </c>
      <c r="E739">
        <v>416</v>
      </c>
      <c r="F739">
        <f>[1]!WallScanTrans(B739,I722,H722,J722,L722)+K722</f>
        <v>401.74632235394483</v>
      </c>
      <c r="G739">
        <f t="shared" si="3"/>
        <v>0.48838299624435755</v>
      </c>
    </row>
    <row r="740" spans="1:7">
      <c r="A740">
        <v>17</v>
      </c>
      <c r="B740">
        <v>-44.99</v>
      </c>
      <c r="C740">
        <v>169</v>
      </c>
      <c r="D740">
        <v>45000</v>
      </c>
      <c r="E740">
        <v>386</v>
      </c>
      <c r="F740">
        <f>[1]!WallScanTrans(B740,I722,H722,J722,L722)+K722</f>
        <v>388.02749231939617</v>
      </c>
      <c r="G740">
        <f t="shared" si="3"/>
        <v>1.0649546904690355E-2</v>
      </c>
    </row>
    <row r="741" spans="1:7">
      <c r="A741">
        <v>18</v>
      </c>
      <c r="B741">
        <v>-45.05</v>
      </c>
      <c r="C741">
        <v>167</v>
      </c>
      <c r="D741">
        <v>45000</v>
      </c>
      <c r="E741">
        <v>359</v>
      </c>
      <c r="F741">
        <f>[1]!WallScanTrans(B741,I722,H722,J722,L722)+K722</f>
        <v>366.97004652873341</v>
      </c>
      <c r="G741">
        <f t="shared" si="3"/>
        <v>0.17694050604505684</v>
      </c>
    </row>
    <row r="742" spans="1:7">
      <c r="A742">
        <v>19</v>
      </c>
      <c r="B742">
        <v>-45.11</v>
      </c>
      <c r="C742">
        <v>169</v>
      </c>
      <c r="D742">
        <v>45000</v>
      </c>
      <c r="E742">
        <v>362</v>
      </c>
      <c r="F742">
        <f>[1]!WallScanTrans(B742,I722,H722,J722,L722)+K722</f>
        <v>338.57398498195164</v>
      </c>
      <c r="G742">
        <f t="shared" si="3"/>
        <v>1.5159618221707936</v>
      </c>
    </row>
    <row r="743" spans="1:7">
      <c r="A743">
        <v>20</v>
      </c>
      <c r="B743">
        <v>-45.17</v>
      </c>
      <c r="C743">
        <v>166</v>
      </c>
      <c r="D743">
        <v>45000</v>
      </c>
      <c r="E743">
        <v>282</v>
      </c>
      <c r="F743">
        <f>[1]!WallScanTrans(B743,I722,H722,J722,L722)+K722</f>
        <v>302.83930767905281</v>
      </c>
      <c r="G743">
        <f t="shared" si="3"/>
        <v>1.5399884558235082</v>
      </c>
    </row>
    <row r="744" spans="1:7">
      <c r="A744">
        <v>21</v>
      </c>
      <c r="B744">
        <v>-45.23</v>
      </c>
      <c r="C744">
        <v>168</v>
      </c>
      <c r="D744">
        <v>45000</v>
      </c>
      <c r="E744">
        <v>275</v>
      </c>
      <c r="F744">
        <f>[1]!WallScanTrans(B744,I722,H722,J722,L722)+K722</f>
        <v>260.55709089050004</v>
      </c>
      <c r="G744">
        <f t="shared" si="3"/>
        <v>0.75853681289191655</v>
      </c>
    </row>
    <row r="745" spans="1:7">
      <c r="A745">
        <v>22</v>
      </c>
      <c r="B745">
        <v>-45.284999999999997</v>
      </c>
      <c r="C745">
        <v>168</v>
      </c>
      <c r="D745">
        <v>45000</v>
      </c>
      <c r="E745">
        <v>217</v>
      </c>
      <c r="F745">
        <f>[1]!WallScanTrans(B745,I722,H722,J722,L722)+K722</f>
        <v>225.21025263049796</v>
      </c>
      <c r="G745">
        <f t="shared" si="3"/>
        <v>0.31063708874008622</v>
      </c>
    </row>
    <row r="746" spans="1:7">
      <c r="A746">
        <v>23</v>
      </c>
      <c r="B746">
        <v>-45.35</v>
      </c>
      <c r="C746">
        <v>168</v>
      </c>
      <c r="D746">
        <v>45000</v>
      </c>
      <c r="E746">
        <v>187</v>
      </c>
      <c r="F746">
        <f>[1]!WallScanTrans(B746,I722,H722,J722,L722)+K722</f>
        <v>191.38688357416467</v>
      </c>
      <c r="G746">
        <f t="shared" si="3"/>
        <v>0.10291308819933581</v>
      </c>
    </row>
    <row r="747" spans="1:7">
      <c r="A747">
        <v>24</v>
      </c>
      <c r="B747">
        <v>-45.405000000000001</v>
      </c>
      <c r="C747">
        <v>168</v>
      </c>
      <c r="D747">
        <v>45000</v>
      </c>
      <c r="E747">
        <v>173</v>
      </c>
      <c r="F747">
        <f>[1]!WallScanTrans(B747,I722,H722,J722,L722)+K722</f>
        <v>169.49417420037648</v>
      </c>
      <c r="G747">
        <f t="shared" si="3"/>
        <v>7.1045170735872326E-2</v>
      </c>
    </row>
    <row r="748" spans="1:7">
      <c r="A748">
        <v>25</v>
      </c>
      <c r="B748">
        <v>-45.465000000000003</v>
      </c>
      <c r="C748">
        <v>169</v>
      </c>
      <c r="D748">
        <v>45000</v>
      </c>
      <c r="E748">
        <v>151</v>
      </c>
      <c r="F748">
        <f>[1]!WallScanTrans(B748,I722,H722,J722,L722)+K722</f>
        <v>152.6440586194912</v>
      </c>
      <c r="G748">
        <f t="shared" si="3"/>
        <v>1.7900190359757116E-2</v>
      </c>
    </row>
    <row r="749" spans="1:7">
      <c r="A749">
        <v>26</v>
      </c>
      <c r="B749">
        <v>-45.534999999999997</v>
      </c>
      <c r="C749">
        <v>168</v>
      </c>
      <c r="D749">
        <v>45000</v>
      </c>
      <c r="E749">
        <v>163</v>
      </c>
      <c r="F749">
        <f>[1]!WallScanTrans(B749,I722,H722,J722,L722)+K722</f>
        <v>142.26078535577363</v>
      </c>
      <c r="G749">
        <f t="shared" si="3"/>
        <v>2.6387424788913703</v>
      </c>
    </row>
    <row r="750" spans="1:7">
      <c r="A750">
        <v>27</v>
      </c>
      <c r="B750">
        <v>-45.594999999999999</v>
      </c>
      <c r="C750">
        <v>168</v>
      </c>
      <c r="D750">
        <v>45000</v>
      </c>
      <c r="E750">
        <v>143</v>
      </c>
      <c r="F750">
        <f>[1]!WallScanTrans(B750,I722,H722,J722,L722)+K722</f>
        <v>140.80710615648172</v>
      </c>
      <c r="G750">
        <f t="shared" si="3"/>
        <v>3.362785600657596E-2</v>
      </c>
    </row>
    <row r="751" spans="1:7">
      <c r="A751">
        <v>28</v>
      </c>
      <c r="B751">
        <v>-45.65</v>
      </c>
      <c r="C751">
        <v>169</v>
      </c>
      <c r="D751">
        <v>45000</v>
      </c>
      <c r="E751">
        <v>145</v>
      </c>
      <c r="F751">
        <f>[1]!WallScanTrans(B751,I722,H722,J722,L722)+K722</f>
        <v>140.80710615648172</v>
      </c>
      <c r="G751">
        <f t="shared" si="3"/>
        <v>0.12124385367595496</v>
      </c>
    </row>
    <row r="752" spans="1:7">
      <c r="A752">
        <v>29</v>
      </c>
      <c r="B752">
        <v>-45.704999999999998</v>
      </c>
      <c r="C752">
        <v>169</v>
      </c>
      <c r="D752">
        <v>45000</v>
      </c>
      <c r="E752">
        <v>131</v>
      </c>
      <c r="F752">
        <f>[1]!WallScanTrans(B752,I722,H722,J722,L722)+K722</f>
        <v>140.80710615648172</v>
      </c>
      <c r="G752">
        <f t="shared" si="3"/>
        <v>0.73419336766795196</v>
      </c>
    </row>
    <row r="753" spans="1:7">
      <c r="A753">
        <v>30</v>
      </c>
      <c r="B753">
        <v>-45.774999999999999</v>
      </c>
      <c r="C753">
        <v>168</v>
      </c>
      <c r="D753">
        <v>45000</v>
      </c>
      <c r="E753">
        <v>153</v>
      </c>
      <c r="F753">
        <f>[1]!WallScanTrans(B753,I722,H722,J722,L722)+K722</f>
        <v>140.80710615648172</v>
      </c>
      <c r="G753">
        <f t="shared" si="3"/>
        <v>0.97167751816539816</v>
      </c>
    </row>
    <row r="754" spans="1:7">
      <c r="A754">
        <v>31</v>
      </c>
      <c r="B754">
        <v>-45.825000000000003</v>
      </c>
      <c r="C754">
        <v>168</v>
      </c>
      <c r="D754">
        <v>45000</v>
      </c>
      <c r="E754">
        <v>151</v>
      </c>
      <c r="F754">
        <f>[1]!WallScanTrans(B754,I722,H722,J722,L722)+K722</f>
        <v>140.80710615648172</v>
      </c>
      <c r="G754">
        <f t="shared" si="3"/>
        <v>0.6880469199022039</v>
      </c>
    </row>
    <row r="755" spans="1:7">
      <c r="A755">
        <v>32</v>
      </c>
      <c r="B755">
        <v>-45.895000000000003</v>
      </c>
      <c r="C755">
        <v>168</v>
      </c>
      <c r="D755">
        <v>45000</v>
      </c>
      <c r="E755">
        <v>117</v>
      </c>
      <c r="F755">
        <f>[1]!WallScanTrans(B755,I722,H722,J722,L722)+K722</f>
        <v>140.80710615648172</v>
      </c>
      <c r="G755">
        <f t="shared" si="3"/>
        <v>4.844259004666581</v>
      </c>
    </row>
    <row r="756" spans="1:7">
      <c r="A756">
        <v>33</v>
      </c>
      <c r="B756">
        <v>-45.945</v>
      </c>
      <c r="C756">
        <v>169</v>
      </c>
      <c r="D756">
        <v>45000</v>
      </c>
      <c r="E756">
        <v>147</v>
      </c>
      <c r="F756">
        <f>[1]!WallScanTrans(B756,I722,H722,J722,L722)+K722</f>
        <v>140.80710615648172</v>
      </c>
      <c r="G756">
        <f t="shared" si="3"/>
        <v>0.26089751127269784</v>
      </c>
    </row>
    <row r="757" spans="1:7">
      <c r="A757">
        <v>34</v>
      </c>
      <c r="B757">
        <v>-46.015000000000001</v>
      </c>
      <c r="C757">
        <v>168</v>
      </c>
      <c r="D757">
        <v>45000</v>
      </c>
      <c r="E757">
        <v>132</v>
      </c>
      <c r="F757">
        <f>[1]!WallScanTrans(B757,I722,H722,J722,L722)+K722</f>
        <v>140.80710615648172</v>
      </c>
      <c r="G757">
        <f t="shared" si="3"/>
        <v>0.58761453675407771</v>
      </c>
    </row>
    <row r="758" spans="1:7">
      <c r="A758">
        <v>35</v>
      </c>
      <c r="B758">
        <v>-46.07</v>
      </c>
      <c r="C758">
        <v>168</v>
      </c>
      <c r="D758">
        <v>45000</v>
      </c>
      <c r="E758">
        <v>142</v>
      </c>
      <c r="F758">
        <f>[1]!WallScanTrans(B758,I722,H722,J722,L722)+K722</f>
        <v>140.80710615648172</v>
      </c>
      <c r="G758">
        <f t="shared" si="3"/>
        <v>1.0021096633125408E-2</v>
      </c>
    </row>
    <row r="759" spans="1:7">
      <c r="A759" t="s">
        <v>0</v>
      </c>
    </row>
    <row r="760" spans="1:7">
      <c r="A760" t="s">
        <v>0</v>
      </c>
    </row>
    <row r="761" spans="1:7">
      <c r="A761" t="s">
        <v>0</v>
      </c>
    </row>
    <row r="762" spans="1:7">
      <c r="A762" t="s">
        <v>0</v>
      </c>
    </row>
    <row r="763" spans="1:7">
      <c r="A763" t="s">
        <v>43</v>
      </c>
    </row>
    <row r="764" spans="1:7">
      <c r="A764" t="s">
        <v>34</v>
      </c>
    </row>
    <row r="765" spans="1:7">
      <c r="A765" t="s">
        <v>35</v>
      </c>
    </row>
    <row r="766" spans="1:7">
      <c r="A766" t="s">
        <v>4</v>
      </c>
    </row>
    <row r="767" spans="1:7">
      <c r="A767" t="s">
        <v>5</v>
      </c>
    </row>
    <row r="768" spans="1:7">
      <c r="A768" t="s">
        <v>6</v>
      </c>
    </row>
    <row r="769" spans="1:12">
      <c r="A769" t="s">
        <v>7</v>
      </c>
    </row>
    <row r="770" spans="1:12">
      <c r="A770" t="s">
        <v>44</v>
      </c>
    </row>
    <row r="771" spans="1:12">
      <c r="A771" t="s">
        <v>9</v>
      </c>
    </row>
    <row r="772" spans="1:12">
      <c r="A772" t="s">
        <v>10</v>
      </c>
    </row>
    <row r="773" spans="1:12">
      <c r="A773" t="s">
        <v>11</v>
      </c>
      <c r="H773" t="s">
        <v>113</v>
      </c>
      <c r="I773" t="s">
        <v>114</v>
      </c>
      <c r="J773" t="s">
        <v>115</v>
      </c>
      <c r="K773" t="s">
        <v>116</v>
      </c>
      <c r="L773" t="s">
        <v>50</v>
      </c>
    </row>
    <row r="774" spans="1:12">
      <c r="A774" t="s">
        <v>0</v>
      </c>
      <c r="H774">
        <v>-45.619517083878058</v>
      </c>
      <c r="I774">
        <v>143.44848538680597</v>
      </c>
      <c r="J774">
        <v>0.19468375296809323</v>
      </c>
      <c r="K774">
        <v>139.66090584492707</v>
      </c>
      <c r="L774">
        <v>90.2</v>
      </c>
    </row>
    <row r="775" spans="1:12">
      <c r="A775" t="s">
        <v>71</v>
      </c>
      <c r="B775" t="s">
        <v>64</v>
      </c>
      <c r="C775" t="s">
        <v>53</v>
      </c>
      <c r="D775" t="s">
        <v>70</v>
      </c>
      <c r="E775" t="s">
        <v>69</v>
      </c>
      <c r="F775" t="s">
        <v>117</v>
      </c>
      <c r="G775" t="s">
        <v>118</v>
      </c>
      <c r="H775" t="s">
        <v>119</v>
      </c>
    </row>
    <row r="776" spans="1:12">
      <c r="A776">
        <v>1</v>
      </c>
      <c r="B776">
        <v>-44.475000000000001</v>
      </c>
      <c r="C776">
        <v>169</v>
      </c>
      <c r="D776">
        <v>45000</v>
      </c>
      <c r="E776">
        <v>272</v>
      </c>
      <c r="F776">
        <f>[1]!WallScanTrans(B776,I774,H774,J774,L774)+K774</f>
        <v>283.10939123173307</v>
      </c>
      <c r="G776">
        <f>(F776-E776)^2/E776</f>
        <v>0.45374475566068978</v>
      </c>
      <c r="H776">
        <f>SUM(G776:G810)/(COUNT(G776:G810)-5)</f>
        <v>1.0241130256986806</v>
      </c>
    </row>
    <row r="777" spans="1:12">
      <c r="A777">
        <v>2</v>
      </c>
      <c r="B777">
        <v>-44.545000000000002</v>
      </c>
      <c r="C777">
        <v>170</v>
      </c>
      <c r="D777">
        <v>45000</v>
      </c>
      <c r="E777">
        <v>291</v>
      </c>
      <c r="F777">
        <f>[1]!WallScanTrans(B777,I774,H774,J774,L774)+K774</f>
        <v>283.10939123173307</v>
      </c>
      <c r="G777">
        <f t="shared" ref="G777:G810" si="4">(F777-E777)^2/E777</f>
        <v>0.21395775509914416</v>
      </c>
    </row>
    <row r="778" spans="1:12">
      <c r="A778">
        <v>3</v>
      </c>
      <c r="B778">
        <v>-44.6</v>
      </c>
      <c r="C778">
        <v>168</v>
      </c>
      <c r="D778">
        <v>45000</v>
      </c>
      <c r="E778">
        <v>278</v>
      </c>
      <c r="F778">
        <f>[1]!WallScanTrans(B778,I774,H774,J774,L774)+K774</f>
        <v>283.10939123173307</v>
      </c>
      <c r="G778">
        <f t="shared" si="4"/>
        <v>9.3906038701117925E-2</v>
      </c>
    </row>
    <row r="779" spans="1:12">
      <c r="A779">
        <v>4</v>
      </c>
      <c r="B779">
        <v>-44.664999999999999</v>
      </c>
      <c r="C779">
        <v>169</v>
      </c>
      <c r="D779">
        <v>45000</v>
      </c>
      <c r="E779">
        <v>287</v>
      </c>
      <c r="F779">
        <f>[1]!WallScanTrans(B779,I774,H774,J774,L774)+K774</f>
        <v>283.10939123173307</v>
      </c>
      <c r="G779">
        <f t="shared" si="4"/>
        <v>5.2741590897963465E-2</v>
      </c>
    </row>
    <row r="780" spans="1:12">
      <c r="A780">
        <v>5</v>
      </c>
      <c r="B780">
        <v>-44.73</v>
      </c>
      <c r="C780">
        <v>167</v>
      </c>
      <c r="D780">
        <v>45000</v>
      </c>
      <c r="E780">
        <v>285</v>
      </c>
      <c r="F780">
        <f>[1]!WallScanTrans(B780,I774,H774,J774,L774)+K774</f>
        <v>283.10939123173307</v>
      </c>
      <c r="G780">
        <f t="shared" si="4"/>
        <v>1.2541759700518584E-2</v>
      </c>
    </row>
    <row r="781" spans="1:12">
      <c r="A781">
        <v>6</v>
      </c>
      <c r="B781">
        <v>-44.79</v>
      </c>
      <c r="C781">
        <v>169</v>
      </c>
      <c r="D781">
        <v>45000</v>
      </c>
      <c r="E781">
        <v>288</v>
      </c>
      <c r="F781">
        <f>[1]!WallScanTrans(B781,I774,H774,J774,L774)+K774</f>
        <v>283.10939123173307</v>
      </c>
      <c r="G781">
        <f t="shared" si="4"/>
        <v>8.304879904253254E-2</v>
      </c>
    </row>
    <row r="782" spans="1:12">
      <c r="A782">
        <v>7</v>
      </c>
      <c r="B782">
        <v>-44.854999999999997</v>
      </c>
      <c r="C782">
        <v>170</v>
      </c>
      <c r="D782">
        <v>45000</v>
      </c>
      <c r="E782">
        <v>293</v>
      </c>
      <c r="F782">
        <f>[1]!WallScanTrans(B782,I774,H774,J774,L774)+K774</f>
        <v>283.10939123173307</v>
      </c>
      <c r="G782">
        <f t="shared" si="4"/>
        <v>0.33387079114989304</v>
      </c>
    </row>
    <row r="783" spans="1:12">
      <c r="A783">
        <v>8</v>
      </c>
      <c r="B783">
        <v>-44.914999999999999</v>
      </c>
      <c r="C783">
        <v>170</v>
      </c>
      <c r="D783">
        <v>45000</v>
      </c>
      <c r="E783">
        <v>287</v>
      </c>
      <c r="F783">
        <f>[1]!WallScanTrans(B783,I774,H774,J774,L774)+K774</f>
        <v>283.10939123173307</v>
      </c>
      <c r="G783">
        <f t="shared" si="4"/>
        <v>5.2741590897963465E-2</v>
      </c>
    </row>
    <row r="784" spans="1:12">
      <c r="A784">
        <v>9</v>
      </c>
      <c r="B784">
        <v>-44.97</v>
      </c>
      <c r="C784">
        <v>170</v>
      </c>
      <c r="D784">
        <v>45000</v>
      </c>
      <c r="E784">
        <v>314</v>
      </c>
      <c r="F784">
        <f>[1]!WallScanTrans(B784,I774,H774,J774,L774)+K774</f>
        <v>283.10939123173307</v>
      </c>
      <c r="G784">
        <f t="shared" si="4"/>
        <v>3.0389481212551899</v>
      </c>
    </row>
    <row r="785" spans="1:7">
      <c r="A785">
        <v>10</v>
      </c>
      <c r="B785">
        <v>-45.03</v>
      </c>
      <c r="C785">
        <v>169</v>
      </c>
      <c r="D785">
        <v>45000</v>
      </c>
      <c r="E785">
        <v>298</v>
      </c>
      <c r="F785">
        <f>[1]!WallScanTrans(B785,I774,H774,J774,L774)+K774</f>
        <v>283.10939123173307</v>
      </c>
      <c r="G785">
        <f t="shared" si="4"/>
        <v>0.7440611727838522</v>
      </c>
    </row>
    <row r="786" spans="1:7">
      <c r="A786">
        <v>11</v>
      </c>
      <c r="B786">
        <v>-45.09</v>
      </c>
      <c r="C786">
        <v>169</v>
      </c>
      <c r="D786">
        <v>45000</v>
      </c>
      <c r="E786">
        <v>272</v>
      </c>
      <c r="F786">
        <f>[1]!WallScanTrans(B786,I774,H774,J774,L774)+K774</f>
        <v>283.10939123173307</v>
      </c>
      <c r="G786">
        <f t="shared" si="4"/>
        <v>0.45374475566068978</v>
      </c>
    </row>
    <row r="787" spans="1:7">
      <c r="A787">
        <v>12</v>
      </c>
      <c r="B787">
        <v>-45.15</v>
      </c>
      <c r="C787">
        <v>167</v>
      </c>
      <c r="D787">
        <v>45000</v>
      </c>
      <c r="E787">
        <v>303</v>
      </c>
      <c r="F787">
        <f>[1]!WallScanTrans(B787,I774,H774,J774,L774)+K774</f>
        <v>283.10939123173307</v>
      </c>
      <c r="G787">
        <f t="shared" si="4"/>
        <v>1.30573041971042</v>
      </c>
    </row>
    <row r="788" spans="1:7">
      <c r="A788">
        <v>13</v>
      </c>
      <c r="B788">
        <v>-45.21</v>
      </c>
      <c r="C788">
        <v>170</v>
      </c>
      <c r="D788">
        <v>45000</v>
      </c>
      <c r="E788">
        <v>281</v>
      </c>
      <c r="F788">
        <f>[1]!WallScanTrans(B788,I774,H774,J774,L774)+K774</f>
        <v>283.10939123173307</v>
      </c>
      <c r="G788">
        <f t="shared" si="4"/>
        <v>1.5834631204670321E-2</v>
      </c>
    </row>
    <row r="789" spans="1:7">
      <c r="A789">
        <v>14</v>
      </c>
      <c r="B789">
        <v>-45.265000000000001</v>
      </c>
      <c r="C789">
        <v>170</v>
      </c>
      <c r="D789">
        <v>45000</v>
      </c>
      <c r="E789">
        <v>272</v>
      </c>
      <c r="F789">
        <f>[1]!WallScanTrans(B789,I774,H774,J774,L774)+K774</f>
        <v>283.10939123173307</v>
      </c>
      <c r="G789">
        <f t="shared" si="4"/>
        <v>0.45374475566068978</v>
      </c>
    </row>
    <row r="790" spans="1:7">
      <c r="A790">
        <v>15</v>
      </c>
      <c r="B790">
        <v>-45.33</v>
      </c>
      <c r="C790">
        <v>170</v>
      </c>
      <c r="D790">
        <v>45000</v>
      </c>
      <c r="E790">
        <v>254</v>
      </c>
      <c r="F790">
        <f>[1]!WallScanTrans(B790,I774,H774,J774,L774)+K774</f>
        <v>283.10939123173307</v>
      </c>
      <c r="G790">
        <f t="shared" si="4"/>
        <v>3.3360498341814888</v>
      </c>
    </row>
    <row r="791" spans="1:7">
      <c r="A791">
        <v>16</v>
      </c>
      <c r="B791">
        <v>-45.384999999999998</v>
      </c>
      <c r="C791">
        <v>170</v>
      </c>
      <c r="D791">
        <v>45000</v>
      </c>
      <c r="E791">
        <v>271</v>
      </c>
      <c r="F791">
        <f>[1]!WallScanTrans(B791,I774,H774,J774,L774)+K774</f>
        <v>281.56518893380894</v>
      </c>
      <c r="G791">
        <f t="shared" si="4"/>
        <v>0.41189379043202545</v>
      </c>
    </row>
    <row r="792" spans="1:7">
      <c r="A792">
        <v>17</v>
      </c>
      <c r="B792">
        <v>-45.44</v>
      </c>
      <c r="C792">
        <v>169</v>
      </c>
      <c r="D792">
        <v>45000</v>
      </c>
      <c r="E792">
        <v>267</v>
      </c>
      <c r="F792">
        <f>[1]!WallScanTrans(B792,I774,H774,J774,L774)+K774</f>
        <v>274.48097181783311</v>
      </c>
      <c r="G792">
        <f t="shared" si="4"/>
        <v>0.20960651437907563</v>
      </c>
    </row>
    <row r="793" spans="1:7">
      <c r="A793">
        <v>18</v>
      </c>
      <c r="B793">
        <v>-45.515000000000001</v>
      </c>
      <c r="C793">
        <v>170</v>
      </c>
      <c r="D793">
        <v>45000</v>
      </c>
      <c r="E793">
        <v>247</v>
      </c>
      <c r="F793">
        <f>[1]!WallScanTrans(B793,I774,H774,J774,L774)+K774</f>
        <v>255.56315907424795</v>
      </c>
      <c r="G793">
        <f t="shared" si="4"/>
        <v>0.29687325235172063</v>
      </c>
    </row>
    <row r="794" spans="1:7">
      <c r="A794">
        <v>19</v>
      </c>
      <c r="B794">
        <v>-45.575000000000003</v>
      </c>
      <c r="C794">
        <v>169</v>
      </c>
      <c r="D794">
        <v>45000</v>
      </c>
      <c r="E794">
        <v>236</v>
      </c>
      <c r="F794">
        <f>[1]!WallScanTrans(B794,I774,H774,J774,L774)+K774</f>
        <v>232.73804887133923</v>
      </c>
      <c r="G794">
        <f t="shared" si="4"/>
        <v>4.508612358377654E-2</v>
      </c>
    </row>
    <row r="795" spans="1:7">
      <c r="A795">
        <v>20</v>
      </c>
      <c r="B795">
        <v>-45.63</v>
      </c>
      <c r="C795">
        <v>170</v>
      </c>
      <c r="D795">
        <v>45000</v>
      </c>
      <c r="E795">
        <v>209</v>
      </c>
      <c r="F795">
        <f>[1]!WallScanTrans(B795,I774,H774,J774,L774)+K774</f>
        <v>206.01819553129116</v>
      </c>
      <c r="G795">
        <f t="shared" si="4"/>
        <v>4.2541425309148492E-2</v>
      </c>
    </row>
    <row r="796" spans="1:7">
      <c r="A796">
        <v>21</v>
      </c>
      <c r="B796">
        <v>-45.69</v>
      </c>
      <c r="C796">
        <v>169</v>
      </c>
      <c r="D796">
        <v>45000</v>
      </c>
      <c r="E796">
        <v>202</v>
      </c>
      <c r="F796">
        <f>[1]!WallScanTrans(B796,I774,H774,J774,L774)+K774</f>
        <v>179.31527762909019</v>
      </c>
      <c r="G796">
        <f t="shared" si="4"/>
        <v>2.5475080645804753</v>
      </c>
    </row>
    <row r="797" spans="1:7">
      <c r="A797">
        <v>22</v>
      </c>
      <c r="B797">
        <v>-45.75</v>
      </c>
      <c r="C797">
        <v>169</v>
      </c>
      <c r="D797">
        <v>45000</v>
      </c>
      <c r="E797">
        <v>150</v>
      </c>
      <c r="F797">
        <f>[1]!WallScanTrans(B797,I774,H774,J774,L774)+K774</f>
        <v>159.44867973403285</v>
      </c>
      <c r="G797">
        <f t="shared" si="4"/>
        <v>0.59518365810882079</v>
      </c>
    </row>
    <row r="798" spans="1:7">
      <c r="A798">
        <v>23</v>
      </c>
      <c r="B798">
        <v>-45.805</v>
      </c>
      <c r="C798">
        <v>170</v>
      </c>
      <c r="D798">
        <v>45000</v>
      </c>
      <c r="E798">
        <v>128</v>
      </c>
      <c r="F798">
        <f>[1]!WallScanTrans(B798,I774,H774,J774,L774)+K774</f>
        <v>147.24314889206488</v>
      </c>
      <c r="G798">
        <f t="shared" si="4"/>
        <v>2.8929592131420141</v>
      </c>
    </row>
    <row r="799" spans="1:7">
      <c r="A799">
        <v>24</v>
      </c>
      <c r="B799">
        <v>-45.875</v>
      </c>
      <c r="C799">
        <v>169</v>
      </c>
      <c r="D799">
        <v>45000</v>
      </c>
      <c r="E799">
        <v>163</v>
      </c>
      <c r="F799">
        <f>[1]!WallScanTrans(B799,I774,H774,J774,L774)+K774</f>
        <v>140.01686469784124</v>
      </c>
      <c r="G799">
        <f t="shared" si="4"/>
        <v>3.2406411553210805</v>
      </c>
    </row>
    <row r="800" spans="1:7">
      <c r="A800">
        <v>25</v>
      </c>
      <c r="B800">
        <v>-45.93</v>
      </c>
      <c r="C800">
        <v>169</v>
      </c>
      <c r="D800">
        <v>45000</v>
      </c>
      <c r="E800">
        <v>123</v>
      </c>
      <c r="F800">
        <f>[1]!WallScanTrans(B800,I774,H774,J774,L774)+K774</f>
        <v>139.66090584492707</v>
      </c>
      <c r="G800">
        <f t="shared" si="4"/>
        <v>2.256794988402643</v>
      </c>
    </row>
    <row r="801" spans="1:7">
      <c r="A801">
        <v>26</v>
      </c>
      <c r="B801">
        <v>-45.98</v>
      </c>
      <c r="C801">
        <v>170</v>
      </c>
      <c r="D801">
        <v>45000</v>
      </c>
      <c r="E801">
        <v>150</v>
      </c>
      <c r="F801">
        <f>[1]!WallScanTrans(B801,I774,H774,J774,L774)+K774</f>
        <v>139.66090584492707</v>
      </c>
      <c r="G801">
        <f t="shared" si="4"/>
        <v>0.71264578631642117</v>
      </c>
    </row>
    <row r="802" spans="1:7">
      <c r="A802">
        <v>27</v>
      </c>
      <c r="B802">
        <v>-46.05</v>
      </c>
      <c r="C802">
        <v>169</v>
      </c>
      <c r="D802">
        <v>45000</v>
      </c>
      <c r="E802">
        <v>156</v>
      </c>
      <c r="F802">
        <f>[1]!WallScanTrans(B802,I774,H774,J774,L774)+K774</f>
        <v>139.66090584492707</v>
      </c>
      <c r="G802">
        <f t="shared" si="4"/>
        <v>1.7113204987713995</v>
      </c>
    </row>
    <row r="803" spans="1:7">
      <c r="A803">
        <v>28</v>
      </c>
      <c r="B803">
        <v>-46.11</v>
      </c>
      <c r="C803">
        <v>170</v>
      </c>
      <c r="D803">
        <v>45000</v>
      </c>
      <c r="E803">
        <v>133</v>
      </c>
      <c r="F803">
        <f>[1]!WallScanTrans(B803,I774,H774,J774,L774)+K774</f>
        <v>139.66090584492707</v>
      </c>
      <c r="G803">
        <f t="shared" si="4"/>
        <v>0.33359147875927542</v>
      </c>
    </row>
    <row r="804" spans="1:7">
      <c r="A804">
        <v>29</v>
      </c>
      <c r="B804">
        <v>-46.174999999999997</v>
      </c>
      <c r="C804">
        <v>170</v>
      </c>
      <c r="D804">
        <v>45000</v>
      </c>
      <c r="E804">
        <v>148</v>
      </c>
      <c r="F804">
        <f>[1]!WallScanTrans(B804,I774,H774,J774,L774)+K774</f>
        <v>139.66090584492707</v>
      </c>
      <c r="G804">
        <f t="shared" si="4"/>
        <v>0.46986818464305047</v>
      </c>
    </row>
    <row r="805" spans="1:7">
      <c r="A805">
        <v>30</v>
      </c>
      <c r="B805">
        <v>-46.234999999999999</v>
      </c>
      <c r="C805">
        <v>171</v>
      </c>
      <c r="D805">
        <v>45000</v>
      </c>
      <c r="E805">
        <v>145</v>
      </c>
      <c r="F805">
        <f>[1]!WallScanTrans(B805,I774,H774,J774,L774)+K774</f>
        <v>139.66090584492707</v>
      </c>
      <c r="G805">
        <f t="shared" si="4"/>
        <v>0.19659259583954417</v>
      </c>
    </row>
    <row r="806" spans="1:7">
      <c r="A806">
        <v>31</v>
      </c>
      <c r="B806">
        <v>-46.295000000000002</v>
      </c>
      <c r="C806">
        <v>170</v>
      </c>
      <c r="D806">
        <v>45000</v>
      </c>
      <c r="E806">
        <v>155</v>
      </c>
      <c r="F806">
        <f>[1]!WallScanTrans(B806,I774,H774,J774,L774)+K774</f>
        <v>139.66090584492707</v>
      </c>
      <c r="G806">
        <f t="shared" si="4"/>
        <v>1.517985867730274</v>
      </c>
    </row>
    <row r="807" spans="1:7">
      <c r="A807">
        <v>32</v>
      </c>
      <c r="B807">
        <v>-46.35</v>
      </c>
      <c r="C807">
        <v>169</v>
      </c>
      <c r="D807">
        <v>45000</v>
      </c>
      <c r="E807">
        <v>136</v>
      </c>
      <c r="F807">
        <f>[1]!WallScanTrans(B807,I774,H774,J774,L774)+K774</f>
        <v>139.66090584492707</v>
      </c>
      <c r="G807">
        <f t="shared" si="4"/>
        <v>9.8545820628097039E-2</v>
      </c>
    </row>
    <row r="808" spans="1:7">
      <c r="A808">
        <v>33</v>
      </c>
      <c r="B808">
        <v>-46.405000000000001</v>
      </c>
      <c r="C808">
        <v>171</v>
      </c>
      <c r="D808">
        <v>45000</v>
      </c>
      <c r="E808">
        <v>139</v>
      </c>
      <c r="F808">
        <f>[1]!WallScanTrans(B808,I774,H774,J774,L774)+K774</f>
        <v>139.66090584492707</v>
      </c>
      <c r="G808">
        <f t="shared" si="4"/>
        <v>3.1424211212860926E-3</v>
      </c>
    </row>
    <row r="809" spans="1:7">
      <c r="A809">
        <v>34</v>
      </c>
      <c r="B809">
        <v>-46.47</v>
      </c>
      <c r="C809">
        <v>172</v>
      </c>
      <c r="D809">
        <v>45000</v>
      </c>
      <c r="E809">
        <v>134</v>
      </c>
      <c r="F809">
        <f>[1]!WallScanTrans(B809,I774,H774,J774,L774)+K774</f>
        <v>139.66090584492707</v>
      </c>
      <c r="G809">
        <f t="shared" si="4"/>
        <v>0.23914817153081708</v>
      </c>
    </row>
    <row r="810" spans="1:7">
      <c r="A810">
        <v>35</v>
      </c>
      <c r="B810">
        <v>-46.534999999999997</v>
      </c>
      <c r="C810">
        <v>170</v>
      </c>
      <c r="D810">
        <v>45000</v>
      </c>
      <c r="E810">
        <v>123</v>
      </c>
      <c r="F810">
        <f>[1]!WallScanTrans(B810,I774,H774,J774,L774)+K774</f>
        <v>139.66090584492707</v>
      </c>
      <c r="G810">
        <f t="shared" si="4"/>
        <v>2.256794988402643</v>
      </c>
    </row>
    <row r="811" spans="1:7">
      <c r="A811" t="s">
        <v>0</v>
      </c>
    </row>
    <row r="812" spans="1:7">
      <c r="A812" t="s">
        <v>0</v>
      </c>
    </row>
    <row r="813" spans="1:7">
      <c r="A813" t="s">
        <v>0</v>
      </c>
    </row>
    <row r="814" spans="1:7">
      <c r="A814" t="s">
        <v>0</v>
      </c>
    </row>
    <row r="815" spans="1:7">
      <c r="A815" t="s">
        <v>122</v>
      </c>
    </row>
    <row r="816" spans="1:7">
      <c r="A816" t="s">
        <v>123</v>
      </c>
    </row>
    <row r="817" spans="1:12">
      <c r="A817" t="s">
        <v>124</v>
      </c>
    </row>
    <row r="818" spans="1:12">
      <c r="A818" t="s">
        <v>4</v>
      </c>
    </row>
    <row r="819" spans="1:12">
      <c r="A819" t="s">
        <v>5</v>
      </c>
    </row>
    <row r="820" spans="1:12">
      <c r="A820" t="s">
        <v>6</v>
      </c>
    </row>
    <row r="821" spans="1:12">
      <c r="A821" t="s">
        <v>7</v>
      </c>
    </row>
    <row r="822" spans="1:12">
      <c r="A822" t="s">
        <v>125</v>
      </c>
    </row>
    <row r="823" spans="1:12">
      <c r="A823" t="s">
        <v>9</v>
      </c>
    </row>
    <row r="824" spans="1:12">
      <c r="A824" t="s">
        <v>10</v>
      </c>
    </row>
    <row r="825" spans="1:12">
      <c r="A825" t="s">
        <v>11</v>
      </c>
      <c r="H825" t="s">
        <v>113</v>
      </c>
      <c r="I825" t="s">
        <v>114</v>
      </c>
      <c r="J825" t="s">
        <v>115</v>
      </c>
      <c r="K825" t="s">
        <v>116</v>
      </c>
      <c r="L825" t="s">
        <v>50</v>
      </c>
    </row>
    <row r="826" spans="1:12">
      <c r="A826" t="s">
        <v>0</v>
      </c>
      <c r="H826">
        <v>-44.28479817534221</v>
      </c>
      <c r="I826">
        <v>273.89879775770356</v>
      </c>
      <c r="J826">
        <v>0.17528683936135889</v>
      </c>
      <c r="K826">
        <v>121.07907440314305</v>
      </c>
      <c r="L826">
        <v>90.2</v>
      </c>
    </row>
    <row r="827" spans="1:12">
      <c r="A827" t="s">
        <v>71</v>
      </c>
      <c r="B827" t="s">
        <v>64</v>
      </c>
      <c r="C827" t="s">
        <v>53</v>
      </c>
      <c r="D827" t="s">
        <v>70</v>
      </c>
      <c r="E827" t="s">
        <v>69</v>
      </c>
      <c r="F827" t="s">
        <v>117</v>
      </c>
      <c r="G827" t="s">
        <v>118</v>
      </c>
      <c r="H827" t="s">
        <v>119</v>
      </c>
    </row>
    <row r="828" spans="1:12">
      <c r="A828">
        <v>1</v>
      </c>
      <c r="B828">
        <v>-43.29</v>
      </c>
      <c r="C828">
        <v>151</v>
      </c>
      <c r="D828">
        <v>40000</v>
      </c>
      <c r="E828">
        <v>355</v>
      </c>
      <c r="F828">
        <f>[1]!WallScanTrans(B828,I826,H826,J826,L826)+K826</f>
        <v>394.97787216084663</v>
      </c>
      <c r="G828">
        <f>(F828-E828)^2/E828</f>
        <v>4.5020570774901296</v>
      </c>
      <c r="H828">
        <f>SUM(G828:G854)/(COUNT(G828:G854)-5)</f>
        <v>1.1714839472561818</v>
      </c>
    </row>
    <row r="829" spans="1:12">
      <c r="A829">
        <v>2</v>
      </c>
      <c r="B829">
        <v>-43.365000000000002</v>
      </c>
      <c r="C829">
        <v>151</v>
      </c>
      <c r="D829">
        <v>40000</v>
      </c>
      <c r="E829">
        <v>371</v>
      </c>
      <c r="F829">
        <f>[1]!WallScanTrans(B829,I826,H826,J826,L826)+K826</f>
        <v>394.97787216084663</v>
      </c>
      <c r="G829">
        <f t="shared" ref="G829:G854" si="5">(F829-E829)^2/E829</f>
        <v>1.549699065665509</v>
      </c>
    </row>
    <row r="830" spans="1:12">
      <c r="A830">
        <v>3</v>
      </c>
      <c r="B830">
        <v>-43.42</v>
      </c>
      <c r="C830">
        <v>151</v>
      </c>
      <c r="D830">
        <v>40000</v>
      </c>
      <c r="E830">
        <v>390</v>
      </c>
      <c r="F830">
        <f>[1]!WallScanTrans(B830,I826,H826,J826,L826)+K826</f>
        <v>394.97787216084663</v>
      </c>
      <c r="G830">
        <f t="shared" si="5"/>
        <v>6.353643910187666E-2</v>
      </c>
    </row>
    <row r="831" spans="1:12">
      <c r="A831">
        <v>4</v>
      </c>
      <c r="B831">
        <v>-43.48</v>
      </c>
      <c r="C831">
        <v>151</v>
      </c>
      <c r="D831">
        <v>40000</v>
      </c>
      <c r="E831">
        <v>386</v>
      </c>
      <c r="F831">
        <f>[1]!WallScanTrans(B831,I826,H826,J826,L826)+K826</f>
        <v>394.97787216084663</v>
      </c>
      <c r="G831">
        <f t="shared" si="5"/>
        <v>0.20881395993913196</v>
      </c>
    </row>
    <row r="832" spans="1:12">
      <c r="A832">
        <v>5</v>
      </c>
      <c r="B832">
        <v>-43.545000000000002</v>
      </c>
      <c r="C832">
        <v>151</v>
      </c>
      <c r="D832">
        <v>40000</v>
      </c>
      <c r="E832">
        <v>378</v>
      </c>
      <c r="F832">
        <f>[1]!WallScanTrans(B832,I826,H826,J826,L826)+K826</f>
        <v>394.97787216084663</v>
      </c>
      <c r="G832">
        <f t="shared" si="5"/>
        <v>0.76256122515886504</v>
      </c>
    </row>
    <row r="833" spans="1:7">
      <c r="A833">
        <v>6</v>
      </c>
      <c r="B833">
        <v>-43.6</v>
      </c>
      <c r="C833">
        <v>152</v>
      </c>
      <c r="D833">
        <v>40000</v>
      </c>
      <c r="E833">
        <v>375</v>
      </c>
      <c r="F833">
        <f>[1]!WallScanTrans(B833,I826,H826,J826,L826)+K826</f>
        <v>394.97787216084663</v>
      </c>
      <c r="G833">
        <f t="shared" si="5"/>
        <v>1.0643076695336819</v>
      </c>
    </row>
    <row r="834" spans="1:7">
      <c r="A834">
        <v>7</v>
      </c>
      <c r="B834">
        <v>-43.66</v>
      </c>
      <c r="C834">
        <v>151</v>
      </c>
      <c r="D834">
        <v>40000</v>
      </c>
      <c r="E834">
        <v>404</v>
      </c>
      <c r="F834">
        <f>[1]!WallScanTrans(B834,I826,H826,J826,L826)+K826</f>
        <v>394.97787216084663</v>
      </c>
      <c r="G834">
        <f t="shared" si="5"/>
        <v>0.20148215531194619</v>
      </c>
    </row>
    <row r="835" spans="1:7">
      <c r="A835">
        <v>8</v>
      </c>
      <c r="B835">
        <v>-43.72</v>
      </c>
      <c r="C835">
        <v>151</v>
      </c>
      <c r="D835">
        <v>40000</v>
      </c>
      <c r="E835">
        <v>413</v>
      </c>
      <c r="F835">
        <f>[1]!WallScanTrans(B835,I826,H826,J826,L826)+K826</f>
        <v>394.97787216084663</v>
      </c>
      <c r="G835">
        <f t="shared" si="5"/>
        <v>0.78643363644258324</v>
      </c>
    </row>
    <row r="836" spans="1:7">
      <c r="A836">
        <v>9</v>
      </c>
      <c r="B836">
        <v>-43.78</v>
      </c>
      <c r="C836">
        <v>152</v>
      </c>
      <c r="D836">
        <v>40000</v>
      </c>
      <c r="E836">
        <v>418</v>
      </c>
      <c r="F836">
        <f>[1]!WallScanTrans(B836,I826,H826,J826,L826)+K826</f>
        <v>394.97787216084663</v>
      </c>
      <c r="G836">
        <f t="shared" si="5"/>
        <v>1.267986531680193</v>
      </c>
    </row>
    <row r="837" spans="1:7">
      <c r="A837">
        <v>10</v>
      </c>
      <c r="B837">
        <v>-43.854999999999997</v>
      </c>
      <c r="C837">
        <v>152</v>
      </c>
      <c r="D837">
        <v>40000</v>
      </c>
      <c r="E837">
        <v>370</v>
      </c>
      <c r="F837">
        <f>[1]!WallScanTrans(B837,I826,H826,J826,L826)+K826</f>
        <v>394.97787216084663</v>
      </c>
      <c r="G837">
        <f t="shared" si="5"/>
        <v>1.686200264009722</v>
      </c>
    </row>
    <row r="838" spans="1:7">
      <c r="A838">
        <v>11</v>
      </c>
      <c r="B838">
        <v>-43.91</v>
      </c>
      <c r="C838">
        <v>152</v>
      </c>
      <c r="D838">
        <v>40000</v>
      </c>
      <c r="E838">
        <v>415</v>
      </c>
      <c r="F838">
        <f>[1]!WallScanTrans(B838,I826,H826,J826,L826)+K826</f>
        <v>394.97787216084663</v>
      </c>
      <c r="G838">
        <f t="shared" si="5"/>
        <v>0.9659894053190371</v>
      </c>
    </row>
    <row r="839" spans="1:7">
      <c r="A839">
        <v>12</v>
      </c>
      <c r="B839">
        <v>-43.965000000000003</v>
      </c>
      <c r="C839">
        <v>151</v>
      </c>
      <c r="D839">
        <v>40000</v>
      </c>
      <c r="E839">
        <v>437</v>
      </c>
      <c r="F839">
        <f>[1]!WallScanTrans(B839,I826,H826,J826,L826)+K826</f>
        <v>394.97787216084663</v>
      </c>
      <c r="G839">
        <f t="shared" si="5"/>
        <v>4.0408677989248254</v>
      </c>
    </row>
    <row r="840" spans="1:7">
      <c r="A840">
        <v>13</v>
      </c>
      <c r="B840">
        <v>-44.03</v>
      </c>
      <c r="C840">
        <v>151</v>
      </c>
      <c r="D840">
        <v>40000</v>
      </c>
      <c r="E840">
        <v>432</v>
      </c>
      <c r="F840">
        <f>[1]!WallScanTrans(B840,I826,H826,J826,L826)+K826</f>
        <v>394.97787216084663</v>
      </c>
      <c r="G840">
        <f t="shared" si="5"/>
        <v>3.1727730318023495</v>
      </c>
    </row>
    <row r="841" spans="1:7">
      <c r="A841">
        <v>14</v>
      </c>
      <c r="B841">
        <v>-44.085000000000001</v>
      </c>
      <c r="C841">
        <v>151</v>
      </c>
      <c r="D841">
        <v>40000</v>
      </c>
      <c r="E841">
        <v>390</v>
      </c>
      <c r="F841">
        <f>[1]!WallScanTrans(B841,I826,H826,J826,L826)+K826</f>
        <v>389.89728945514855</v>
      </c>
      <c r="G841">
        <f t="shared" si="5"/>
        <v>2.7049887240208276E-5</v>
      </c>
    </row>
    <row r="842" spans="1:7">
      <c r="A842">
        <v>15</v>
      </c>
      <c r="B842">
        <v>-44.14</v>
      </c>
      <c r="C842">
        <v>146</v>
      </c>
      <c r="D842">
        <v>40000</v>
      </c>
      <c r="E842">
        <v>388</v>
      </c>
      <c r="F842">
        <f>[1]!WallScanTrans(B842,I826,H826,J826,L826)+K826</f>
        <v>371.40700821096874</v>
      </c>
      <c r="G842">
        <f t="shared" si="5"/>
        <v>0.70960664049190414</v>
      </c>
    </row>
    <row r="843" spans="1:7">
      <c r="A843">
        <v>16</v>
      </c>
      <c r="B843">
        <v>-44.204999999999998</v>
      </c>
      <c r="C843">
        <v>146</v>
      </c>
      <c r="D843">
        <v>40000</v>
      </c>
      <c r="E843">
        <v>335</v>
      </c>
      <c r="F843">
        <f>[1]!WallScanTrans(B843,I826,H826,J826,L826)+K826</f>
        <v>332.1111239581661</v>
      </c>
      <c r="G843">
        <f t="shared" si="5"/>
        <v>2.4912253089796652E-2</v>
      </c>
    </row>
    <row r="844" spans="1:7">
      <c r="A844">
        <v>17</v>
      </c>
      <c r="B844">
        <v>-44.26</v>
      </c>
      <c r="C844">
        <v>145</v>
      </c>
      <c r="D844">
        <v>40000</v>
      </c>
      <c r="E844">
        <v>284</v>
      </c>
      <c r="F844">
        <f>[1]!WallScanTrans(B844,I826,H826,J826,L826)+K826</f>
        <v>284.10067800529328</v>
      </c>
      <c r="G844">
        <f t="shared" si="5"/>
        <v>3.5690354752932371E-5</v>
      </c>
    </row>
    <row r="845" spans="1:7">
      <c r="A845">
        <v>18</v>
      </c>
      <c r="B845">
        <v>-44.32</v>
      </c>
      <c r="C845">
        <v>146</v>
      </c>
      <c r="D845">
        <v>40000</v>
      </c>
      <c r="E845">
        <v>206</v>
      </c>
      <c r="F845">
        <f>[1]!WallScanTrans(B845,I826,H826,J826,L826)+K826</f>
        <v>221.83714435572043</v>
      </c>
      <c r="G845">
        <f t="shared" si="5"/>
        <v>1.21754922982489</v>
      </c>
    </row>
    <row r="846" spans="1:7">
      <c r="A846">
        <v>19</v>
      </c>
      <c r="B846">
        <v>-44.395000000000003</v>
      </c>
      <c r="C846">
        <v>146</v>
      </c>
      <c r="D846">
        <v>40000</v>
      </c>
      <c r="E846">
        <v>172</v>
      </c>
      <c r="F846">
        <f>[1]!WallScanTrans(B846,I826,H826,J826,L826)+K826</f>
        <v>163.21288951605405</v>
      </c>
      <c r="G846">
        <f t="shared" si="5"/>
        <v>0.44891459684344692</v>
      </c>
    </row>
    <row r="847" spans="1:7">
      <c r="A847">
        <v>20</v>
      </c>
      <c r="B847">
        <v>-44.45</v>
      </c>
      <c r="C847">
        <v>146</v>
      </c>
      <c r="D847">
        <v>40000</v>
      </c>
      <c r="E847">
        <v>143</v>
      </c>
      <c r="F847">
        <f>[1]!WallScanTrans(B847,I826,H826,J826,L826)+K826</f>
        <v>136.21185851750991</v>
      </c>
      <c r="G847">
        <f t="shared" si="5"/>
        <v>0.3222298236804389</v>
      </c>
    </row>
    <row r="848" spans="1:7">
      <c r="A848">
        <v>21</v>
      </c>
      <c r="B848">
        <v>-44.51</v>
      </c>
      <c r="C848">
        <v>148</v>
      </c>
      <c r="D848">
        <v>40000</v>
      </c>
      <c r="E848">
        <v>120</v>
      </c>
      <c r="F848">
        <f>[1]!WallScanTrans(B848,I826,H826,J826,L826)+K826</f>
        <v>122.18718352591564</v>
      </c>
      <c r="G848">
        <f t="shared" si="5"/>
        <v>3.9864764800306526E-2</v>
      </c>
    </row>
    <row r="849" spans="1:7">
      <c r="A849">
        <v>22</v>
      </c>
      <c r="B849">
        <v>-44.57</v>
      </c>
      <c r="C849">
        <v>146</v>
      </c>
      <c r="D849">
        <v>40000</v>
      </c>
      <c r="E849">
        <v>123</v>
      </c>
      <c r="F849">
        <f>[1]!WallScanTrans(B849,I826,H826,J826,L826)+K826</f>
        <v>121.07907440314305</v>
      </c>
      <c r="G849">
        <f t="shared" si="5"/>
        <v>2.9999635354961109E-2</v>
      </c>
    </row>
    <row r="850" spans="1:7">
      <c r="A850">
        <v>23</v>
      </c>
      <c r="B850">
        <v>-44.63</v>
      </c>
      <c r="C850">
        <v>146</v>
      </c>
      <c r="D850">
        <v>40000</v>
      </c>
      <c r="E850">
        <v>108</v>
      </c>
      <c r="F850">
        <f>[1]!WallScanTrans(B850,I826,H826,J826,L826)+K826</f>
        <v>121.07907440314305</v>
      </c>
      <c r="G850">
        <f t="shared" si="5"/>
        <v>1.5839091411384427</v>
      </c>
    </row>
    <row r="851" spans="1:7">
      <c r="A851">
        <v>24</v>
      </c>
      <c r="B851">
        <v>-44.69</v>
      </c>
      <c r="C851">
        <v>147</v>
      </c>
      <c r="D851">
        <v>40000</v>
      </c>
      <c r="E851">
        <v>129</v>
      </c>
      <c r="F851">
        <f>[1]!WallScanTrans(B851,I826,H826,J826,L826)+K826</f>
        <v>121.07907440314305</v>
      </c>
      <c r="G851">
        <f t="shared" si="5"/>
        <v>0.4863648241158417</v>
      </c>
    </row>
    <row r="852" spans="1:7">
      <c r="A852">
        <v>25</v>
      </c>
      <c r="B852">
        <v>-44.75</v>
      </c>
      <c r="C852">
        <v>146</v>
      </c>
      <c r="D852">
        <v>40000</v>
      </c>
      <c r="E852">
        <v>115</v>
      </c>
      <c r="F852">
        <f>[1]!WallScanTrans(B852,I826,H826,J826,L826)+K826</f>
        <v>121.07907440314305</v>
      </c>
      <c r="G852">
        <f t="shared" si="5"/>
        <v>0.32134909216477453</v>
      </c>
    </row>
    <row r="853" spans="1:7">
      <c r="A853">
        <v>26</v>
      </c>
      <c r="B853">
        <v>-44.81</v>
      </c>
      <c r="C853">
        <v>146</v>
      </c>
      <c r="D853">
        <v>40000</v>
      </c>
      <c r="E853">
        <v>125</v>
      </c>
      <c r="F853">
        <f>[1]!WallScanTrans(B853,I826,H826,J826,L826)+K826</f>
        <v>121.07907440314305</v>
      </c>
      <c r="G853">
        <f t="shared" si="5"/>
        <v>0.12298926028870402</v>
      </c>
    </row>
    <row r="854" spans="1:7">
      <c r="A854">
        <v>27</v>
      </c>
      <c r="B854">
        <v>-44.87</v>
      </c>
      <c r="C854">
        <v>146</v>
      </c>
      <c r="D854">
        <v>40000</v>
      </c>
      <c r="E854">
        <v>126</v>
      </c>
      <c r="F854">
        <f>[1]!WallScanTrans(B854,I826,H826,J826,L826)+K826</f>
        <v>121.07907440314305</v>
      </c>
      <c r="G854">
        <f t="shared" si="5"/>
        <v>0.19218657722064997</v>
      </c>
    </row>
    <row r="855" spans="1:7">
      <c r="A855" t="s">
        <v>0</v>
      </c>
    </row>
    <row r="856" spans="1:7">
      <c r="A856" t="s">
        <v>0</v>
      </c>
    </row>
    <row r="857" spans="1:7">
      <c r="A857" t="s">
        <v>0</v>
      </c>
    </row>
    <row r="858" spans="1:7">
      <c r="A858" t="s">
        <v>0</v>
      </c>
    </row>
    <row r="859" spans="1:7">
      <c r="A859" t="s">
        <v>126</v>
      </c>
    </row>
    <row r="860" spans="1:7">
      <c r="A860" t="s">
        <v>123</v>
      </c>
    </row>
    <row r="861" spans="1:7">
      <c r="A861" t="s">
        <v>124</v>
      </c>
    </row>
    <row r="862" spans="1:7">
      <c r="A862" t="s">
        <v>4</v>
      </c>
    </row>
    <row r="863" spans="1:7">
      <c r="A863" t="s">
        <v>5</v>
      </c>
    </row>
    <row r="864" spans="1:7">
      <c r="A864" t="s">
        <v>6</v>
      </c>
    </row>
    <row r="865" spans="1:20">
      <c r="A865" t="s">
        <v>7</v>
      </c>
    </row>
    <row r="866" spans="1:20">
      <c r="A866" t="s">
        <v>127</v>
      </c>
    </row>
    <row r="867" spans="1:20">
      <c r="A867" t="s">
        <v>9</v>
      </c>
      <c r="Q867" t="s">
        <v>52</v>
      </c>
      <c r="R867" t="s">
        <v>53</v>
      </c>
      <c r="S867" t="s">
        <v>134</v>
      </c>
    </row>
    <row r="868" spans="1:20">
      <c r="A868" t="s">
        <v>10</v>
      </c>
      <c r="Q868">
        <v>110000</v>
      </c>
      <c r="R868">
        <v>399</v>
      </c>
      <c r="S868">
        <v>68</v>
      </c>
      <c r="T868">
        <f>300/S868*R868</f>
        <v>1760.294117647059</v>
      </c>
    </row>
    <row r="869" spans="1:20">
      <c r="A869" t="s">
        <v>11</v>
      </c>
      <c r="H869" t="s">
        <v>113</v>
      </c>
      <c r="I869" t="s">
        <v>114</v>
      </c>
      <c r="J869" t="s">
        <v>115</v>
      </c>
      <c r="K869" t="s">
        <v>116</v>
      </c>
      <c r="L869" t="s">
        <v>50</v>
      </c>
      <c r="T869">
        <f>300/S868*Q868/1000</f>
        <v>485.29411764705884</v>
      </c>
    </row>
    <row r="870" spans="1:20">
      <c r="A870" t="s">
        <v>0</v>
      </c>
      <c r="H870">
        <v>-45.738365765506082</v>
      </c>
      <c r="I870">
        <v>142.7744771345784</v>
      </c>
      <c r="J870">
        <v>0.11492454341500616</v>
      </c>
      <c r="K870">
        <v>122.32189005009626</v>
      </c>
      <c r="L870">
        <v>90.2</v>
      </c>
      <c r="N870">
        <f>H870+2.5</f>
        <v>-43.238365765506082</v>
      </c>
    </row>
    <row r="871" spans="1:20">
      <c r="A871" t="s">
        <v>71</v>
      </c>
      <c r="B871" t="s">
        <v>64</v>
      </c>
      <c r="C871" t="s">
        <v>53</v>
      </c>
      <c r="D871" t="s">
        <v>70</v>
      </c>
      <c r="E871" t="s">
        <v>69</v>
      </c>
      <c r="F871" t="s">
        <v>117</v>
      </c>
      <c r="G871" t="s">
        <v>118</v>
      </c>
      <c r="H871" t="s">
        <v>119</v>
      </c>
    </row>
    <row r="872" spans="1:20">
      <c r="A872">
        <v>1</v>
      </c>
      <c r="B872">
        <v>-44.62</v>
      </c>
      <c r="C872">
        <v>145</v>
      </c>
      <c r="D872">
        <v>40000</v>
      </c>
      <c r="E872">
        <v>208</v>
      </c>
      <c r="F872">
        <f>[1]!WallScanTrans(B872,I870,H870,J870,L870)+K870</f>
        <v>265.09636718467465</v>
      </c>
      <c r="G872">
        <f>(F872-E872)^2/E872</f>
        <v>15.673053585034577</v>
      </c>
      <c r="H872">
        <f>SUM(G885:G898)/(COUNT(G885:G898)-5)</f>
        <v>1.9665029327063595</v>
      </c>
    </row>
    <row r="873" spans="1:20">
      <c r="A873">
        <v>2</v>
      </c>
      <c r="B873">
        <v>-44.695</v>
      </c>
      <c r="C873">
        <v>146</v>
      </c>
      <c r="D873">
        <v>40000</v>
      </c>
      <c r="E873">
        <v>202</v>
      </c>
      <c r="F873">
        <f>[1]!WallScanTrans(B873,I870,H870,J870,L870)+K870</f>
        <v>265.09636718467465</v>
      </c>
      <c r="G873">
        <f t="shared" ref="G873:G898" si="6">(F873-E873)^2/E873</f>
        <v>19.708671049026176</v>
      </c>
    </row>
    <row r="874" spans="1:20">
      <c r="A874">
        <v>3</v>
      </c>
      <c r="B874">
        <v>-44.765000000000001</v>
      </c>
      <c r="C874">
        <v>147</v>
      </c>
      <c r="D874">
        <v>40000</v>
      </c>
      <c r="E874">
        <v>191</v>
      </c>
      <c r="F874">
        <f>[1]!WallScanTrans(B874,I870,H870,J870,L870)+K870</f>
        <v>265.09636718467465</v>
      </c>
      <c r="G874">
        <f t="shared" si="6"/>
        <v>28.744877643801725</v>
      </c>
    </row>
    <row r="875" spans="1:20">
      <c r="A875">
        <v>4</v>
      </c>
      <c r="B875">
        <v>-44.82</v>
      </c>
      <c r="C875">
        <v>150</v>
      </c>
      <c r="D875">
        <v>40000</v>
      </c>
      <c r="E875">
        <v>183</v>
      </c>
      <c r="F875">
        <f>[1]!WallScanTrans(B875,I870,H870,J870,L870)+K870</f>
        <v>265.09636718467465</v>
      </c>
      <c r="G875">
        <f t="shared" si="6"/>
        <v>36.829581994103407</v>
      </c>
    </row>
    <row r="876" spans="1:20">
      <c r="A876">
        <v>5</v>
      </c>
      <c r="B876">
        <v>-44.88</v>
      </c>
      <c r="C876">
        <v>148</v>
      </c>
      <c r="D876">
        <v>40000</v>
      </c>
      <c r="E876">
        <v>196</v>
      </c>
      <c r="F876">
        <f>[1]!WallScanTrans(B876,I870,H870,J870,L870)+K870</f>
        <v>265.09636718467465</v>
      </c>
      <c r="G876">
        <f t="shared" si="6"/>
        <v>24.358714072037671</v>
      </c>
    </row>
    <row r="877" spans="1:20">
      <c r="A877">
        <v>6</v>
      </c>
      <c r="B877">
        <v>-44.945</v>
      </c>
      <c r="C877">
        <v>147</v>
      </c>
      <c r="D877">
        <v>40000</v>
      </c>
      <c r="E877">
        <v>225</v>
      </c>
      <c r="F877">
        <f>[1]!WallScanTrans(B877,I870,H870,J870,L870)+K870</f>
        <v>265.09636718467465</v>
      </c>
      <c r="G877">
        <f t="shared" si="6"/>
        <v>7.1454162729255728</v>
      </c>
    </row>
    <row r="878" spans="1:20">
      <c r="A878">
        <v>7</v>
      </c>
      <c r="B878">
        <v>-45.005000000000003</v>
      </c>
      <c r="C878">
        <v>148</v>
      </c>
      <c r="D878">
        <v>40000</v>
      </c>
      <c r="E878">
        <v>226</v>
      </c>
      <c r="F878">
        <f>[1]!WallScanTrans(B878,I870,H870,J870,L870)+K870</f>
        <v>265.09636718467465</v>
      </c>
      <c r="G878">
        <f t="shared" si="6"/>
        <v>6.7633890576942681</v>
      </c>
    </row>
    <row r="879" spans="1:20">
      <c r="A879">
        <v>8</v>
      </c>
      <c r="B879">
        <v>-45.05</v>
      </c>
      <c r="C879">
        <v>149</v>
      </c>
      <c r="D879">
        <v>40000</v>
      </c>
      <c r="E879">
        <v>224</v>
      </c>
      <c r="F879">
        <f>[1]!WallScanTrans(B879,I870,H870,J870,L870)+K870</f>
        <v>265.09636718467465</v>
      </c>
      <c r="G879">
        <f t="shared" si="6"/>
        <v>7.5397830168643001</v>
      </c>
    </row>
    <row r="880" spans="1:20">
      <c r="A880">
        <v>9</v>
      </c>
      <c r="B880">
        <v>-45.12</v>
      </c>
      <c r="C880">
        <v>148</v>
      </c>
      <c r="D880">
        <v>40000</v>
      </c>
      <c r="E880">
        <v>250</v>
      </c>
      <c r="F880">
        <f>[1]!WallScanTrans(B880,I870,H870,J870,L870)+K870</f>
        <v>265.09636718467465</v>
      </c>
      <c r="G880">
        <f t="shared" si="6"/>
        <v>0.91160120869808625</v>
      </c>
    </row>
    <row r="881" spans="1:7">
      <c r="A881">
        <v>10</v>
      </c>
      <c r="B881">
        <v>-45.18</v>
      </c>
      <c r="C881">
        <v>149</v>
      </c>
      <c r="D881">
        <v>40000</v>
      </c>
      <c r="E881">
        <v>221</v>
      </c>
      <c r="F881">
        <f>[1]!WallScanTrans(B881,I870,H870,J870,L870)+K870</f>
        <v>265.09636718467465</v>
      </c>
      <c r="G881">
        <f t="shared" si="6"/>
        <v>8.7985954700708184</v>
      </c>
    </row>
    <row r="882" spans="1:7">
      <c r="A882">
        <v>11</v>
      </c>
      <c r="B882">
        <v>-45.234999999999999</v>
      </c>
      <c r="C882">
        <v>149</v>
      </c>
      <c r="D882">
        <v>40000</v>
      </c>
      <c r="E882">
        <v>233</v>
      </c>
      <c r="F882">
        <f>[1]!WallScanTrans(B882,I870,H870,J870,L870)+K870</f>
        <v>265.09636718467465</v>
      </c>
      <c r="G882">
        <f t="shared" si="6"/>
        <v>4.4213595985127014</v>
      </c>
    </row>
    <row r="883" spans="1:7">
      <c r="A883">
        <v>12</v>
      </c>
      <c r="B883">
        <v>-45.295000000000002</v>
      </c>
      <c r="C883">
        <v>150</v>
      </c>
      <c r="D883">
        <v>40000</v>
      </c>
      <c r="E883">
        <v>229</v>
      </c>
      <c r="F883">
        <f>[1]!WallScanTrans(B883,I870,H870,J870,L870)+K870</f>
        <v>265.09636718467465</v>
      </c>
      <c r="G883">
        <f t="shared" si="6"/>
        <v>5.6897280520998113</v>
      </c>
    </row>
    <row r="884" spans="1:7">
      <c r="A884">
        <v>13</v>
      </c>
      <c r="B884">
        <v>-45.354999999999997</v>
      </c>
      <c r="C884">
        <v>149</v>
      </c>
      <c r="D884">
        <v>40000</v>
      </c>
      <c r="E884">
        <v>243</v>
      </c>
      <c r="F884">
        <f>[1]!WallScanTrans(B884,I870,H870,J870,L870)+K870</f>
        <v>265.09636718467465</v>
      </c>
      <c r="G884">
        <f t="shared" si="6"/>
        <v>2.0092569660903976</v>
      </c>
    </row>
    <row r="885" spans="1:7">
      <c r="A885">
        <v>14</v>
      </c>
      <c r="B885">
        <v>-45.42</v>
      </c>
      <c r="C885">
        <v>149</v>
      </c>
      <c r="D885">
        <v>40000</v>
      </c>
      <c r="E885">
        <v>228</v>
      </c>
      <c r="F885">
        <f>[1]!WallScanTrans(B885,I870,H870,J870,L870)+K870</f>
        <v>265.09636718467465</v>
      </c>
      <c r="G885">
        <f t="shared" si="6"/>
        <v>6.0357037644745883</v>
      </c>
    </row>
    <row r="886" spans="1:7">
      <c r="A886">
        <v>15</v>
      </c>
      <c r="B886">
        <v>-45.48</v>
      </c>
      <c r="C886">
        <v>149</v>
      </c>
      <c r="D886">
        <v>40000</v>
      </c>
      <c r="E886">
        <v>285</v>
      </c>
      <c r="F886">
        <f>[1]!WallScanTrans(B886,I870,H870,J870,L870)+K870</f>
        <v>265.09636718467465</v>
      </c>
      <c r="G886">
        <f t="shared" si="6"/>
        <v>1.3900161377098113</v>
      </c>
    </row>
    <row r="887" spans="1:7">
      <c r="A887">
        <v>16</v>
      </c>
      <c r="B887">
        <v>-45.545000000000002</v>
      </c>
      <c r="C887">
        <v>149</v>
      </c>
      <c r="D887">
        <v>40000</v>
      </c>
      <c r="E887">
        <v>277</v>
      </c>
      <c r="F887">
        <f>[1]!WallScanTrans(B887,I870,H870,J870,L870)+K870</f>
        <v>265.09636718467465</v>
      </c>
      <c r="G887">
        <f t="shared" si="6"/>
        <v>0.51153961805808867</v>
      </c>
    </row>
    <row r="888" spans="1:7">
      <c r="A888">
        <v>17</v>
      </c>
      <c r="B888">
        <v>-45.604999999999997</v>
      </c>
      <c r="C888">
        <v>149</v>
      </c>
      <c r="D888">
        <v>40000</v>
      </c>
      <c r="E888">
        <v>280</v>
      </c>
      <c r="F888">
        <f>[1]!WallScanTrans(B888,I870,H870,J870,L870)+K870</f>
        <v>262.8346024713781</v>
      </c>
      <c r="G888">
        <f t="shared" si="6"/>
        <v>1.0523245439843523</v>
      </c>
    </row>
    <row r="889" spans="1:7">
      <c r="A889">
        <v>18</v>
      </c>
      <c r="B889">
        <v>-45.664999999999999</v>
      </c>
      <c r="C889">
        <v>149</v>
      </c>
      <c r="D889">
        <v>40000</v>
      </c>
      <c r="E889">
        <v>247</v>
      </c>
      <c r="F889">
        <f>[1]!WallScanTrans(B889,I870,H870,J870,L870)+K870</f>
        <v>243.6734693875936</v>
      </c>
      <c r="G889">
        <f t="shared" si="6"/>
        <v>4.4800833665088691E-2</v>
      </c>
    </row>
    <row r="890" spans="1:7">
      <c r="A890">
        <v>19</v>
      </c>
      <c r="B890">
        <v>-45.725000000000001</v>
      </c>
      <c r="C890">
        <v>148</v>
      </c>
      <c r="D890">
        <v>40000</v>
      </c>
      <c r="E890">
        <v>190</v>
      </c>
      <c r="F890">
        <f>[1]!WallScanTrans(B890,I870,H870,J870,L870)+K870</f>
        <v>204.98644621310405</v>
      </c>
      <c r="G890">
        <f t="shared" si="6"/>
        <v>1.1820714215697925</v>
      </c>
    </row>
    <row r="891" spans="1:7">
      <c r="A891">
        <v>20</v>
      </c>
      <c r="B891">
        <v>-45.78</v>
      </c>
      <c r="C891">
        <v>150</v>
      </c>
      <c r="D891">
        <v>40000</v>
      </c>
      <c r="E891">
        <v>180</v>
      </c>
      <c r="F891">
        <f>[1]!WallScanTrans(B891,I870,H870,J870,L870)+K870</f>
        <v>161.77215708477019</v>
      </c>
      <c r="G891">
        <f t="shared" si="6"/>
        <v>1.8458569852349651</v>
      </c>
    </row>
    <row r="892" spans="1:7">
      <c r="A892">
        <v>21</v>
      </c>
      <c r="B892">
        <v>-45.844999999999999</v>
      </c>
      <c r="C892">
        <v>149</v>
      </c>
      <c r="D892">
        <v>40000</v>
      </c>
      <c r="E892">
        <v>122</v>
      </c>
      <c r="F892">
        <f>[1]!WallScanTrans(B892,I870,H870,J870,L870)+K870</f>
        <v>130.70866346283205</v>
      </c>
      <c r="G892">
        <f t="shared" si="6"/>
        <v>0.62164605990873689</v>
      </c>
    </row>
    <row r="893" spans="1:7">
      <c r="A893">
        <v>22</v>
      </c>
      <c r="B893">
        <v>-45.895000000000003</v>
      </c>
      <c r="C893">
        <v>150</v>
      </c>
      <c r="D893">
        <v>40000</v>
      </c>
      <c r="E893">
        <v>135</v>
      </c>
      <c r="F893">
        <f>[1]!WallScanTrans(B893,I870,H870,J870,L870)+K870</f>
        <v>122.40726114980242</v>
      </c>
      <c r="G893">
        <f t="shared" si="6"/>
        <v>1.1746449759205586</v>
      </c>
    </row>
    <row r="894" spans="1:7">
      <c r="A894">
        <v>23</v>
      </c>
      <c r="B894">
        <v>-45.965000000000003</v>
      </c>
      <c r="C894">
        <v>150</v>
      </c>
      <c r="D894">
        <v>40000</v>
      </c>
      <c r="E894">
        <v>124</v>
      </c>
      <c r="F894">
        <f>[1]!WallScanTrans(B894,I870,H870,J870,L870)+K870</f>
        <v>122.32189005009626</v>
      </c>
      <c r="G894">
        <f t="shared" si="6"/>
        <v>2.2710104870693072E-2</v>
      </c>
    </row>
    <row r="895" spans="1:7">
      <c r="A895">
        <v>24</v>
      </c>
      <c r="B895">
        <v>-46.024999999999999</v>
      </c>
      <c r="C895">
        <v>149</v>
      </c>
      <c r="D895">
        <v>40000</v>
      </c>
      <c r="E895">
        <v>133</v>
      </c>
      <c r="F895">
        <f>[1]!WallScanTrans(B895,I870,H870,J870,L870)+K870</f>
        <v>122.32189005009626</v>
      </c>
      <c r="G895">
        <f t="shared" si="6"/>
        <v>0.85730851204686698</v>
      </c>
    </row>
    <row r="896" spans="1:7">
      <c r="A896">
        <v>25</v>
      </c>
      <c r="B896">
        <v>-46.08</v>
      </c>
      <c r="C896">
        <v>150</v>
      </c>
      <c r="D896">
        <v>40000</v>
      </c>
      <c r="E896">
        <v>120</v>
      </c>
      <c r="F896">
        <f>[1]!WallScanTrans(B896,I870,H870,J870,L870)+K870</f>
        <v>122.32189005009626</v>
      </c>
      <c r="G896">
        <f t="shared" si="6"/>
        <v>4.4926445039466675E-2</v>
      </c>
    </row>
    <row r="897" spans="1:7">
      <c r="A897">
        <v>26</v>
      </c>
      <c r="B897">
        <v>-46.145000000000003</v>
      </c>
      <c r="C897">
        <v>149</v>
      </c>
      <c r="D897">
        <v>40000</v>
      </c>
      <c r="E897">
        <v>105</v>
      </c>
      <c r="F897">
        <f>[1]!WallScanTrans(B897,I870,H870,J870,L870)+K870</f>
        <v>122.32189005009626</v>
      </c>
      <c r="G897">
        <f t="shared" si="6"/>
        <v>2.8575988086440356</v>
      </c>
    </row>
    <row r="898" spans="1:7">
      <c r="A898">
        <v>27</v>
      </c>
      <c r="B898">
        <v>-46.204999999999998</v>
      </c>
      <c r="C898">
        <v>148</v>
      </c>
      <c r="D898">
        <v>40000</v>
      </c>
      <c r="E898">
        <v>125</v>
      </c>
      <c r="F898">
        <f>[1]!WallScanTrans(B898,I870,H870,J870,L870)+K870</f>
        <v>122.32189005009626</v>
      </c>
      <c r="G898">
        <f t="shared" si="6"/>
        <v>5.7378183230187403E-2</v>
      </c>
    </row>
    <row r="899" spans="1:7">
      <c r="A899" t="s">
        <v>0</v>
      </c>
    </row>
    <row r="900" spans="1:7">
      <c r="A900" t="s">
        <v>0</v>
      </c>
    </row>
    <row r="901" spans="1:7">
      <c r="A901" t="s">
        <v>0</v>
      </c>
    </row>
    <row r="902" spans="1:7">
      <c r="A902" t="s">
        <v>0</v>
      </c>
    </row>
    <row r="903" spans="1:7">
      <c r="A903" t="s">
        <v>132</v>
      </c>
    </row>
    <row r="904" spans="1:7">
      <c r="A904" t="s">
        <v>123</v>
      </c>
    </row>
    <row r="905" spans="1:7">
      <c r="A905" t="s">
        <v>124</v>
      </c>
    </row>
    <row r="906" spans="1:7">
      <c r="A906" t="s">
        <v>4</v>
      </c>
    </row>
    <row r="907" spans="1:7">
      <c r="A907" t="s">
        <v>5</v>
      </c>
    </row>
    <row r="908" spans="1:7">
      <c r="A908" t="s">
        <v>6</v>
      </c>
    </row>
    <row r="909" spans="1:7">
      <c r="A909" t="s">
        <v>7</v>
      </c>
    </row>
    <row r="910" spans="1:7">
      <c r="A910" t="s">
        <v>133</v>
      </c>
    </row>
    <row r="911" spans="1:7">
      <c r="A911" t="s">
        <v>9</v>
      </c>
    </row>
    <row r="912" spans="1:7">
      <c r="A912" t="s">
        <v>10</v>
      </c>
    </row>
    <row r="913" spans="1:5">
      <c r="A913" t="s">
        <v>11</v>
      </c>
    </row>
    <row r="914" spans="1:5">
      <c r="A914" t="s">
        <v>0</v>
      </c>
    </row>
    <row r="915" spans="1:5">
      <c r="A915" t="s">
        <v>71</v>
      </c>
      <c r="B915" t="s">
        <v>64</v>
      </c>
      <c r="C915" t="s">
        <v>53</v>
      </c>
      <c r="D915" t="s">
        <v>70</v>
      </c>
      <c r="E915" t="s">
        <v>69</v>
      </c>
    </row>
    <row r="916" spans="1:5">
      <c r="A916">
        <v>1</v>
      </c>
      <c r="B916">
        <v>-44.655000000000001</v>
      </c>
      <c r="C916">
        <v>150</v>
      </c>
      <c r="D916">
        <v>40000</v>
      </c>
      <c r="E916">
        <v>333</v>
      </c>
    </row>
    <row r="917" spans="1:5">
      <c r="A917">
        <v>2</v>
      </c>
      <c r="B917">
        <v>-44.73</v>
      </c>
      <c r="C917">
        <v>150</v>
      </c>
      <c r="D917">
        <v>40000</v>
      </c>
      <c r="E917">
        <v>336</v>
      </c>
    </row>
    <row r="918" spans="1:5">
      <c r="A918">
        <v>3</v>
      </c>
      <c r="B918">
        <v>-44.8</v>
      </c>
      <c r="C918">
        <v>151</v>
      </c>
      <c r="D918">
        <v>40000</v>
      </c>
      <c r="E918">
        <v>368</v>
      </c>
    </row>
    <row r="919" spans="1:5">
      <c r="A919">
        <v>4</v>
      </c>
      <c r="B919">
        <v>-44.854999999999997</v>
      </c>
      <c r="C919">
        <v>149</v>
      </c>
      <c r="D919">
        <v>40000</v>
      </c>
      <c r="E919">
        <v>322</v>
      </c>
    </row>
    <row r="920" spans="1:5">
      <c r="A920">
        <v>5</v>
      </c>
      <c r="B920">
        <v>-44.914999999999999</v>
      </c>
      <c r="C920">
        <v>147</v>
      </c>
      <c r="D920">
        <v>40000</v>
      </c>
      <c r="E920">
        <v>343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AD25"/>
  <sheetViews>
    <sheetView zoomScale="130" zoomScaleNormal="130" workbookViewId="0">
      <selection activeCell="A18" sqref="A18"/>
    </sheetView>
  </sheetViews>
  <sheetFormatPr defaultRowHeight="15"/>
  <sheetData>
    <row r="1" spans="1:30">
      <c r="A1" t="str">
        <f>Strains!A1</f>
        <v>Run</v>
      </c>
      <c r="B1" t="str">
        <f>Strains!B1</f>
        <v>Record</v>
      </c>
      <c r="C1" t="str">
        <f>Strains!C1</f>
        <v>File</v>
      </c>
      <c r="D1" t="str">
        <f>Strains!D1</f>
        <v>Date/Time</v>
      </c>
      <c r="E1" t="str">
        <f>Strains!E1</f>
        <v>2TM</v>
      </c>
      <c r="F1" t="str">
        <f>Strains!F1</f>
        <v>TMFR</v>
      </c>
      <c r="G1" t="str">
        <f>Strains!G1</f>
        <v>PSI</v>
      </c>
      <c r="H1" t="str">
        <f>Strains!H1</f>
        <v>PHI</v>
      </c>
      <c r="I1" t="str">
        <f>Strains!I1</f>
        <v>DSRD</v>
      </c>
      <c r="J1" t="str">
        <f>Strains!J1</f>
        <v>XPOS</v>
      </c>
      <c r="K1" t="str">
        <f>Strains!K1</f>
        <v>YPOS</v>
      </c>
      <c r="L1" t="str">
        <f>Strains!L1</f>
        <v>ZPOS</v>
      </c>
      <c r="M1" t="str">
        <f>Strains!M1</f>
        <v>DSTD</v>
      </c>
      <c r="N1" t="str">
        <f>Strains!N1</f>
        <v>OSC</v>
      </c>
      <c r="O1" t="str">
        <f>Strains!O1</f>
        <v># points</v>
      </c>
      <c r="P1" t="str">
        <f>Strains!P1</f>
        <v>Monitor</v>
      </c>
      <c r="Q1" t="str">
        <f>Strains!Q1</f>
        <v>Time(s)</v>
      </c>
      <c r="R1" t="str">
        <f>Strains!R1</f>
        <v>Max</v>
      </c>
      <c r="S1" t="str">
        <f>Strains!S1</f>
        <v>Min</v>
      </c>
      <c r="T1" t="str">
        <f>Strains!T1</f>
        <v>I</v>
      </c>
      <c r="U1" t="str">
        <f>Strains!U1</f>
        <v>DI</v>
      </c>
      <c r="V1" t="str">
        <f>Strains!V1</f>
        <v>f</v>
      </c>
      <c r="W1" t="str">
        <f>Strains!W1</f>
        <v>Df</v>
      </c>
      <c r="X1" t="str">
        <f>Strains!X1</f>
        <v>FWHM</v>
      </c>
      <c r="Y1" t="str">
        <f>Strains!Y1</f>
        <v>DFWHM</v>
      </c>
      <c r="Z1" t="str">
        <f>Strains!Z1</f>
        <v>Bkgd</v>
      </c>
      <c r="AA1" t="str">
        <f>Strains!AA1</f>
        <v>DBkgd</v>
      </c>
      <c r="AB1" t="str">
        <f>Strains!AB1</f>
        <v>Slope</v>
      </c>
      <c r="AC1" t="str">
        <f>Strains!AC1</f>
        <v>DSlope</v>
      </c>
      <c r="AD1" t="str">
        <f>Strains!AD1</f>
        <v>c2</v>
      </c>
    </row>
    <row r="2" spans="1:30">
      <c r="A2">
        <f>Strains!A2</f>
        <v>1</v>
      </c>
      <c r="B2">
        <f>Strains!B2</f>
        <v>1</v>
      </c>
      <c r="C2">
        <f>Strains!C2</f>
        <v>980001</v>
      </c>
      <c r="D2">
        <f>Strains!D2</f>
        <v>41534.714431828703</v>
      </c>
      <c r="E2">
        <f>Strains!E2</f>
        <v>71.87</v>
      </c>
      <c r="F2">
        <f>Strains!F2</f>
        <v>35.935000000000002</v>
      </c>
      <c r="G2">
        <f>Strains!G2</f>
        <v>-135.1</v>
      </c>
      <c r="H2">
        <f>Strains!H2</f>
        <v>-90.2</v>
      </c>
      <c r="I2">
        <f>Strains!I2</f>
        <v>11</v>
      </c>
      <c r="J2">
        <f>Strains!J2</f>
        <v>15.145</v>
      </c>
      <c r="K2">
        <f>Strains!K2</f>
        <v>-41.674999999999997</v>
      </c>
      <c r="L2">
        <f>Strains!L2</f>
        <v>16</v>
      </c>
      <c r="M2">
        <f>Strains!M2</f>
        <v>0</v>
      </c>
      <c r="N2" t="str">
        <f>Strains!N2</f>
        <v>OFF</v>
      </c>
      <c r="O2">
        <f>Strains!O2</f>
        <v>33</v>
      </c>
      <c r="P2">
        <f>Strains!P2</f>
        <v>21000</v>
      </c>
      <c r="Q2">
        <f>Strains!Q2</f>
        <v>80</v>
      </c>
      <c r="R2">
        <f>Strains!R2</f>
        <v>157</v>
      </c>
      <c r="S2">
        <f>Strains!S2</f>
        <v>53</v>
      </c>
      <c r="T2">
        <f>Strains!T2</f>
        <v>132.56126650995506</v>
      </c>
      <c r="U2">
        <f>Strains!U2</f>
        <v>9.4952201151307154</v>
      </c>
      <c r="V2">
        <f>Strains!V2</f>
        <v>24.445895662914801</v>
      </c>
      <c r="W2">
        <f>Strains!W2</f>
        <v>9.6687569457855796E-2</v>
      </c>
      <c r="X2">
        <f>Strains!X2</f>
        <v>3.1259884812990393</v>
      </c>
      <c r="Y2">
        <f>Strains!Y2</f>
        <v>0.23809701085910864</v>
      </c>
      <c r="Z2">
        <f>Strains!Z2</f>
        <v>99.351585085671729</v>
      </c>
      <c r="AA2">
        <f>Strains!AA2</f>
        <v>2.6747624433432988</v>
      </c>
      <c r="AB2" t="str">
        <f>Strains!AB2</f>
        <v>****</v>
      </c>
      <c r="AC2" t="str">
        <f>Strains!AC2</f>
        <v>****</v>
      </c>
      <c r="AD2">
        <f>Strains!AD2</f>
        <v>0.90872004041376286</v>
      </c>
    </row>
    <row r="3" spans="1:30">
      <c r="A3">
        <f>Strains!A3</f>
        <v>2</v>
      </c>
      <c r="B3">
        <f>Strains!B3</f>
        <v>2</v>
      </c>
      <c r="C3">
        <f>Strains!C3</f>
        <v>980001</v>
      </c>
      <c r="D3">
        <f>Strains!D3</f>
        <v>41534.745761458333</v>
      </c>
      <c r="E3">
        <f>Strains!E3</f>
        <v>71.87</v>
      </c>
      <c r="F3">
        <f>Strains!F3</f>
        <v>35.935000000000002</v>
      </c>
      <c r="G3">
        <f>Strains!G3</f>
        <v>-135.1</v>
      </c>
      <c r="H3">
        <f>Strains!H3</f>
        <v>-90.2</v>
      </c>
      <c r="I3">
        <f>Strains!I3</f>
        <v>11</v>
      </c>
      <c r="J3">
        <f>Strains!J3</f>
        <v>11.85</v>
      </c>
      <c r="K3">
        <f>Strains!K3</f>
        <v>-41.674999999999997</v>
      </c>
      <c r="L3">
        <f>Strains!L3</f>
        <v>16</v>
      </c>
      <c r="M3">
        <f>Strains!M3</f>
        <v>0</v>
      </c>
      <c r="N3" t="str">
        <f>Strains!N3</f>
        <v>OFF</v>
      </c>
      <c r="O3">
        <f>Strains!O3</f>
        <v>33</v>
      </c>
      <c r="P3">
        <f>Strains!P3</f>
        <v>21000</v>
      </c>
      <c r="Q3">
        <f>Strains!Q3</f>
        <v>80</v>
      </c>
      <c r="R3">
        <f>Strains!R3</f>
        <v>165</v>
      </c>
      <c r="S3">
        <f>Strains!S3</f>
        <v>51</v>
      </c>
      <c r="T3">
        <f>Strains!T3</f>
        <v>152.63906954593804</v>
      </c>
      <c r="U3">
        <f>Strains!U3</f>
        <v>10.407846489240725</v>
      </c>
      <c r="V3">
        <f>Strains!V3</f>
        <v>24.386242057254545</v>
      </c>
      <c r="W3">
        <f>Strains!W3</f>
        <v>9.3682011982019725E-2</v>
      </c>
      <c r="X3">
        <f>Strains!X3</f>
        <v>3.2306972618221299</v>
      </c>
      <c r="Y3">
        <f>Strains!Y3</f>
        <v>0.23431271953418564</v>
      </c>
      <c r="Z3">
        <f>Strains!Z3</f>
        <v>102.35439241507277</v>
      </c>
      <c r="AA3">
        <f>Strains!AA3</f>
        <v>2.9272298060062574</v>
      </c>
      <c r="AB3" t="str">
        <f>Strains!AB3</f>
        <v>****</v>
      </c>
      <c r="AC3" t="str">
        <f>Strains!AC3</f>
        <v>****</v>
      </c>
      <c r="AD3">
        <f>Strains!AD3</f>
        <v>0.94889624444016851</v>
      </c>
    </row>
    <row r="4" spans="1:30">
      <c r="A4">
        <f>Strains!A4</f>
        <v>3</v>
      </c>
      <c r="B4">
        <f>Strains!B4</f>
        <v>3</v>
      </c>
      <c r="C4">
        <f>Strains!C4</f>
        <v>980001</v>
      </c>
      <c r="D4">
        <f>Strains!D4</f>
        <v>41534.77697071759</v>
      </c>
      <c r="E4">
        <f>Strains!E4</f>
        <v>71.87</v>
      </c>
      <c r="F4">
        <f>Strains!F4</f>
        <v>35.935000000000002</v>
      </c>
      <c r="G4">
        <f>Strains!G4</f>
        <v>-135.1</v>
      </c>
      <c r="H4">
        <f>Strains!H4</f>
        <v>-90.2</v>
      </c>
      <c r="I4">
        <f>Strains!I4</f>
        <v>11</v>
      </c>
      <c r="J4">
        <f>Strains!J4</f>
        <v>8.6</v>
      </c>
      <c r="K4">
        <f>Strains!K4</f>
        <v>-41.945</v>
      </c>
      <c r="L4">
        <f>Strains!L4</f>
        <v>16</v>
      </c>
      <c r="M4">
        <f>Strains!M4</f>
        <v>0</v>
      </c>
      <c r="N4" t="str">
        <f>Strains!N4</f>
        <v>OFF</v>
      </c>
      <c r="O4">
        <f>Strains!O4</f>
        <v>33</v>
      </c>
      <c r="P4">
        <f>Strains!P4</f>
        <v>21000</v>
      </c>
      <c r="Q4">
        <f>Strains!Q4</f>
        <v>80</v>
      </c>
      <c r="R4">
        <f>Strains!R4</f>
        <v>145</v>
      </c>
      <c r="S4">
        <f>Strains!S4</f>
        <v>56</v>
      </c>
      <c r="T4">
        <f>Strains!T4</f>
        <v>102.2867552875084</v>
      </c>
      <c r="U4">
        <f>Strains!U4</f>
        <v>10.262282065121969</v>
      </c>
      <c r="V4">
        <f>Strains!V4</f>
        <v>24.352519212589723</v>
      </c>
      <c r="W4">
        <f>Strains!W4</f>
        <v>0.14375904980082985</v>
      </c>
      <c r="X4">
        <f>Strains!X4</f>
        <v>3.2691976757070624</v>
      </c>
      <c r="Y4">
        <f>Strains!Y4</f>
        <v>0.36506283652481125</v>
      </c>
      <c r="Z4">
        <f>Strains!Z4</f>
        <v>107.85597711387811</v>
      </c>
      <c r="AA4">
        <f>Strains!AA4</f>
        <v>3.2356846183966104</v>
      </c>
      <c r="AB4" t="str">
        <f>Strains!AB4</f>
        <v>****</v>
      </c>
      <c r="AC4" t="str">
        <f>Strains!AC4</f>
        <v>****</v>
      </c>
      <c r="AD4">
        <f>Strains!AD4</f>
        <v>1.0137785913443544</v>
      </c>
    </row>
    <row r="5" spans="1:30">
      <c r="A5">
        <f>Strains!A5</f>
        <v>4</v>
      </c>
      <c r="B5">
        <f>Strains!B5</f>
        <v>4</v>
      </c>
      <c r="C5">
        <f>Strains!C5</f>
        <v>980001</v>
      </c>
      <c r="D5">
        <f>Strains!D5</f>
        <v>41534.808119791669</v>
      </c>
      <c r="E5">
        <f>Strains!E5</f>
        <v>71.87</v>
      </c>
      <c r="F5">
        <f>Strains!F5</f>
        <v>35.935000000000002</v>
      </c>
      <c r="G5">
        <f>Strains!G5</f>
        <v>-135.1</v>
      </c>
      <c r="H5">
        <f>Strains!H5</f>
        <v>-90.2</v>
      </c>
      <c r="I5">
        <f>Strains!I5</f>
        <v>11</v>
      </c>
      <c r="J5">
        <f>Strains!J5</f>
        <v>5.32</v>
      </c>
      <c r="K5">
        <f>Strains!K5</f>
        <v>-42.564999999999998</v>
      </c>
      <c r="L5">
        <f>Strains!L5</f>
        <v>16</v>
      </c>
      <c r="M5">
        <f>Strains!M5</f>
        <v>0</v>
      </c>
      <c r="N5" t="str">
        <f>Strains!N5</f>
        <v>OFF</v>
      </c>
      <c r="O5">
        <f>Strains!O5</f>
        <v>33</v>
      </c>
      <c r="P5">
        <f>Strains!P5</f>
        <v>21000</v>
      </c>
      <c r="Q5">
        <f>Strains!Q5</f>
        <v>80</v>
      </c>
      <c r="R5">
        <f>Strains!R5</f>
        <v>124</v>
      </c>
      <c r="S5">
        <f>Strains!S5</f>
        <v>49</v>
      </c>
      <c r="T5">
        <f>Strains!T5</f>
        <v>93.735435571341881</v>
      </c>
      <c r="U5">
        <f>Strains!U5</f>
        <v>6.849629328719959</v>
      </c>
      <c r="V5">
        <f>Strains!V5</f>
        <v>24.159374761883242</v>
      </c>
      <c r="W5">
        <f>Strains!W5</f>
        <v>9.4214019804221324E-2</v>
      </c>
      <c r="X5">
        <f>Strains!X5</f>
        <v>2.9204954486317103</v>
      </c>
      <c r="Y5">
        <f>Strains!Y5</f>
        <v>0.23025828968629303</v>
      </c>
      <c r="Z5">
        <f>Strains!Z5</f>
        <v>88.919660063833845</v>
      </c>
      <c r="AA5">
        <f>Strains!AA5</f>
        <v>1.9291302291059531</v>
      </c>
      <c r="AB5" t="str">
        <f>Strains!AB5</f>
        <v>****</v>
      </c>
      <c r="AC5" t="str">
        <f>Strains!AC5</f>
        <v>****</v>
      </c>
      <c r="AD5">
        <f>Strains!AD5</f>
        <v>0.73485878934629301</v>
      </c>
    </row>
    <row r="6" spans="1:30">
      <c r="A6">
        <f>Strains!A6</f>
        <v>5</v>
      </c>
      <c r="B6">
        <f>Strains!B6</f>
        <v>5</v>
      </c>
      <c r="C6">
        <f>Strains!C6</f>
        <v>980001</v>
      </c>
      <c r="D6">
        <f>Strains!D6</f>
        <v>41534.839393287039</v>
      </c>
      <c r="E6">
        <f>Strains!E6</f>
        <v>71.87</v>
      </c>
      <c r="F6">
        <f>Strains!F6</f>
        <v>35.935000000000002</v>
      </c>
      <c r="G6">
        <f>Strains!G6</f>
        <v>-135.1</v>
      </c>
      <c r="H6">
        <f>Strains!H6</f>
        <v>-90.2</v>
      </c>
      <c r="I6">
        <f>Strains!I6</f>
        <v>11</v>
      </c>
      <c r="J6">
        <f>Strains!J6</f>
        <v>2.085</v>
      </c>
      <c r="K6">
        <f>Strains!K6</f>
        <v>-43.024999999999999</v>
      </c>
      <c r="L6">
        <f>Strains!L6</f>
        <v>16</v>
      </c>
      <c r="M6">
        <f>Strains!M6</f>
        <v>0</v>
      </c>
      <c r="N6" t="str">
        <f>Strains!N6</f>
        <v>OFF</v>
      </c>
      <c r="O6">
        <f>Strains!O6</f>
        <v>33</v>
      </c>
      <c r="P6">
        <f>Strains!P6</f>
        <v>21000</v>
      </c>
      <c r="Q6">
        <f>Strains!Q6</f>
        <v>80</v>
      </c>
      <c r="R6">
        <f>Strains!R6</f>
        <v>112</v>
      </c>
      <c r="S6">
        <f>Strains!S6</f>
        <v>55</v>
      </c>
      <c r="T6">
        <f>Strains!T6</f>
        <v>68.279092623809319</v>
      </c>
      <c r="U6">
        <f>Strains!U6</f>
        <v>8.6973255972289394</v>
      </c>
      <c r="V6">
        <f>Strains!V6</f>
        <v>24.549741542878859</v>
      </c>
      <c r="W6">
        <f>Strains!W6</f>
        <v>0.16678852050993295</v>
      </c>
      <c r="X6">
        <f>Strains!X6</f>
        <v>2.9187411019406868</v>
      </c>
      <c r="Y6">
        <f>Strains!Y6</f>
        <v>0.41281450213569576</v>
      </c>
      <c r="Z6">
        <f>Strains!Z6</f>
        <v>96.199879421594659</v>
      </c>
      <c r="AA6">
        <f>Strains!AA6</f>
        <v>2.6317217630811136</v>
      </c>
      <c r="AB6" t="str">
        <f>Strains!AB6</f>
        <v>****</v>
      </c>
      <c r="AC6" t="str">
        <f>Strains!AC6</f>
        <v>****</v>
      </c>
      <c r="AD6">
        <f>Strains!AD6</f>
        <v>0.96824461864708355</v>
      </c>
    </row>
    <row r="7" spans="1:30">
      <c r="A7">
        <f>Strains!A7</f>
        <v>6</v>
      </c>
      <c r="B7">
        <f>Strains!B7</f>
        <v>6</v>
      </c>
      <c r="C7">
        <f>Strains!C7</f>
        <v>980001</v>
      </c>
      <c r="D7">
        <f>Strains!D7</f>
        <v>41534.883206134262</v>
      </c>
      <c r="E7">
        <f>Strains!E7</f>
        <v>71.87</v>
      </c>
      <c r="F7">
        <f>Strains!F7</f>
        <v>35.935000000000002</v>
      </c>
      <c r="G7">
        <f>Strains!G7</f>
        <v>-135.1</v>
      </c>
      <c r="H7">
        <f>Strains!H7</f>
        <v>-90.2</v>
      </c>
      <c r="I7">
        <f>Strains!I7</f>
        <v>11</v>
      </c>
      <c r="J7">
        <f>Strains!J7</f>
        <v>-1.25</v>
      </c>
      <c r="K7">
        <f>Strains!K7</f>
        <v>-43.005000000000003</v>
      </c>
      <c r="L7">
        <f>Strains!L7</f>
        <v>16</v>
      </c>
      <c r="M7">
        <f>Strains!M7</f>
        <v>0</v>
      </c>
      <c r="N7" t="str">
        <f>Strains!N7</f>
        <v>OFF</v>
      </c>
      <c r="O7">
        <f>Strains!O7</f>
        <v>33</v>
      </c>
      <c r="P7">
        <f>Strains!P7</f>
        <v>30000</v>
      </c>
      <c r="Q7">
        <f>Strains!Q7</f>
        <v>113</v>
      </c>
      <c r="R7">
        <f>Strains!R7</f>
        <v>166</v>
      </c>
      <c r="S7">
        <f>Strains!S7</f>
        <v>70</v>
      </c>
      <c r="T7">
        <f>Strains!T7</f>
        <v>75.643272147779911</v>
      </c>
      <c r="U7">
        <f>Strains!U7</f>
        <v>8.6901092853886066</v>
      </c>
      <c r="V7">
        <f>Strains!V7</f>
        <v>24.576479506470218</v>
      </c>
      <c r="W7">
        <f>Strains!W7</f>
        <v>0.15506550781351791</v>
      </c>
      <c r="X7">
        <f>Strains!X7</f>
        <v>3.0103219240353294</v>
      </c>
      <c r="Y7">
        <f>Strains!Y7</f>
        <v>0.39309535926368705</v>
      </c>
      <c r="Z7">
        <f>Strains!Z7</f>
        <v>95.087952950994463</v>
      </c>
      <c r="AA7">
        <f>Strains!AA7</f>
        <v>2.9812476861070945</v>
      </c>
      <c r="AB7" t="str">
        <f>Strains!AB7</f>
        <v>****</v>
      </c>
      <c r="AC7" t="str">
        <f>Strains!AC7</f>
        <v>****</v>
      </c>
      <c r="AD7">
        <f>Strains!AD7</f>
        <v>1.1401646246491026</v>
      </c>
    </row>
    <row r="8" spans="1:30">
      <c r="A8">
        <f>Strains!A8</f>
        <v>7</v>
      </c>
      <c r="B8">
        <f>Strains!B8</f>
        <v>7</v>
      </c>
      <c r="C8">
        <f>Strains!C8</f>
        <v>980001</v>
      </c>
      <c r="D8">
        <f>Strains!D8</f>
        <v>41534.927539351855</v>
      </c>
      <c r="E8">
        <f>Strains!E8</f>
        <v>71.87</v>
      </c>
      <c r="F8">
        <f>Strains!F8</f>
        <v>35.935000000000002</v>
      </c>
      <c r="G8">
        <f>Strains!G8</f>
        <v>-135.1</v>
      </c>
      <c r="H8">
        <f>Strains!H8</f>
        <v>-90.2</v>
      </c>
      <c r="I8">
        <f>Strains!I8</f>
        <v>11</v>
      </c>
      <c r="J8">
        <f>Strains!J8</f>
        <v>-4.5599999999999996</v>
      </c>
      <c r="K8">
        <f>Strains!K8</f>
        <v>-43.04</v>
      </c>
      <c r="L8">
        <f>Strains!L8</f>
        <v>16</v>
      </c>
      <c r="M8">
        <f>Strains!M8</f>
        <v>0</v>
      </c>
      <c r="N8" t="str">
        <f>Strains!N8</f>
        <v>OFF</v>
      </c>
      <c r="O8">
        <f>Strains!O8</f>
        <v>33</v>
      </c>
      <c r="P8">
        <f>Strains!P8</f>
        <v>30000</v>
      </c>
      <c r="Q8">
        <f>Strains!Q8</f>
        <v>114</v>
      </c>
      <c r="R8">
        <f>Strains!R8</f>
        <v>209</v>
      </c>
      <c r="S8">
        <f>Strains!S8</f>
        <v>81</v>
      </c>
      <c r="T8">
        <f>Strains!T8</f>
        <v>112.64810316560744</v>
      </c>
      <c r="U8">
        <f>Strains!U8</f>
        <v>8.2397524873840347</v>
      </c>
      <c r="V8">
        <f>Strains!V8</f>
        <v>24.724044823945629</v>
      </c>
      <c r="W8">
        <f>Strains!W8</f>
        <v>9.6304144476675957E-2</v>
      </c>
      <c r="X8">
        <f>Strains!X8</f>
        <v>3.0262617588106004</v>
      </c>
      <c r="Y8">
        <f>Strains!Y8</f>
        <v>0.23727430251159515</v>
      </c>
      <c r="Z8">
        <f>Strains!Z8</f>
        <v>98.166442103517227</v>
      </c>
      <c r="AA8">
        <f>Strains!AA8</f>
        <v>2.3284459293064601</v>
      </c>
      <c r="AB8" t="str">
        <f>Strains!AB8</f>
        <v>****</v>
      </c>
      <c r="AC8" t="str">
        <f>Strains!AC8</f>
        <v>****</v>
      </c>
      <c r="AD8">
        <f>Strains!AD8</f>
        <v>0.98303224209775042</v>
      </c>
    </row>
    <row r="9" spans="1:30">
      <c r="A9">
        <f>Strains!A9</f>
        <v>8</v>
      </c>
      <c r="B9">
        <f>Strains!B9</f>
        <v>8</v>
      </c>
      <c r="C9">
        <f>Strains!C9</f>
        <v>980001</v>
      </c>
      <c r="D9">
        <f>Strains!D9</f>
        <v>41534.971909953703</v>
      </c>
      <c r="E9">
        <f>Strains!E9</f>
        <v>71.87</v>
      </c>
      <c r="F9">
        <f>Strains!F9</f>
        <v>35.935000000000002</v>
      </c>
      <c r="G9">
        <f>Strains!G9</f>
        <v>-135.1</v>
      </c>
      <c r="H9">
        <f>Strains!H9</f>
        <v>-90.2</v>
      </c>
      <c r="I9">
        <f>Strains!I9</f>
        <v>11</v>
      </c>
      <c r="J9">
        <f>Strains!J9</f>
        <v>-7.8250000000000002</v>
      </c>
      <c r="K9">
        <f>Strains!K9</f>
        <v>-42.534999999999997</v>
      </c>
      <c r="L9">
        <f>Strains!L9</f>
        <v>16</v>
      </c>
      <c r="M9">
        <f>Strains!M9</f>
        <v>0</v>
      </c>
      <c r="N9" t="str">
        <f>Strains!N9</f>
        <v>OFF</v>
      </c>
      <c r="O9">
        <f>Strains!O9</f>
        <v>33</v>
      </c>
      <c r="P9">
        <f>Strains!P9</f>
        <v>30000</v>
      </c>
      <c r="Q9">
        <f>Strains!Q9</f>
        <v>114</v>
      </c>
      <c r="R9">
        <f>Strains!R9</f>
        <v>186</v>
      </c>
      <c r="S9">
        <f>Strains!S9</f>
        <v>66</v>
      </c>
      <c r="T9">
        <f>Strains!T9</f>
        <v>124.95284092885866</v>
      </c>
      <c r="U9">
        <f>Strains!U9</f>
        <v>8.5967452892685348</v>
      </c>
      <c r="V9">
        <f>Strains!V9</f>
        <v>24.415598796803085</v>
      </c>
      <c r="W9">
        <f>Strains!W9</f>
        <v>0.10832759727984635</v>
      </c>
      <c r="X9">
        <f>Strains!X9</f>
        <v>3.648570055307192</v>
      </c>
      <c r="Y9">
        <f>Strains!Y9</f>
        <v>0.27504507046053833</v>
      </c>
      <c r="Z9">
        <f>Strains!Z9</f>
        <v>112.1344840804461</v>
      </c>
      <c r="AA9">
        <f>Strains!AA9</f>
        <v>2.8880265191175187</v>
      </c>
      <c r="AB9" t="str">
        <f>Strains!AB9</f>
        <v>****</v>
      </c>
      <c r="AC9" t="str">
        <f>Strains!AC9</f>
        <v>****</v>
      </c>
      <c r="AD9">
        <f>Strains!AD9</f>
        <v>0.95915525414655778</v>
      </c>
    </row>
    <row r="10" spans="1:30">
      <c r="A10">
        <f>Strains!A10</f>
        <v>9</v>
      </c>
      <c r="B10">
        <f>Strains!B10</f>
        <v>9</v>
      </c>
      <c r="C10">
        <f>Strains!C10</f>
        <v>980001</v>
      </c>
      <c r="D10">
        <f>Strains!D10</f>
        <v>41535.016511458336</v>
      </c>
      <c r="E10">
        <f>Strains!E10</f>
        <v>71.87</v>
      </c>
      <c r="F10">
        <f>Strains!F10</f>
        <v>35.935000000000002</v>
      </c>
      <c r="G10">
        <f>Strains!G10</f>
        <v>-135.1</v>
      </c>
      <c r="H10">
        <f>Strains!H10</f>
        <v>-90.2</v>
      </c>
      <c r="I10">
        <f>Strains!I10</f>
        <v>11</v>
      </c>
      <c r="J10">
        <f>Strains!J10</f>
        <v>-11.074999999999999</v>
      </c>
      <c r="K10">
        <f>Strains!K10</f>
        <v>-42.805</v>
      </c>
      <c r="L10">
        <f>Strains!L10</f>
        <v>16</v>
      </c>
      <c r="M10">
        <f>Strains!M10</f>
        <v>0</v>
      </c>
      <c r="N10" t="str">
        <f>Strains!N10</f>
        <v>OFF</v>
      </c>
      <c r="O10">
        <f>Strains!O10</f>
        <v>33</v>
      </c>
      <c r="P10">
        <f>Strains!P10</f>
        <v>30000</v>
      </c>
      <c r="Q10">
        <f>Strains!Q10</f>
        <v>114</v>
      </c>
      <c r="R10">
        <f>Strains!R10</f>
        <v>226</v>
      </c>
      <c r="S10">
        <f>Strains!S10</f>
        <v>71</v>
      </c>
      <c r="T10">
        <f>Strains!T10</f>
        <v>149.00937811040257</v>
      </c>
      <c r="U10">
        <f>Strains!U10</f>
        <v>9.790903734833007</v>
      </c>
      <c r="V10">
        <f>Strains!V10</f>
        <v>24.430757819598643</v>
      </c>
      <c r="W10">
        <f>Strains!W10</f>
        <v>9.4847425072834238E-2</v>
      </c>
      <c r="X10">
        <f>Strains!X10</f>
        <v>3.4008238111305698</v>
      </c>
      <c r="Y10">
        <f>Strains!Y10</f>
        <v>0.23676579397626407</v>
      </c>
      <c r="Z10">
        <f>Strains!Z10</f>
        <v>104.36848335506048</v>
      </c>
      <c r="AA10">
        <f>Strains!AA10</f>
        <v>2.8980955987526618</v>
      </c>
      <c r="AB10" t="str">
        <f>Strains!AB10</f>
        <v>****</v>
      </c>
      <c r="AC10" t="str">
        <f>Strains!AC10</f>
        <v>****</v>
      </c>
      <c r="AD10">
        <f>Strains!AD10</f>
        <v>1.0675809226413469</v>
      </c>
    </row>
    <row r="11" spans="1:30">
      <c r="A11">
        <f>Strains!A11</f>
        <v>10</v>
      </c>
      <c r="B11">
        <f>Strains!B11</f>
        <v>10</v>
      </c>
      <c r="C11">
        <f>Strains!C11</f>
        <v>980001</v>
      </c>
      <c r="D11">
        <f>Strains!D11</f>
        <v>41535.061162268517</v>
      </c>
      <c r="E11">
        <f>Strains!E11</f>
        <v>71.87</v>
      </c>
      <c r="F11">
        <f>Strains!F11</f>
        <v>35.935000000000002</v>
      </c>
      <c r="G11">
        <f>Strains!G11</f>
        <v>-135.1</v>
      </c>
      <c r="H11">
        <f>Strains!H11</f>
        <v>-90.2</v>
      </c>
      <c r="I11">
        <f>Strains!I11</f>
        <v>11</v>
      </c>
      <c r="J11">
        <f>Strains!J11</f>
        <v>-14.37</v>
      </c>
      <c r="K11">
        <f>Strains!K11</f>
        <v>-43.155000000000001</v>
      </c>
      <c r="L11">
        <f>Strains!L11</f>
        <v>16</v>
      </c>
      <c r="M11">
        <f>Strains!M11</f>
        <v>0</v>
      </c>
      <c r="N11" t="str">
        <f>Strains!N11</f>
        <v>OFF</v>
      </c>
      <c r="O11">
        <f>Strains!O11</f>
        <v>33</v>
      </c>
      <c r="P11">
        <f>Strains!P11</f>
        <v>30000</v>
      </c>
      <c r="Q11">
        <f>Strains!Q11</f>
        <v>115</v>
      </c>
      <c r="R11">
        <f>Strains!R11</f>
        <v>220</v>
      </c>
      <c r="S11">
        <f>Strains!S11</f>
        <v>72</v>
      </c>
      <c r="T11">
        <f>Strains!T11</f>
        <v>134.33077524624315</v>
      </c>
      <c r="U11">
        <f>Strains!U11</f>
        <v>10.385821354831437</v>
      </c>
      <c r="V11">
        <f>Strains!V11</f>
        <v>24.393007320280525</v>
      </c>
      <c r="W11">
        <f>Strains!W11</f>
        <v>0.10408269903933601</v>
      </c>
      <c r="X11">
        <f>Strains!X11</f>
        <v>3.0736508248922538</v>
      </c>
      <c r="Y11">
        <f>Strains!Y11</f>
        <v>0.25480578257282926</v>
      </c>
      <c r="Z11">
        <f>Strains!Z11</f>
        <v>95.659240988814702</v>
      </c>
      <c r="AA11">
        <f>Strains!AA11</f>
        <v>2.8861437469311007</v>
      </c>
      <c r="AB11" t="str">
        <f>Strains!AB11</f>
        <v>****</v>
      </c>
      <c r="AC11" t="str">
        <f>Strains!AC11</f>
        <v>****</v>
      </c>
      <c r="AD11">
        <f>Strains!AD11</f>
        <v>1.2064224550712033</v>
      </c>
    </row>
    <row r="12" spans="1:30">
      <c r="A12">
        <f>Strains!A12</f>
        <v>11</v>
      </c>
      <c r="B12">
        <f>Strains!B12</f>
        <v>11</v>
      </c>
      <c r="C12">
        <f>Strains!C12</f>
        <v>980001</v>
      </c>
      <c r="D12">
        <f>Strains!D12</f>
        <v>41535.105774884258</v>
      </c>
      <c r="E12">
        <f>Strains!E12</f>
        <v>71.87</v>
      </c>
      <c r="F12">
        <f>Strains!F12</f>
        <v>35.935000000000002</v>
      </c>
      <c r="G12">
        <f>Strains!G12</f>
        <v>-135.1</v>
      </c>
      <c r="H12">
        <f>Strains!H12</f>
        <v>-90.2</v>
      </c>
      <c r="I12">
        <f>Strains!I12</f>
        <v>11</v>
      </c>
      <c r="J12">
        <f>Strains!J12</f>
        <v>-40.445</v>
      </c>
      <c r="K12">
        <f>Strains!K12</f>
        <v>-46.17</v>
      </c>
      <c r="L12">
        <f>Strains!L12</f>
        <v>16</v>
      </c>
      <c r="M12">
        <f>Strains!M12</f>
        <v>0</v>
      </c>
      <c r="N12" t="str">
        <f>Strains!N12</f>
        <v>OFF</v>
      </c>
      <c r="O12">
        <f>Strains!O12</f>
        <v>33</v>
      </c>
      <c r="P12">
        <f>Strains!P12</f>
        <v>30000</v>
      </c>
      <c r="Q12">
        <f>Strains!Q12</f>
        <v>114</v>
      </c>
      <c r="R12">
        <f>Strains!R12</f>
        <v>237</v>
      </c>
      <c r="S12">
        <f>Strains!S12</f>
        <v>75</v>
      </c>
      <c r="T12">
        <f>Strains!T12</f>
        <v>147.36501395890289</v>
      </c>
      <c r="U12">
        <f>Strains!U12</f>
        <v>8.9988359226246128</v>
      </c>
      <c r="V12">
        <f>Strains!V12</f>
        <v>24.306424314665481</v>
      </c>
      <c r="W12">
        <f>Strains!W12</f>
        <v>8.9526548491604088E-2</v>
      </c>
      <c r="X12">
        <f>Strains!X12</f>
        <v>3.4420647048650643</v>
      </c>
      <c r="Y12">
        <f>Strains!Y12</f>
        <v>0.22551759874979158</v>
      </c>
      <c r="Z12">
        <f>Strains!Z12</f>
        <v>103.02426834050544</v>
      </c>
      <c r="AA12">
        <f>Strains!AA12</f>
        <v>2.7053459644186528</v>
      </c>
      <c r="AB12" t="str">
        <f>Strains!AB12</f>
        <v>****</v>
      </c>
      <c r="AC12" t="str">
        <f>Strains!AC12</f>
        <v>****</v>
      </c>
      <c r="AD12">
        <f>Strains!AD12</f>
        <v>0.98752103592255125</v>
      </c>
    </row>
    <row r="14" spans="1:30">
      <c r="A14">
        <f>Strains!A13</f>
        <v>12</v>
      </c>
      <c r="B14">
        <f>Strains!B13</f>
        <v>12</v>
      </c>
      <c r="C14">
        <f>Strains!C13</f>
        <v>980001</v>
      </c>
      <c r="D14">
        <f>Strains!D13</f>
        <v>41535.150588425924</v>
      </c>
      <c r="E14">
        <f>Strains!E13</f>
        <v>71.87</v>
      </c>
      <c r="F14">
        <f>Strains!F13</f>
        <v>35.935000000000002</v>
      </c>
      <c r="G14">
        <f>Strains!G13</f>
        <v>-135.1</v>
      </c>
      <c r="H14">
        <f>Strains!H13</f>
        <v>-90.2</v>
      </c>
      <c r="I14">
        <f>Strains!I13</f>
        <v>11</v>
      </c>
      <c r="J14">
        <f>Strains!J13</f>
        <v>15.145</v>
      </c>
      <c r="K14">
        <f>Strains!K13</f>
        <v>-43.125</v>
      </c>
      <c r="L14">
        <f>Strains!L13</f>
        <v>16</v>
      </c>
      <c r="M14">
        <f>Strains!M13</f>
        <v>0</v>
      </c>
      <c r="N14" t="str">
        <f>Strains!N13</f>
        <v>OFF</v>
      </c>
      <c r="O14">
        <f>Strains!O13</f>
        <v>35</v>
      </c>
      <c r="P14">
        <f>Strains!P13</f>
        <v>45000</v>
      </c>
      <c r="Q14">
        <f>Strains!Q13</f>
        <v>172</v>
      </c>
      <c r="R14">
        <f>Strains!R13</f>
        <v>165</v>
      </c>
      <c r="S14">
        <f>Strains!S13</f>
        <v>114</v>
      </c>
      <c r="T14">
        <f>Strains!T13</f>
        <v>0</v>
      </c>
      <c r="U14">
        <f>Strains!U13</f>
        <v>0</v>
      </c>
      <c r="V14">
        <f>Strains!V13</f>
        <v>0</v>
      </c>
      <c r="W14">
        <f>Strains!W13</f>
        <v>0</v>
      </c>
      <c r="X14">
        <f>Strains!X13</f>
        <v>0</v>
      </c>
      <c r="Y14">
        <f>Strains!Y13</f>
        <v>0</v>
      </c>
      <c r="Z14">
        <f>Strains!Z13</f>
        <v>0</v>
      </c>
      <c r="AA14">
        <f>Strains!AA13</f>
        <v>0</v>
      </c>
      <c r="AB14">
        <f>Strains!AB13</f>
        <v>0</v>
      </c>
      <c r="AC14">
        <f>Strains!AC13</f>
        <v>0</v>
      </c>
      <c r="AD14">
        <f>Strains!AD13</f>
        <v>0</v>
      </c>
    </row>
    <row r="15" spans="1:30">
      <c r="A15">
        <f>Strains!A14</f>
        <v>13</v>
      </c>
      <c r="B15">
        <f>Strains!B14</f>
        <v>13</v>
      </c>
      <c r="C15">
        <f>Strains!C14</f>
        <v>980001</v>
      </c>
      <c r="D15">
        <f>Strains!D14</f>
        <v>41535.221855324075</v>
      </c>
      <c r="E15">
        <f>Strains!E14</f>
        <v>71.87</v>
      </c>
      <c r="F15">
        <f>Strains!F14</f>
        <v>35.935000000000002</v>
      </c>
      <c r="G15">
        <f>Strains!G14</f>
        <v>-135.1</v>
      </c>
      <c r="H15">
        <f>Strains!H14</f>
        <v>-90.2</v>
      </c>
      <c r="I15">
        <f>Strains!I14</f>
        <v>11</v>
      </c>
      <c r="J15">
        <f>Strains!J14</f>
        <v>11.85</v>
      </c>
      <c r="K15">
        <f>Strains!K14</f>
        <v>-43.125</v>
      </c>
      <c r="L15">
        <f>Strains!L14</f>
        <v>24.45</v>
      </c>
      <c r="M15">
        <f>Strains!M14</f>
        <v>0</v>
      </c>
      <c r="N15" t="str">
        <f>Strains!N14</f>
        <v>OFF</v>
      </c>
      <c r="O15">
        <f>Strains!O14</f>
        <v>35</v>
      </c>
      <c r="P15">
        <f>Strains!P14</f>
        <v>45000</v>
      </c>
      <c r="Q15">
        <f>Strains!Q14</f>
        <v>169</v>
      </c>
      <c r="R15">
        <f>Strains!R14</f>
        <v>470</v>
      </c>
      <c r="S15">
        <f>Strains!S14</f>
        <v>117</v>
      </c>
      <c r="T15">
        <f>Strains!T14</f>
        <v>0</v>
      </c>
      <c r="U15">
        <f>Strains!U14</f>
        <v>0</v>
      </c>
      <c r="V15">
        <f>Strains!V14</f>
        <v>0</v>
      </c>
      <c r="W15">
        <f>Strains!W14</f>
        <v>0</v>
      </c>
      <c r="X15">
        <f>Strains!X14</f>
        <v>0</v>
      </c>
      <c r="Y15">
        <f>Strains!Y14</f>
        <v>0</v>
      </c>
      <c r="Z15">
        <f>Strains!Z14</f>
        <v>0</v>
      </c>
      <c r="AA15">
        <f>Strains!AA14</f>
        <v>0</v>
      </c>
      <c r="AB15">
        <f>Strains!AB14</f>
        <v>0</v>
      </c>
      <c r="AC15">
        <f>Strains!AC14</f>
        <v>0</v>
      </c>
      <c r="AD15">
        <f>Strains!AD14</f>
        <v>0</v>
      </c>
    </row>
    <row r="16" spans="1:30">
      <c r="A16">
        <f>Strains!A15</f>
        <v>14</v>
      </c>
      <c r="B16">
        <f>Strains!B15</f>
        <v>14</v>
      </c>
      <c r="C16">
        <f>Strains!C15</f>
        <v>980001</v>
      </c>
      <c r="D16">
        <f>Strains!D15</f>
        <v>41535.292912962963</v>
      </c>
      <c r="E16">
        <f>Strains!E15</f>
        <v>71.87</v>
      </c>
      <c r="F16">
        <f>Strains!F15</f>
        <v>35.935000000000002</v>
      </c>
      <c r="G16">
        <f>Strains!G15</f>
        <v>-135.1</v>
      </c>
      <c r="H16">
        <f>Strains!H15</f>
        <v>-90.2</v>
      </c>
      <c r="I16">
        <f>Strains!I15</f>
        <v>11</v>
      </c>
      <c r="J16">
        <f>Strains!J15</f>
        <v>8.6</v>
      </c>
      <c r="K16">
        <f>Strains!K15</f>
        <v>-43.395000000000003</v>
      </c>
      <c r="L16">
        <f>Strains!L15</f>
        <v>24.39</v>
      </c>
      <c r="M16">
        <f>Strains!M15</f>
        <v>0</v>
      </c>
      <c r="N16" t="str">
        <f>Strains!N15</f>
        <v>OFF</v>
      </c>
      <c r="O16">
        <f>Strains!O15</f>
        <v>35</v>
      </c>
      <c r="P16">
        <f>Strains!P15</f>
        <v>45000</v>
      </c>
      <c r="Q16">
        <f>Strains!Q15</f>
        <v>170</v>
      </c>
      <c r="R16">
        <f>Strains!R15</f>
        <v>416</v>
      </c>
      <c r="S16">
        <f>Strains!S15</f>
        <v>127</v>
      </c>
      <c r="T16">
        <f>Strains!T15</f>
        <v>0</v>
      </c>
      <c r="U16">
        <f>Strains!U15</f>
        <v>0</v>
      </c>
      <c r="V16">
        <f>Strains!V15</f>
        <v>0</v>
      </c>
      <c r="W16">
        <f>Strains!W15</f>
        <v>0</v>
      </c>
      <c r="X16">
        <f>Strains!X15</f>
        <v>0</v>
      </c>
      <c r="Y16">
        <f>Strains!Y15</f>
        <v>0</v>
      </c>
      <c r="Z16">
        <f>Strains!Z15</f>
        <v>0</v>
      </c>
      <c r="AA16">
        <f>Strains!AA15</f>
        <v>0</v>
      </c>
      <c r="AB16">
        <f>Strains!AB15</f>
        <v>0</v>
      </c>
      <c r="AC16">
        <f>Strains!AC15</f>
        <v>0</v>
      </c>
      <c r="AD16">
        <f>Strains!AD15</f>
        <v>0</v>
      </c>
    </row>
    <row r="17" spans="1:30">
      <c r="A17">
        <f>Strains!A16</f>
        <v>15</v>
      </c>
      <c r="B17">
        <f>Strains!B16</f>
        <v>15</v>
      </c>
      <c r="C17">
        <f>Strains!C16</f>
        <v>980001</v>
      </c>
      <c r="D17">
        <f>Strains!D16</f>
        <v>41535.362122106482</v>
      </c>
      <c r="E17">
        <f>Strains!E16</f>
        <v>71.87</v>
      </c>
      <c r="F17">
        <f>Strains!F16</f>
        <v>35.935000000000002</v>
      </c>
      <c r="G17">
        <f>Strains!G16</f>
        <v>-135.1</v>
      </c>
      <c r="H17">
        <f>Strains!H16</f>
        <v>-90.2</v>
      </c>
      <c r="I17">
        <f>Strains!I16</f>
        <v>11</v>
      </c>
      <c r="J17">
        <f>Strains!J16</f>
        <v>5.32</v>
      </c>
      <c r="K17">
        <f>Strains!K16</f>
        <v>-44.015000000000001</v>
      </c>
      <c r="L17">
        <f>Strains!L16</f>
        <v>24.35</v>
      </c>
      <c r="M17">
        <f>Strains!M16</f>
        <v>0</v>
      </c>
      <c r="N17" t="str">
        <f>Strains!N16</f>
        <v>OFF</v>
      </c>
      <c r="O17">
        <f>Strains!O16</f>
        <v>35</v>
      </c>
      <c r="P17">
        <f>Strains!P16</f>
        <v>45000</v>
      </c>
      <c r="Q17">
        <f>Strains!Q16</f>
        <v>168</v>
      </c>
      <c r="R17">
        <f>Strains!R16</f>
        <v>420</v>
      </c>
      <c r="S17">
        <f>Strains!S16</f>
        <v>117</v>
      </c>
      <c r="T17">
        <f>Strains!T16</f>
        <v>0</v>
      </c>
      <c r="U17">
        <f>Strains!U16</f>
        <v>0</v>
      </c>
      <c r="V17">
        <f>Strains!V16</f>
        <v>0</v>
      </c>
      <c r="W17">
        <f>Strains!W16</f>
        <v>0</v>
      </c>
      <c r="X17">
        <f>Strains!X16</f>
        <v>0</v>
      </c>
      <c r="Y17">
        <f>Strains!Y16</f>
        <v>0</v>
      </c>
      <c r="Z17">
        <f>Strains!Z16</f>
        <v>0</v>
      </c>
      <c r="AA17">
        <f>Strains!AA16</f>
        <v>0</v>
      </c>
      <c r="AB17">
        <f>Strains!AB16</f>
        <v>0</v>
      </c>
      <c r="AC17">
        <f>Strains!AC16</f>
        <v>0</v>
      </c>
      <c r="AD17">
        <f>Strains!AD16</f>
        <v>0</v>
      </c>
    </row>
    <row r="18" spans="1:30">
      <c r="A18">
        <f>Strains!A17</f>
        <v>16</v>
      </c>
      <c r="B18">
        <f>Strains!B17</f>
        <v>16</v>
      </c>
      <c r="C18">
        <f>Strains!C17</f>
        <v>980001</v>
      </c>
      <c r="D18">
        <f>Strains!D17</f>
        <v>41535.431231481482</v>
      </c>
      <c r="E18">
        <f>Strains!E17</f>
        <v>71.87</v>
      </c>
      <c r="F18">
        <f>Strains!F17</f>
        <v>35.935000000000002</v>
      </c>
      <c r="G18">
        <f>Strains!G17</f>
        <v>-135.1</v>
      </c>
      <c r="H18">
        <f>Strains!H17</f>
        <v>-90.2</v>
      </c>
      <c r="I18">
        <f>Strains!I17</f>
        <v>11</v>
      </c>
      <c r="J18">
        <f>Strains!J17</f>
        <v>2.085</v>
      </c>
      <c r="K18">
        <f>Strains!K17</f>
        <v>-44.475000000000001</v>
      </c>
      <c r="L18">
        <f>Strains!L17</f>
        <v>24.16</v>
      </c>
      <c r="M18">
        <f>Strains!M17</f>
        <v>0</v>
      </c>
      <c r="N18" t="str">
        <f>Strains!N17</f>
        <v>OFF</v>
      </c>
      <c r="O18">
        <f>Strains!O17</f>
        <v>35</v>
      </c>
      <c r="P18">
        <f>Strains!P17</f>
        <v>45000</v>
      </c>
      <c r="Q18">
        <f>Strains!Q17</f>
        <v>170</v>
      </c>
      <c r="R18">
        <f>Strains!R17</f>
        <v>314</v>
      </c>
      <c r="S18">
        <f>Strains!S17</f>
        <v>123</v>
      </c>
      <c r="T18">
        <f>Strains!T17</f>
        <v>0</v>
      </c>
      <c r="U18">
        <f>Strains!U17</f>
        <v>0</v>
      </c>
      <c r="V18">
        <f>Strains!V17</f>
        <v>0</v>
      </c>
      <c r="W18">
        <f>Strains!W17</f>
        <v>0</v>
      </c>
      <c r="X18">
        <f>Strains!X17</f>
        <v>0</v>
      </c>
      <c r="Y18">
        <f>Strains!Y17</f>
        <v>0</v>
      </c>
      <c r="Z18">
        <f>Strains!Z17</f>
        <v>0</v>
      </c>
      <c r="AA18">
        <f>Strains!AA17</f>
        <v>0</v>
      </c>
      <c r="AB18">
        <f>Strains!AB17</f>
        <v>0</v>
      </c>
      <c r="AC18">
        <f>Strains!AC17</f>
        <v>0</v>
      </c>
      <c r="AD18">
        <f>Strains!AD17</f>
        <v>0</v>
      </c>
    </row>
    <row r="19" spans="1:30">
      <c r="A19">
        <f>Strains!A18</f>
        <v>17</v>
      </c>
      <c r="B19">
        <f>Strains!B18</f>
        <v>12</v>
      </c>
      <c r="C19">
        <f>Strains!C18</f>
        <v>980001</v>
      </c>
      <c r="D19">
        <f>Strains!D18</f>
        <v>41535.50269050926</v>
      </c>
      <c r="E19">
        <f>Strains!E18</f>
        <v>71.87</v>
      </c>
      <c r="F19">
        <f>Strains!F18</f>
        <v>35.935000000000002</v>
      </c>
      <c r="G19">
        <f>Strains!G18</f>
        <v>-135.1</v>
      </c>
      <c r="H19">
        <f>Strains!H18</f>
        <v>-90.2</v>
      </c>
      <c r="I19">
        <f>Strains!I18</f>
        <v>11</v>
      </c>
      <c r="J19">
        <f>Strains!J18</f>
        <v>15.145</v>
      </c>
      <c r="K19">
        <f>Strains!K18</f>
        <v>-43.295000000000002</v>
      </c>
      <c r="L19">
        <f>Strains!L18</f>
        <v>24.45</v>
      </c>
      <c r="M19">
        <f>Strains!M18</f>
        <v>0</v>
      </c>
      <c r="N19" t="str">
        <f>Strains!N18</f>
        <v>OFF</v>
      </c>
      <c r="O19">
        <f>Strains!O18</f>
        <v>27</v>
      </c>
      <c r="P19">
        <f>Strains!P18</f>
        <v>40000</v>
      </c>
      <c r="Q19">
        <f>Strains!Q18</f>
        <v>146</v>
      </c>
      <c r="R19">
        <f>Strains!R18</f>
        <v>437</v>
      </c>
      <c r="S19">
        <f>Strains!S18</f>
        <v>108</v>
      </c>
      <c r="T19">
        <f>Strains!T18</f>
        <v>0</v>
      </c>
      <c r="U19">
        <f>Strains!U18</f>
        <v>0</v>
      </c>
      <c r="V19">
        <f>Strains!V18</f>
        <v>0</v>
      </c>
      <c r="W19">
        <f>Strains!W18</f>
        <v>0</v>
      </c>
      <c r="X19">
        <f>Strains!X18</f>
        <v>0</v>
      </c>
      <c r="Y19">
        <f>Strains!Y18</f>
        <v>0</v>
      </c>
      <c r="Z19">
        <f>Strains!Z18</f>
        <v>0</v>
      </c>
      <c r="AA19">
        <f>Strains!AA18</f>
        <v>0</v>
      </c>
      <c r="AB19">
        <f>Strains!AB18</f>
        <v>0</v>
      </c>
      <c r="AC19">
        <f>Strains!AC18</f>
        <v>0</v>
      </c>
      <c r="AD19">
        <f>Strains!AD18</f>
        <v>0</v>
      </c>
    </row>
    <row r="20" spans="1:30">
      <c r="A20">
        <f>Strains!A19</f>
        <v>18</v>
      </c>
      <c r="B20">
        <f>Strains!B19</f>
        <v>17</v>
      </c>
      <c r="C20">
        <f>Strains!C19</f>
        <v>980001</v>
      </c>
      <c r="D20">
        <f>Strains!D19</f>
        <v>41535.550243171296</v>
      </c>
      <c r="E20">
        <f>Strains!E19</f>
        <v>71.87</v>
      </c>
      <c r="F20">
        <f>Strains!F19</f>
        <v>35.935000000000002</v>
      </c>
      <c r="G20">
        <f>Strains!G19</f>
        <v>-135.1</v>
      </c>
      <c r="H20">
        <f>Strains!H19</f>
        <v>-90.2</v>
      </c>
      <c r="I20">
        <f>Strains!I19</f>
        <v>11</v>
      </c>
      <c r="J20">
        <f>Strains!J19</f>
        <v>-1.25</v>
      </c>
      <c r="K20">
        <f>Strains!K19</f>
        <v>-44.625</v>
      </c>
      <c r="L20">
        <f>Strains!L19</f>
        <v>24.54</v>
      </c>
      <c r="M20">
        <f>Strains!M19</f>
        <v>0</v>
      </c>
      <c r="N20" t="str">
        <f>Strains!N19</f>
        <v>OFF</v>
      </c>
      <c r="O20">
        <f>Strains!O19</f>
        <v>27</v>
      </c>
      <c r="P20">
        <f>Strains!P19</f>
        <v>40000</v>
      </c>
      <c r="Q20">
        <f>Strains!Q19</f>
        <v>148</v>
      </c>
      <c r="R20">
        <f>Strains!R19</f>
        <v>285</v>
      </c>
      <c r="S20">
        <f>Strains!S19</f>
        <v>105</v>
      </c>
      <c r="T20">
        <f>Strains!T19</f>
        <v>0</v>
      </c>
      <c r="U20">
        <f>Strains!U19</f>
        <v>0</v>
      </c>
      <c r="V20">
        <f>Strains!V19</f>
        <v>0</v>
      </c>
      <c r="W20">
        <f>Strains!W19</f>
        <v>0</v>
      </c>
      <c r="X20">
        <f>Strains!X19</f>
        <v>0</v>
      </c>
      <c r="Y20">
        <f>Strains!Y19</f>
        <v>0</v>
      </c>
      <c r="Z20">
        <f>Strains!Z19</f>
        <v>0</v>
      </c>
      <c r="AA20">
        <f>Strains!AA19</f>
        <v>0</v>
      </c>
      <c r="AB20">
        <f>Strains!AB19</f>
        <v>0</v>
      </c>
      <c r="AC20">
        <f>Strains!AC19</f>
        <v>0</v>
      </c>
      <c r="AD20">
        <f>Strains!AD19</f>
        <v>0</v>
      </c>
    </row>
    <row r="21" spans="1:30">
      <c r="A21">
        <f>Strains!A20</f>
        <v>19</v>
      </c>
      <c r="B21">
        <f>Strains!B20</f>
        <v>18</v>
      </c>
      <c r="C21">
        <f>Strains!C20</f>
        <v>980001</v>
      </c>
      <c r="D21">
        <f>Strains!D20</f>
        <v>41535.597519097224</v>
      </c>
      <c r="E21">
        <f>Strains!E20</f>
        <v>71.87</v>
      </c>
      <c r="F21">
        <f>Strains!F20</f>
        <v>35.935000000000002</v>
      </c>
      <c r="G21">
        <f>Strains!G20</f>
        <v>-135.1</v>
      </c>
      <c r="H21">
        <f>Strains!H20</f>
        <v>-90.2</v>
      </c>
      <c r="I21">
        <f>Strains!I20</f>
        <v>11</v>
      </c>
      <c r="J21">
        <f>Strains!J20</f>
        <v>-4.5599999999999996</v>
      </c>
      <c r="K21">
        <f>Strains!K20</f>
        <v>-44.66</v>
      </c>
      <c r="L21">
        <f>Strains!L20</f>
        <v>24.58</v>
      </c>
      <c r="M21">
        <f>Strains!M20</f>
        <v>0</v>
      </c>
      <c r="N21" t="str">
        <f>Strains!N20</f>
        <v>OFF</v>
      </c>
      <c r="O21">
        <f>Strains!O20</f>
        <v>5</v>
      </c>
      <c r="P21">
        <f>Strains!P20</f>
        <v>40000</v>
      </c>
      <c r="Q21">
        <f>Strains!Q20</f>
        <v>147</v>
      </c>
      <c r="R21">
        <f>Strains!R20</f>
        <v>368</v>
      </c>
      <c r="S21">
        <f>Strains!S20</f>
        <v>322</v>
      </c>
      <c r="T21">
        <f>Strains!T20</f>
        <v>0</v>
      </c>
      <c r="U21">
        <f>Strains!U20</f>
        <v>0</v>
      </c>
      <c r="V21">
        <f>Strains!V20</f>
        <v>0</v>
      </c>
      <c r="W21">
        <f>Strains!W20</f>
        <v>0</v>
      </c>
      <c r="X21">
        <f>Strains!X20</f>
        <v>0</v>
      </c>
      <c r="Y21">
        <f>Strains!Y20</f>
        <v>0</v>
      </c>
      <c r="Z21">
        <f>Strains!Z20</f>
        <v>0</v>
      </c>
      <c r="AA21">
        <f>Strains!AA20</f>
        <v>0</v>
      </c>
      <c r="AB21">
        <f>Strains!AB20</f>
        <v>0</v>
      </c>
      <c r="AC21">
        <f>Strains!AC20</f>
        <v>0</v>
      </c>
      <c r="AD21">
        <f>Strains!AD20</f>
        <v>0</v>
      </c>
    </row>
    <row r="22" spans="1:30">
      <c r="A22">
        <f>Strains!A21</f>
        <v>0</v>
      </c>
      <c r="B22">
        <f>Strains!B21</f>
        <v>0</v>
      </c>
      <c r="C22">
        <f>Strains!C21</f>
        <v>0</v>
      </c>
      <c r="D22">
        <f>Strains!D21</f>
        <v>0</v>
      </c>
      <c r="E22">
        <f>Strains!E21</f>
        <v>0</v>
      </c>
      <c r="F22">
        <f>Strains!F21</f>
        <v>0</v>
      </c>
      <c r="G22">
        <f>Strains!G21</f>
        <v>0</v>
      </c>
      <c r="H22">
        <f>Strains!H21</f>
        <v>0</v>
      </c>
      <c r="I22">
        <f>Strains!I21</f>
        <v>0</v>
      </c>
      <c r="J22">
        <f>Strains!J21</f>
        <v>0</v>
      </c>
      <c r="K22">
        <f>Strains!K21</f>
        <v>0</v>
      </c>
      <c r="L22">
        <f>Strains!L21</f>
        <v>0</v>
      </c>
      <c r="M22">
        <f>Strains!M21</f>
        <v>0</v>
      </c>
      <c r="N22">
        <f>Strains!N21</f>
        <v>0</v>
      </c>
      <c r="O22">
        <f>Strains!O21</f>
        <v>0</v>
      </c>
      <c r="P22">
        <f>Strains!P21</f>
        <v>0</v>
      </c>
      <c r="Q22">
        <f>Strains!Q21</f>
        <v>0</v>
      </c>
      <c r="R22">
        <f>Strains!R21</f>
        <v>0</v>
      </c>
      <c r="S22">
        <f>Strains!S21</f>
        <v>0</v>
      </c>
      <c r="T22">
        <f>Strains!T21</f>
        <v>0</v>
      </c>
      <c r="U22">
        <f>Strains!U21</f>
        <v>0</v>
      </c>
      <c r="V22">
        <f>Strains!V21</f>
        <v>0</v>
      </c>
      <c r="W22">
        <f>Strains!W21</f>
        <v>0</v>
      </c>
      <c r="X22">
        <f>Strains!X21</f>
        <v>0</v>
      </c>
      <c r="Y22">
        <f>Strains!Y21</f>
        <v>0</v>
      </c>
      <c r="Z22">
        <f>Strains!Z21</f>
        <v>0</v>
      </c>
      <c r="AA22">
        <f>Strains!AA21</f>
        <v>0</v>
      </c>
      <c r="AB22">
        <f>Strains!AB21</f>
        <v>0</v>
      </c>
      <c r="AC22">
        <f>Strains!AC21</f>
        <v>0</v>
      </c>
      <c r="AD22">
        <f>Strains!AD21</f>
        <v>0</v>
      </c>
    </row>
    <row r="23" spans="1:30">
      <c r="A23">
        <f>Strains!A22</f>
        <v>0</v>
      </c>
      <c r="B23">
        <f>Strains!B22</f>
        <v>0</v>
      </c>
      <c r="C23">
        <f>Strains!C22</f>
        <v>0</v>
      </c>
      <c r="D23">
        <f>Strains!D22</f>
        <v>0</v>
      </c>
      <c r="E23">
        <f>Strains!E22</f>
        <v>0</v>
      </c>
      <c r="F23">
        <f>Strains!F22</f>
        <v>0</v>
      </c>
      <c r="G23">
        <f>Strains!G22</f>
        <v>0</v>
      </c>
      <c r="H23">
        <f>Strains!H22</f>
        <v>0</v>
      </c>
      <c r="I23">
        <f>Strains!I22</f>
        <v>0</v>
      </c>
      <c r="J23">
        <f>Strains!J22</f>
        <v>0</v>
      </c>
      <c r="K23">
        <f>Strains!K22</f>
        <v>0</v>
      </c>
      <c r="L23">
        <f>Strains!L22</f>
        <v>0</v>
      </c>
      <c r="M23">
        <f>Strains!M22</f>
        <v>0</v>
      </c>
      <c r="N23">
        <f>Strains!N22</f>
        <v>0</v>
      </c>
      <c r="O23">
        <f>Strains!O22</f>
        <v>0</v>
      </c>
      <c r="P23">
        <f>Strains!P22</f>
        <v>0</v>
      </c>
      <c r="Q23">
        <f>Strains!Q22</f>
        <v>0</v>
      </c>
      <c r="R23">
        <f>Strains!R22</f>
        <v>0</v>
      </c>
      <c r="S23">
        <f>Strains!S22</f>
        <v>0</v>
      </c>
      <c r="T23">
        <f>Strains!T22</f>
        <v>0</v>
      </c>
      <c r="U23">
        <f>Strains!U22</f>
        <v>0</v>
      </c>
      <c r="V23">
        <f>Strains!V22</f>
        <v>0</v>
      </c>
      <c r="W23">
        <f>Strains!W22</f>
        <v>0</v>
      </c>
      <c r="X23">
        <f>Strains!X22</f>
        <v>0</v>
      </c>
      <c r="Y23">
        <f>Strains!Y22</f>
        <v>0</v>
      </c>
      <c r="Z23">
        <f>Strains!Z22</f>
        <v>0</v>
      </c>
      <c r="AA23">
        <f>Strains!AA22</f>
        <v>0</v>
      </c>
      <c r="AB23">
        <f>Strains!AB22</f>
        <v>0</v>
      </c>
      <c r="AC23">
        <f>Strains!AC22</f>
        <v>0</v>
      </c>
      <c r="AD23">
        <f>Strains!AD22</f>
        <v>0</v>
      </c>
    </row>
    <row r="24" spans="1:30">
      <c r="A24">
        <f>Strains!A23</f>
        <v>0</v>
      </c>
      <c r="B24">
        <f>Strains!B23</f>
        <v>0</v>
      </c>
      <c r="C24">
        <f>Strains!C23</f>
        <v>0</v>
      </c>
      <c r="D24">
        <f>Strains!D23</f>
        <v>0</v>
      </c>
      <c r="E24">
        <f>Strains!E23</f>
        <v>0</v>
      </c>
      <c r="F24">
        <f>Strains!F23</f>
        <v>0</v>
      </c>
      <c r="G24">
        <f>Strains!G23</f>
        <v>0</v>
      </c>
      <c r="H24">
        <f>Strains!H23</f>
        <v>0</v>
      </c>
      <c r="I24">
        <f>Strains!I23</f>
        <v>0</v>
      </c>
      <c r="J24">
        <f>Strains!J23</f>
        <v>0</v>
      </c>
      <c r="K24">
        <f>Strains!K23</f>
        <v>0</v>
      </c>
      <c r="L24">
        <f>Strains!L23</f>
        <v>0</v>
      </c>
      <c r="M24">
        <f>Strains!M23</f>
        <v>0</v>
      </c>
      <c r="N24">
        <f>Strains!N23</f>
        <v>0</v>
      </c>
      <c r="O24">
        <f>Strains!O23</f>
        <v>0</v>
      </c>
      <c r="P24">
        <f>Strains!P23</f>
        <v>0</v>
      </c>
      <c r="Q24">
        <f>Strains!Q23</f>
        <v>0</v>
      </c>
      <c r="R24">
        <f>Strains!R23</f>
        <v>0</v>
      </c>
      <c r="S24">
        <f>Strains!S23</f>
        <v>0</v>
      </c>
      <c r="T24">
        <f>Strains!T23</f>
        <v>0</v>
      </c>
      <c r="U24">
        <f>Strains!U23</f>
        <v>0</v>
      </c>
      <c r="V24">
        <f>Strains!V23</f>
        <v>0</v>
      </c>
      <c r="W24">
        <f>Strains!W23</f>
        <v>0</v>
      </c>
      <c r="X24">
        <f>Strains!X23</f>
        <v>0</v>
      </c>
      <c r="Y24">
        <f>Strains!Y23</f>
        <v>0</v>
      </c>
      <c r="Z24">
        <f>Strains!Z23</f>
        <v>0</v>
      </c>
      <c r="AA24">
        <f>Strains!AA23</f>
        <v>0</v>
      </c>
      <c r="AB24">
        <f>Strains!AB23</f>
        <v>0</v>
      </c>
      <c r="AC24">
        <f>Strains!AC23</f>
        <v>0</v>
      </c>
      <c r="AD24">
        <f>Strains!AD23</f>
        <v>0</v>
      </c>
    </row>
    <row r="25" spans="1:30">
      <c r="A25">
        <f>Strains!A24</f>
        <v>0</v>
      </c>
      <c r="B25">
        <f>Strains!B24</f>
        <v>0</v>
      </c>
      <c r="C25">
        <f>Strains!C24</f>
        <v>0</v>
      </c>
      <c r="D25">
        <f>Strains!D24</f>
        <v>0</v>
      </c>
      <c r="E25">
        <f>Strains!E24</f>
        <v>0</v>
      </c>
      <c r="F25">
        <f>Strains!F24</f>
        <v>0</v>
      </c>
      <c r="G25">
        <f>Strains!G24</f>
        <v>0</v>
      </c>
      <c r="H25">
        <f>Strains!H24</f>
        <v>0</v>
      </c>
      <c r="I25">
        <f>Strains!I24</f>
        <v>0</v>
      </c>
      <c r="J25">
        <f>Strains!J24</f>
        <v>0</v>
      </c>
      <c r="K25">
        <f>Strains!K24</f>
        <v>0</v>
      </c>
      <c r="L25">
        <f>Strains!L24</f>
        <v>0</v>
      </c>
      <c r="M25">
        <f>Strains!M24</f>
        <v>0</v>
      </c>
      <c r="N25">
        <f>Strains!N24</f>
        <v>0</v>
      </c>
      <c r="O25">
        <f>Strains!O24</f>
        <v>0</v>
      </c>
      <c r="P25">
        <f>Strains!P24</f>
        <v>0</v>
      </c>
      <c r="Q25">
        <f>Strains!Q24</f>
        <v>0</v>
      </c>
      <c r="R25">
        <f>Strains!R24</f>
        <v>0</v>
      </c>
      <c r="S25">
        <f>Strains!S24</f>
        <v>0</v>
      </c>
      <c r="T25">
        <f>Strains!T24</f>
        <v>0</v>
      </c>
      <c r="U25">
        <f>Strains!U24</f>
        <v>0</v>
      </c>
      <c r="V25">
        <f>Strains!V24</f>
        <v>0</v>
      </c>
      <c r="W25">
        <f>Strains!W24</f>
        <v>0</v>
      </c>
      <c r="X25">
        <f>Strains!X24</f>
        <v>0</v>
      </c>
      <c r="Y25">
        <f>Strains!Y24</f>
        <v>0</v>
      </c>
      <c r="Z25">
        <f>Strains!Z24</f>
        <v>0</v>
      </c>
      <c r="AA25">
        <f>Strains!AA24</f>
        <v>0</v>
      </c>
      <c r="AB25">
        <f>Strains!AB24</f>
        <v>0</v>
      </c>
      <c r="AC25">
        <f>Strains!AC24</f>
        <v>0</v>
      </c>
      <c r="AD25">
        <f>Strains!AD24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D4:N64"/>
  <sheetViews>
    <sheetView topLeftCell="K1" workbookViewId="0">
      <selection activeCell="P3" sqref="P3:U15"/>
    </sheetView>
  </sheetViews>
  <sheetFormatPr defaultRowHeight="15"/>
  <sheetData>
    <row r="4" spans="4:14">
      <c r="D4" t="s">
        <v>129</v>
      </c>
      <c r="E4" t="s">
        <v>120</v>
      </c>
      <c r="F4" t="s">
        <v>121</v>
      </c>
      <c r="G4" t="s">
        <v>128</v>
      </c>
      <c r="J4" t="s">
        <v>129</v>
      </c>
      <c r="K4" t="s">
        <v>120</v>
      </c>
      <c r="L4" t="s">
        <v>130</v>
      </c>
      <c r="M4" t="s">
        <v>128</v>
      </c>
      <c r="N4" t="s">
        <v>131</v>
      </c>
    </row>
    <row r="5" spans="4:14">
      <c r="D5">
        <v>1</v>
      </c>
      <c r="E5">
        <f>Strains!J2</f>
        <v>15.145</v>
      </c>
      <c r="F5">
        <f>'980001'!H826</f>
        <v>-44.28479817534221</v>
      </c>
      <c r="G5">
        <f>Strains!V2</f>
        <v>24.445895662914801</v>
      </c>
      <c r="I5">
        <v>0.15</v>
      </c>
      <c r="J5">
        <v>1</v>
      </c>
      <c r="K5">
        <f>E5</f>
        <v>15.145</v>
      </c>
      <c r="L5">
        <f>$F$5+I5</f>
        <v>-44.134798175342212</v>
      </c>
      <c r="M5">
        <f>G5</f>
        <v>24.445895662914801</v>
      </c>
      <c r="N5">
        <v>3600</v>
      </c>
    </row>
    <row r="6" spans="4:14">
      <c r="D6">
        <f>D5+1</f>
        <v>2</v>
      </c>
      <c r="E6">
        <f>Strains!J3</f>
        <v>11.85</v>
      </c>
      <c r="F6">
        <f>'980001'!H618</f>
        <v>-44.318326093255756</v>
      </c>
      <c r="G6">
        <f>Strains!V3</f>
        <v>24.386242057254545</v>
      </c>
      <c r="I6">
        <f>I5+0.3</f>
        <v>0.44999999999999996</v>
      </c>
      <c r="J6">
        <v>1</v>
      </c>
      <c r="K6">
        <f>K5</f>
        <v>15.145</v>
      </c>
      <c r="L6">
        <f t="shared" ref="L6:L9" si="0">$F$5+I6</f>
        <v>-43.834798175342208</v>
      </c>
      <c r="M6">
        <f>M5</f>
        <v>24.445895662914801</v>
      </c>
      <c r="N6">
        <v>3600</v>
      </c>
    </row>
    <row r="7" spans="4:14">
      <c r="D7">
        <f t="shared" ref="D7:D15" si="1">D6+1</f>
        <v>3</v>
      </c>
      <c r="E7">
        <f>Strains!J4</f>
        <v>8.6</v>
      </c>
      <c r="F7">
        <f>'980001'!H670</f>
        <v>-44.56398391220776</v>
      </c>
      <c r="G7">
        <f>Strains!V4</f>
        <v>24.352519212589723</v>
      </c>
      <c r="I7">
        <f t="shared" ref="I7:I8" si="2">I6+0.3</f>
        <v>0.75</v>
      </c>
      <c r="J7">
        <v>1</v>
      </c>
      <c r="K7">
        <f t="shared" ref="K7:M9" si="3">K6</f>
        <v>15.145</v>
      </c>
      <c r="L7">
        <f t="shared" si="0"/>
        <v>-43.53479817534221</v>
      </c>
      <c r="M7">
        <f t="shared" si="3"/>
        <v>24.445895662914801</v>
      </c>
      <c r="N7">
        <v>3600</v>
      </c>
    </row>
    <row r="8" spans="4:14">
      <c r="D8">
        <f t="shared" si="1"/>
        <v>4</v>
      </c>
      <c r="E8">
        <f>Strains!J5</f>
        <v>5.32</v>
      </c>
      <c r="F8">
        <f>'980001'!H722</f>
        <v>-45.210300583858313</v>
      </c>
      <c r="G8">
        <f>Strains!V5</f>
        <v>24.159374761883242</v>
      </c>
      <c r="I8">
        <f t="shared" si="2"/>
        <v>1.05</v>
      </c>
      <c r="J8">
        <v>1</v>
      </c>
      <c r="K8">
        <f t="shared" si="3"/>
        <v>15.145</v>
      </c>
      <c r="L8">
        <f t="shared" si="0"/>
        <v>-43.234798175342213</v>
      </c>
      <c r="M8">
        <f t="shared" si="3"/>
        <v>24.445895662914801</v>
      </c>
      <c r="N8">
        <v>3600</v>
      </c>
    </row>
    <row r="9" spans="4:14">
      <c r="D9">
        <f t="shared" si="1"/>
        <v>5</v>
      </c>
      <c r="E9">
        <f>Strains!J6</f>
        <v>2.085</v>
      </c>
      <c r="F9">
        <f>'980001'!H774</f>
        <v>-45.619517083878058</v>
      </c>
      <c r="G9">
        <f>Strains!V6</f>
        <v>24.549741542878859</v>
      </c>
      <c r="I9">
        <v>2.5</v>
      </c>
      <c r="J9">
        <v>1</v>
      </c>
      <c r="K9">
        <f t="shared" si="3"/>
        <v>15.145</v>
      </c>
      <c r="L9">
        <f t="shared" si="0"/>
        <v>-41.78479817534221</v>
      </c>
      <c r="M9">
        <f t="shared" si="3"/>
        <v>24.445895662914801</v>
      </c>
      <c r="N9">
        <v>3600</v>
      </c>
    </row>
    <row r="10" spans="4:14">
      <c r="D10">
        <f t="shared" si="1"/>
        <v>6</v>
      </c>
      <c r="E10">
        <f>Strains!J7</f>
        <v>-1.25</v>
      </c>
      <c r="F10">
        <f>'980001'!H870</f>
        <v>-45.738365765506082</v>
      </c>
      <c r="G10">
        <f>Strains!V7</f>
        <v>24.576479506470218</v>
      </c>
      <c r="I10">
        <v>0.15</v>
      </c>
      <c r="J10">
        <v>2</v>
      </c>
      <c r="K10">
        <f>E6</f>
        <v>11.85</v>
      </c>
      <c r="L10">
        <f>$F$6+I10</f>
        <v>-44.168326093255757</v>
      </c>
      <c r="M10">
        <f>G6</f>
        <v>24.386242057254545</v>
      </c>
      <c r="N10">
        <v>3600</v>
      </c>
    </row>
    <row r="11" spans="4:14">
      <c r="D11">
        <f t="shared" si="1"/>
        <v>7</v>
      </c>
      <c r="E11">
        <f>Strains!J8</f>
        <v>-4.5599999999999996</v>
      </c>
      <c r="G11">
        <f>Strains!V8</f>
        <v>24.724044823945629</v>
      </c>
      <c r="I11">
        <f>I10+0.3</f>
        <v>0.44999999999999996</v>
      </c>
      <c r="J11">
        <v>2</v>
      </c>
      <c r="K11">
        <f>K10</f>
        <v>11.85</v>
      </c>
      <c r="L11">
        <f t="shared" ref="L11:L14" si="4">$F$6+I11</f>
        <v>-43.868326093255753</v>
      </c>
      <c r="M11">
        <f>M10</f>
        <v>24.386242057254545</v>
      </c>
      <c r="N11">
        <v>3600</v>
      </c>
    </row>
    <row r="12" spans="4:14">
      <c r="D12">
        <f t="shared" si="1"/>
        <v>8</v>
      </c>
      <c r="E12">
        <f>Strains!J9</f>
        <v>-7.8250000000000002</v>
      </c>
      <c r="G12">
        <f>Strains!V9</f>
        <v>24.415598796803085</v>
      </c>
      <c r="I12">
        <f t="shared" ref="I12:I13" si="5">I11+0.3</f>
        <v>0.75</v>
      </c>
      <c r="J12">
        <v>2</v>
      </c>
      <c r="K12">
        <f t="shared" ref="K12:K14" si="6">K11</f>
        <v>11.85</v>
      </c>
      <c r="L12">
        <f t="shared" si="4"/>
        <v>-43.568326093255756</v>
      </c>
      <c r="M12">
        <f t="shared" ref="M12:M14" si="7">M11</f>
        <v>24.386242057254545</v>
      </c>
      <c r="N12">
        <v>3600</v>
      </c>
    </row>
    <row r="13" spans="4:14">
      <c r="D13">
        <f t="shared" si="1"/>
        <v>9</v>
      </c>
      <c r="E13">
        <f>Strains!J10</f>
        <v>-11.074999999999999</v>
      </c>
      <c r="G13">
        <f>Strains!V10</f>
        <v>24.430757819598643</v>
      </c>
      <c r="I13">
        <f t="shared" si="5"/>
        <v>1.05</v>
      </c>
      <c r="J13">
        <v>2</v>
      </c>
      <c r="K13">
        <f t="shared" si="6"/>
        <v>11.85</v>
      </c>
      <c r="L13">
        <f t="shared" si="4"/>
        <v>-43.268326093255759</v>
      </c>
      <c r="M13">
        <f t="shared" si="7"/>
        <v>24.386242057254545</v>
      </c>
      <c r="N13">
        <v>3600</v>
      </c>
    </row>
    <row r="14" spans="4:14">
      <c r="D14">
        <f t="shared" si="1"/>
        <v>10</v>
      </c>
      <c r="E14">
        <f>Strains!J11</f>
        <v>-14.37</v>
      </c>
      <c r="G14">
        <f>Strains!V11</f>
        <v>24.393007320280525</v>
      </c>
      <c r="I14">
        <v>2.5</v>
      </c>
      <c r="J14">
        <v>2</v>
      </c>
      <c r="K14">
        <f t="shared" si="6"/>
        <v>11.85</v>
      </c>
      <c r="L14">
        <f t="shared" si="4"/>
        <v>-41.818326093255756</v>
      </c>
      <c r="M14">
        <f t="shared" si="7"/>
        <v>24.386242057254545</v>
      </c>
      <c r="N14">
        <v>3600</v>
      </c>
    </row>
    <row r="15" spans="4:14">
      <c r="D15">
        <f t="shared" si="1"/>
        <v>11</v>
      </c>
      <c r="E15">
        <f>Strains!J12</f>
        <v>-40.445</v>
      </c>
      <c r="G15">
        <f>Strains!V12</f>
        <v>24.306424314665481</v>
      </c>
      <c r="I15">
        <v>0.15</v>
      </c>
      <c r="J15">
        <v>3</v>
      </c>
      <c r="K15">
        <f>E7</f>
        <v>8.6</v>
      </c>
      <c r="L15">
        <f>$F$7+I15</f>
        <v>-44.413983912207762</v>
      </c>
      <c r="M15">
        <f>G7</f>
        <v>24.352519212589723</v>
      </c>
      <c r="N15">
        <v>3600</v>
      </c>
    </row>
    <row r="16" spans="4:14">
      <c r="I16">
        <f>I15+0.3</f>
        <v>0.44999999999999996</v>
      </c>
      <c r="J16">
        <v>3</v>
      </c>
      <c r="K16">
        <f>K15</f>
        <v>8.6</v>
      </c>
      <c r="L16">
        <f t="shared" ref="L16:L19" si="8">$F$7+I16</f>
        <v>-44.113983912207757</v>
      </c>
      <c r="M16">
        <f>M15</f>
        <v>24.352519212589723</v>
      </c>
      <c r="N16">
        <v>3600</v>
      </c>
    </row>
    <row r="17" spans="6:14">
      <c r="I17">
        <f t="shared" ref="I17:I18" si="9">I16+0.3</f>
        <v>0.75</v>
      </c>
      <c r="J17">
        <v>3</v>
      </c>
      <c r="K17">
        <f t="shared" ref="K17:K19" si="10">K16</f>
        <v>8.6</v>
      </c>
      <c r="L17">
        <f t="shared" si="8"/>
        <v>-43.81398391220776</v>
      </c>
      <c r="M17">
        <f t="shared" ref="M17:M19" si="11">M16</f>
        <v>24.352519212589723</v>
      </c>
      <c r="N17">
        <v>3600</v>
      </c>
    </row>
    <row r="18" spans="6:14">
      <c r="I18">
        <f t="shared" si="9"/>
        <v>1.05</v>
      </c>
      <c r="J18">
        <v>3</v>
      </c>
      <c r="K18">
        <f t="shared" si="10"/>
        <v>8.6</v>
      </c>
      <c r="L18">
        <f t="shared" si="8"/>
        <v>-43.513983912207763</v>
      </c>
      <c r="M18">
        <f t="shared" si="11"/>
        <v>24.352519212589723</v>
      </c>
      <c r="N18">
        <v>3600</v>
      </c>
    </row>
    <row r="19" spans="6:14">
      <c r="I19">
        <v>2.5</v>
      </c>
      <c r="J19">
        <v>3</v>
      </c>
      <c r="K19">
        <f t="shared" si="10"/>
        <v>8.6</v>
      </c>
      <c r="L19">
        <f t="shared" si="8"/>
        <v>-42.06398391220776</v>
      </c>
      <c r="M19">
        <f t="shared" si="11"/>
        <v>24.352519212589723</v>
      </c>
      <c r="N19">
        <v>3600</v>
      </c>
    </row>
    <row r="20" spans="6:14">
      <c r="I20">
        <v>0.15</v>
      </c>
      <c r="J20">
        <v>4</v>
      </c>
      <c r="K20">
        <f>E8</f>
        <v>5.32</v>
      </c>
      <c r="L20">
        <f>$F$8+I20</f>
        <v>-45.060300583858314</v>
      </c>
      <c r="M20">
        <f>G8</f>
        <v>24.159374761883242</v>
      </c>
      <c r="N20">
        <v>3600</v>
      </c>
    </row>
    <row r="21" spans="6:14">
      <c r="F21">
        <f>F5+1.05</f>
        <v>-43.234798175342213</v>
      </c>
      <c r="I21">
        <f>I20+0.3</f>
        <v>0.44999999999999996</v>
      </c>
      <c r="J21">
        <v>4</v>
      </c>
      <c r="K21">
        <f>K20</f>
        <v>5.32</v>
      </c>
      <c r="L21">
        <f t="shared" ref="L21:L24" si="12">$F$8+I21</f>
        <v>-44.76030058385831</v>
      </c>
      <c r="M21">
        <f>M20</f>
        <v>24.159374761883242</v>
      </c>
      <c r="N21">
        <v>3600</v>
      </c>
    </row>
    <row r="22" spans="6:14">
      <c r="F22">
        <f t="shared" ref="F22:F26" si="13">F6+1.05</f>
        <v>-43.268326093255759</v>
      </c>
      <c r="I22">
        <f t="shared" ref="I22:I23" si="14">I21+0.3</f>
        <v>0.75</v>
      </c>
      <c r="J22">
        <v>4</v>
      </c>
      <c r="K22">
        <f t="shared" ref="K22:K24" si="15">K21</f>
        <v>5.32</v>
      </c>
      <c r="L22">
        <f t="shared" si="12"/>
        <v>-44.460300583858313</v>
      </c>
      <c r="M22">
        <f t="shared" ref="M22:M24" si="16">M21</f>
        <v>24.159374761883242</v>
      </c>
      <c r="N22">
        <v>3600</v>
      </c>
    </row>
    <row r="23" spans="6:14">
      <c r="F23">
        <f t="shared" si="13"/>
        <v>-43.513983912207763</v>
      </c>
      <c r="I23">
        <f t="shared" si="14"/>
        <v>1.05</v>
      </c>
      <c r="J23">
        <v>4</v>
      </c>
      <c r="K23">
        <f t="shared" si="15"/>
        <v>5.32</v>
      </c>
      <c r="L23">
        <f t="shared" si="12"/>
        <v>-44.160300583858316</v>
      </c>
      <c r="M23">
        <f t="shared" si="16"/>
        <v>24.159374761883242</v>
      </c>
      <c r="N23">
        <v>3600</v>
      </c>
    </row>
    <row r="24" spans="6:14">
      <c r="F24">
        <f t="shared" si="13"/>
        <v>-44.160300583858316</v>
      </c>
      <c r="I24">
        <v>2.5</v>
      </c>
      <c r="J24">
        <v>4</v>
      </c>
      <c r="K24">
        <f t="shared" si="15"/>
        <v>5.32</v>
      </c>
      <c r="L24">
        <f t="shared" si="12"/>
        <v>-42.710300583858313</v>
      </c>
      <c r="M24">
        <f t="shared" si="16"/>
        <v>24.159374761883242</v>
      </c>
      <c r="N24">
        <v>3600</v>
      </c>
    </row>
    <row r="25" spans="6:14">
      <c r="F25">
        <f t="shared" si="13"/>
        <v>-44.569517083878061</v>
      </c>
      <c r="I25">
        <v>0.15</v>
      </c>
      <c r="J25">
        <v>5</v>
      </c>
      <c r="K25">
        <f>E9</f>
        <v>2.085</v>
      </c>
      <c r="L25">
        <f>$F$9+I25</f>
        <v>-45.46951708387806</v>
      </c>
      <c r="M25">
        <f>G9</f>
        <v>24.549741542878859</v>
      </c>
      <c r="N25">
        <v>3600</v>
      </c>
    </row>
    <row r="26" spans="6:14">
      <c r="F26">
        <f t="shared" si="13"/>
        <v>-44.688365765506084</v>
      </c>
      <c r="I26">
        <f>I25+0.3</f>
        <v>0.44999999999999996</v>
      </c>
      <c r="J26">
        <v>5</v>
      </c>
      <c r="K26">
        <f>K25</f>
        <v>2.085</v>
      </c>
      <c r="L26">
        <f t="shared" ref="L26:L29" si="17">$F$9+I26</f>
        <v>-45.169517083878056</v>
      </c>
      <c r="M26">
        <f>M25</f>
        <v>24.549741542878859</v>
      </c>
      <c r="N26">
        <v>3600</v>
      </c>
    </row>
    <row r="27" spans="6:14">
      <c r="I27">
        <f t="shared" ref="I27:I28" si="18">I26+0.3</f>
        <v>0.75</v>
      </c>
      <c r="J27">
        <v>5</v>
      </c>
      <c r="K27">
        <f t="shared" ref="K27:K29" si="19">K26</f>
        <v>2.085</v>
      </c>
      <c r="L27">
        <f t="shared" si="17"/>
        <v>-44.869517083878058</v>
      </c>
      <c r="M27">
        <f t="shared" ref="M27:M29" si="20">M26</f>
        <v>24.549741542878859</v>
      </c>
      <c r="N27">
        <v>3600</v>
      </c>
    </row>
    <row r="28" spans="6:14">
      <c r="I28">
        <f t="shared" si="18"/>
        <v>1.05</v>
      </c>
      <c r="J28">
        <v>5</v>
      </c>
      <c r="K28">
        <f t="shared" si="19"/>
        <v>2.085</v>
      </c>
      <c r="L28">
        <f t="shared" si="17"/>
        <v>-44.569517083878061</v>
      </c>
      <c r="M28">
        <f t="shared" si="20"/>
        <v>24.549741542878859</v>
      </c>
      <c r="N28">
        <v>3600</v>
      </c>
    </row>
    <row r="29" spans="6:14">
      <c r="I29">
        <v>2.5</v>
      </c>
      <c r="J29">
        <v>5</v>
      </c>
      <c r="K29">
        <f t="shared" si="19"/>
        <v>2.085</v>
      </c>
      <c r="L29">
        <f t="shared" si="17"/>
        <v>-43.119517083878058</v>
      </c>
      <c r="M29">
        <f t="shared" si="20"/>
        <v>24.549741542878859</v>
      </c>
      <c r="N29">
        <v>3600</v>
      </c>
    </row>
    <row r="30" spans="6:14">
      <c r="I30">
        <v>0.15</v>
      </c>
      <c r="J30">
        <v>6</v>
      </c>
      <c r="K30">
        <f>E10</f>
        <v>-1.25</v>
      </c>
      <c r="L30">
        <f>$F$10+I30</f>
        <v>-45.588365765506083</v>
      </c>
      <c r="M30">
        <f>G10</f>
        <v>24.576479506470218</v>
      </c>
      <c r="N30">
        <v>3600</v>
      </c>
    </row>
    <row r="31" spans="6:14">
      <c r="I31">
        <f>I30+0.3</f>
        <v>0.44999999999999996</v>
      </c>
      <c r="J31">
        <v>6</v>
      </c>
      <c r="K31">
        <f>K30</f>
        <v>-1.25</v>
      </c>
      <c r="L31">
        <f t="shared" ref="L31:L34" si="21">$F$10+I31</f>
        <v>-45.288365765506079</v>
      </c>
      <c r="M31">
        <f>M30</f>
        <v>24.576479506470218</v>
      </c>
      <c r="N31">
        <v>3600</v>
      </c>
    </row>
    <row r="32" spans="6:14">
      <c r="I32">
        <f t="shared" ref="I32:I33" si="22">I31+0.3</f>
        <v>0.75</v>
      </c>
      <c r="J32">
        <v>6</v>
      </c>
      <c r="K32">
        <f t="shared" ref="K32:K34" si="23">K31</f>
        <v>-1.25</v>
      </c>
      <c r="L32">
        <f t="shared" si="21"/>
        <v>-44.988365765506082</v>
      </c>
      <c r="M32">
        <f t="shared" ref="M32:M34" si="24">M31</f>
        <v>24.576479506470218</v>
      </c>
      <c r="N32">
        <v>3600</v>
      </c>
    </row>
    <row r="33" spans="9:14">
      <c r="I33">
        <f t="shared" si="22"/>
        <v>1.05</v>
      </c>
      <c r="J33">
        <v>6</v>
      </c>
      <c r="K33">
        <f t="shared" si="23"/>
        <v>-1.25</v>
      </c>
      <c r="L33">
        <f t="shared" si="21"/>
        <v>-44.688365765506084</v>
      </c>
      <c r="M33">
        <f t="shared" si="24"/>
        <v>24.576479506470218</v>
      </c>
      <c r="N33">
        <v>3600</v>
      </c>
    </row>
    <row r="34" spans="9:14">
      <c r="I34">
        <v>2.5</v>
      </c>
      <c r="J34">
        <v>6</v>
      </c>
      <c r="K34">
        <f t="shared" si="23"/>
        <v>-1.25</v>
      </c>
      <c r="L34">
        <f t="shared" si="21"/>
        <v>-43.238365765506082</v>
      </c>
      <c r="M34">
        <f t="shared" si="24"/>
        <v>24.576479506470218</v>
      </c>
      <c r="N34">
        <v>3600</v>
      </c>
    </row>
    <row r="35" spans="9:14">
      <c r="I35">
        <v>0.15</v>
      </c>
      <c r="J35">
        <v>7</v>
      </c>
      <c r="K35">
        <f>E11</f>
        <v>-4.5599999999999996</v>
      </c>
      <c r="L35">
        <f>$F$11+I35</f>
        <v>0.15</v>
      </c>
      <c r="M35">
        <f>G11</f>
        <v>24.724044823945629</v>
      </c>
      <c r="N35">
        <v>3600</v>
      </c>
    </row>
    <row r="36" spans="9:14">
      <c r="I36">
        <f>I35+0.3</f>
        <v>0.44999999999999996</v>
      </c>
      <c r="J36">
        <v>7</v>
      </c>
      <c r="K36">
        <f>K35</f>
        <v>-4.5599999999999996</v>
      </c>
      <c r="L36">
        <f t="shared" ref="L36:L39" si="25">$F$11+I36</f>
        <v>0.44999999999999996</v>
      </c>
      <c r="M36">
        <f>M35</f>
        <v>24.724044823945629</v>
      </c>
      <c r="N36">
        <v>3600</v>
      </c>
    </row>
    <row r="37" spans="9:14">
      <c r="I37">
        <f t="shared" ref="I37:I38" si="26">I36+0.3</f>
        <v>0.75</v>
      </c>
      <c r="J37">
        <v>7</v>
      </c>
      <c r="K37">
        <f t="shared" ref="K37:K39" si="27">K36</f>
        <v>-4.5599999999999996</v>
      </c>
      <c r="L37">
        <f t="shared" si="25"/>
        <v>0.75</v>
      </c>
      <c r="M37">
        <f t="shared" ref="M37:M39" si="28">M36</f>
        <v>24.724044823945629</v>
      </c>
      <c r="N37">
        <v>3600</v>
      </c>
    </row>
    <row r="38" spans="9:14">
      <c r="I38">
        <f t="shared" si="26"/>
        <v>1.05</v>
      </c>
      <c r="J38">
        <v>7</v>
      </c>
      <c r="K38">
        <f t="shared" si="27"/>
        <v>-4.5599999999999996</v>
      </c>
      <c r="L38">
        <f t="shared" si="25"/>
        <v>1.05</v>
      </c>
      <c r="M38">
        <f t="shared" si="28"/>
        <v>24.724044823945629</v>
      </c>
      <c r="N38">
        <v>3600</v>
      </c>
    </row>
    <row r="39" spans="9:14">
      <c r="I39">
        <v>2.5</v>
      </c>
      <c r="J39">
        <v>7</v>
      </c>
      <c r="K39">
        <f t="shared" si="27"/>
        <v>-4.5599999999999996</v>
      </c>
      <c r="L39">
        <f t="shared" si="25"/>
        <v>2.5</v>
      </c>
      <c r="M39">
        <f t="shared" si="28"/>
        <v>24.724044823945629</v>
      </c>
      <c r="N39">
        <v>3600</v>
      </c>
    </row>
    <row r="40" spans="9:14">
      <c r="I40">
        <v>0.15</v>
      </c>
      <c r="J40">
        <v>8</v>
      </c>
      <c r="K40">
        <f>E12</f>
        <v>-7.8250000000000002</v>
      </c>
      <c r="L40">
        <f>$F$12+I40</f>
        <v>0.15</v>
      </c>
      <c r="M40">
        <f>G12</f>
        <v>24.415598796803085</v>
      </c>
      <c r="N40">
        <v>3600</v>
      </c>
    </row>
    <row r="41" spans="9:14">
      <c r="I41">
        <f>I40+0.3</f>
        <v>0.44999999999999996</v>
      </c>
      <c r="J41">
        <v>8</v>
      </c>
      <c r="K41">
        <f>K40</f>
        <v>-7.8250000000000002</v>
      </c>
      <c r="L41">
        <f t="shared" ref="L41:L44" si="29">$F$12+I41</f>
        <v>0.44999999999999996</v>
      </c>
      <c r="M41">
        <f>M40</f>
        <v>24.415598796803085</v>
      </c>
      <c r="N41">
        <v>3600</v>
      </c>
    </row>
    <row r="42" spans="9:14">
      <c r="I42">
        <f t="shared" ref="I42:I43" si="30">I41+0.3</f>
        <v>0.75</v>
      </c>
      <c r="J42">
        <v>8</v>
      </c>
      <c r="K42">
        <f t="shared" ref="K42:K44" si="31">K41</f>
        <v>-7.8250000000000002</v>
      </c>
      <c r="L42">
        <f t="shared" si="29"/>
        <v>0.75</v>
      </c>
      <c r="M42">
        <f t="shared" ref="M42:M44" si="32">M41</f>
        <v>24.415598796803085</v>
      </c>
      <c r="N42">
        <v>3600</v>
      </c>
    </row>
    <row r="43" spans="9:14">
      <c r="I43">
        <f t="shared" si="30"/>
        <v>1.05</v>
      </c>
      <c r="J43">
        <v>8</v>
      </c>
      <c r="K43">
        <f t="shared" si="31"/>
        <v>-7.8250000000000002</v>
      </c>
      <c r="L43">
        <f t="shared" si="29"/>
        <v>1.05</v>
      </c>
      <c r="M43">
        <f t="shared" si="32"/>
        <v>24.415598796803085</v>
      </c>
      <c r="N43">
        <v>3600</v>
      </c>
    </row>
    <row r="44" spans="9:14">
      <c r="I44">
        <v>2.5</v>
      </c>
      <c r="J44">
        <v>8</v>
      </c>
      <c r="K44">
        <f t="shared" si="31"/>
        <v>-7.8250000000000002</v>
      </c>
      <c r="L44">
        <f t="shared" si="29"/>
        <v>2.5</v>
      </c>
      <c r="M44">
        <f t="shared" si="32"/>
        <v>24.415598796803085</v>
      </c>
      <c r="N44">
        <v>3600</v>
      </c>
    </row>
    <row r="45" spans="9:14">
      <c r="I45">
        <v>0.15</v>
      </c>
      <c r="J45">
        <v>9</v>
      </c>
      <c r="K45">
        <f>E13</f>
        <v>-11.074999999999999</v>
      </c>
      <c r="L45">
        <f>$F$13+I45</f>
        <v>0.15</v>
      </c>
      <c r="M45">
        <f>G13</f>
        <v>24.430757819598643</v>
      </c>
      <c r="N45">
        <v>3600</v>
      </c>
    </row>
    <row r="46" spans="9:14">
      <c r="I46">
        <f>I45+0.3</f>
        <v>0.44999999999999996</v>
      </c>
      <c r="J46">
        <v>9</v>
      </c>
      <c r="K46">
        <f>K45</f>
        <v>-11.074999999999999</v>
      </c>
      <c r="L46">
        <f t="shared" ref="L46:L49" si="33">$F$13+I46</f>
        <v>0.44999999999999996</v>
      </c>
      <c r="M46">
        <f>M45</f>
        <v>24.430757819598643</v>
      </c>
      <c r="N46">
        <v>3600</v>
      </c>
    </row>
    <row r="47" spans="9:14">
      <c r="I47">
        <f t="shared" ref="I47:I48" si="34">I46+0.3</f>
        <v>0.75</v>
      </c>
      <c r="J47">
        <v>9</v>
      </c>
      <c r="K47">
        <f t="shared" ref="K47:K49" si="35">K46</f>
        <v>-11.074999999999999</v>
      </c>
      <c r="L47">
        <f t="shared" si="33"/>
        <v>0.75</v>
      </c>
      <c r="M47">
        <f t="shared" ref="M47:M49" si="36">M46</f>
        <v>24.430757819598643</v>
      </c>
      <c r="N47">
        <v>3600</v>
      </c>
    </row>
    <row r="48" spans="9:14">
      <c r="I48">
        <f t="shared" si="34"/>
        <v>1.05</v>
      </c>
      <c r="J48">
        <v>9</v>
      </c>
      <c r="K48">
        <f t="shared" si="35"/>
        <v>-11.074999999999999</v>
      </c>
      <c r="L48">
        <f t="shared" si="33"/>
        <v>1.05</v>
      </c>
      <c r="M48">
        <f t="shared" si="36"/>
        <v>24.430757819598643</v>
      </c>
      <c r="N48">
        <v>3600</v>
      </c>
    </row>
    <row r="49" spans="9:14">
      <c r="I49">
        <v>2.5</v>
      </c>
      <c r="J49">
        <v>9</v>
      </c>
      <c r="K49">
        <f t="shared" si="35"/>
        <v>-11.074999999999999</v>
      </c>
      <c r="L49">
        <f t="shared" si="33"/>
        <v>2.5</v>
      </c>
      <c r="M49">
        <f t="shared" si="36"/>
        <v>24.430757819598643</v>
      </c>
      <c r="N49">
        <v>3600</v>
      </c>
    </row>
    <row r="50" spans="9:14">
      <c r="I50">
        <v>0.15</v>
      </c>
      <c r="J50">
        <v>10</v>
      </c>
      <c r="K50">
        <f>E14</f>
        <v>-14.37</v>
      </c>
      <c r="L50">
        <f>$F$14+I50</f>
        <v>0.15</v>
      </c>
      <c r="M50">
        <f>G14</f>
        <v>24.393007320280525</v>
      </c>
      <c r="N50">
        <v>3600</v>
      </c>
    </row>
    <row r="51" spans="9:14">
      <c r="I51">
        <f>I50+0.3</f>
        <v>0.44999999999999996</v>
      </c>
      <c r="J51">
        <v>10</v>
      </c>
      <c r="K51">
        <f>K50</f>
        <v>-14.37</v>
      </c>
      <c r="L51">
        <f t="shared" ref="L51:L54" si="37">$F$14+I51</f>
        <v>0.44999999999999996</v>
      </c>
      <c r="M51">
        <f>M50</f>
        <v>24.393007320280525</v>
      </c>
      <c r="N51">
        <v>3600</v>
      </c>
    </row>
    <row r="52" spans="9:14">
      <c r="I52">
        <f t="shared" ref="I52:I53" si="38">I51+0.3</f>
        <v>0.75</v>
      </c>
      <c r="J52">
        <v>10</v>
      </c>
      <c r="K52">
        <f t="shared" ref="K52:K54" si="39">K51</f>
        <v>-14.37</v>
      </c>
      <c r="L52">
        <f t="shared" si="37"/>
        <v>0.75</v>
      </c>
      <c r="M52">
        <f t="shared" ref="M52:M54" si="40">M51</f>
        <v>24.393007320280525</v>
      </c>
      <c r="N52">
        <v>3600</v>
      </c>
    </row>
    <row r="53" spans="9:14">
      <c r="I53">
        <f t="shared" si="38"/>
        <v>1.05</v>
      </c>
      <c r="J53">
        <v>10</v>
      </c>
      <c r="K53">
        <f t="shared" si="39"/>
        <v>-14.37</v>
      </c>
      <c r="L53">
        <f t="shared" si="37"/>
        <v>1.05</v>
      </c>
      <c r="M53">
        <f t="shared" si="40"/>
        <v>24.393007320280525</v>
      </c>
      <c r="N53">
        <v>3600</v>
      </c>
    </row>
    <row r="54" spans="9:14">
      <c r="I54">
        <v>2.5</v>
      </c>
      <c r="J54">
        <v>10</v>
      </c>
      <c r="K54">
        <f t="shared" si="39"/>
        <v>-14.37</v>
      </c>
      <c r="L54">
        <f t="shared" si="37"/>
        <v>2.5</v>
      </c>
      <c r="M54">
        <f t="shared" si="40"/>
        <v>24.393007320280525</v>
      </c>
      <c r="N54">
        <v>3600</v>
      </c>
    </row>
    <row r="55" spans="9:14">
      <c r="I55">
        <v>0.15</v>
      </c>
      <c r="J55">
        <v>11</v>
      </c>
      <c r="K55">
        <f>E15</f>
        <v>-40.445</v>
      </c>
      <c r="L55">
        <f>$F$15+I55</f>
        <v>0.15</v>
      </c>
      <c r="M55">
        <f>G15</f>
        <v>24.306424314665481</v>
      </c>
      <c r="N55">
        <v>3600</v>
      </c>
    </row>
    <row r="56" spans="9:14">
      <c r="I56">
        <f>I55+0.3</f>
        <v>0.44999999999999996</v>
      </c>
      <c r="J56">
        <v>11</v>
      </c>
      <c r="K56">
        <f>K55</f>
        <v>-40.445</v>
      </c>
      <c r="L56">
        <f t="shared" ref="L56:L59" si="41">$F$15+I56</f>
        <v>0.44999999999999996</v>
      </c>
      <c r="M56">
        <f>M55</f>
        <v>24.306424314665481</v>
      </c>
      <c r="N56">
        <v>3600</v>
      </c>
    </row>
    <row r="57" spans="9:14">
      <c r="I57">
        <f t="shared" ref="I57:I58" si="42">I56+0.3</f>
        <v>0.75</v>
      </c>
      <c r="J57">
        <v>11</v>
      </c>
      <c r="K57">
        <f t="shared" ref="K57:K59" si="43">K56</f>
        <v>-40.445</v>
      </c>
      <c r="L57">
        <f t="shared" si="41"/>
        <v>0.75</v>
      </c>
      <c r="M57">
        <f t="shared" ref="M57:M59" si="44">M56</f>
        <v>24.306424314665481</v>
      </c>
      <c r="N57">
        <v>3600</v>
      </c>
    </row>
    <row r="58" spans="9:14">
      <c r="I58">
        <f t="shared" si="42"/>
        <v>1.05</v>
      </c>
      <c r="J58">
        <v>11</v>
      </c>
      <c r="K58">
        <f t="shared" si="43"/>
        <v>-40.445</v>
      </c>
      <c r="L58">
        <f t="shared" si="41"/>
        <v>1.05</v>
      </c>
      <c r="M58">
        <f t="shared" si="44"/>
        <v>24.306424314665481</v>
      </c>
      <c r="N58">
        <v>3600</v>
      </c>
    </row>
    <row r="59" spans="9:14">
      <c r="I59">
        <v>2.5</v>
      </c>
      <c r="J59">
        <v>11</v>
      </c>
      <c r="K59">
        <f t="shared" si="43"/>
        <v>-40.445</v>
      </c>
      <c r="L59">
        <f t="shared" si="41"/>
        <v>2.5</v>
      </c>
      <c r="M59">
        <f t="shared" si="44"/>
        <v>24.306424314665481</v>
      </c>
      <c r="N59">
        <v>3600</v>
      </c>
    </row>
    <row r="64" spans="9:14">
      <c r="N64">
        <f>SUM(N5:N59)/3600</f>
        <v>55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20:H65"/>
  <sheetViews>
    <sheetView zoomScaleNormal="100" workbookViewId="0">
      <selection activeCell="I39" sqref="I39"/>
    </sheetView>
  </sheetViews>
  <sheetFormatPr defaultRowHeight="15"/>
  <sheetData>
    <row r="20" spans="2:8">
      <c r="C20">
        <v>0.15</v>
      </c>
      <c r="D20" t="s">
        <v>137</v>
      </c>
    </row>
    <row r="21" spans="2:8">
      <c r="C21" t="s">
        <v>129</v>
      </c>
      <c r="D21" t="s">
        <v>120</v>
      </c>
      <c r="E21" t="s">
        <v>130</v>
      </c>
      <c r="F21" t="s">
        <v>128</v>
      </c>
      <c r="G21" t="s">
        <v>62</v>
      </c>
      <c r="H21" t="s">
        <v>138</v>
      </c>
    </row>
    <row r="22" spans="2:8">
      <c r="B22" t="s">
        <v>141</v>
      </c>
      <c r="C22" s="6">
        <v>1</v>
      </c>
      <c r="D22" s="6">
        <f>'Wall fits'!E5</f>
        <v>15.145</v>
      </c>
      <c r="E22" s="6">
        <f>'Wall fits'!F5+$C$20</f>
        <v>-44.134798175342212</v>
      </c>
      <c r="F22" s="6">
        <f>'Wall fits'!$G$5</f>
        <v>24.445895662914801</v>
      </c>
      <c r="G22" s="6">
        <v>2.75</v>
      </c>
      <c r="H22" s="6">
        <v>485</v>
      </c>
    </row>
    <row r="23" spans="2:8">
      <c r="C23" s="6">
        <v>2</v>
      </c>
      <c r="D23" s="6">
        <f>'Wall fits'!E6</f>
        <v>11.85</v>
      </c>
      <c r="E23" s="6">
        <f>'Wall fits'!F6+$C$20</f>
        <v>-44.168326093255757</v>
      </c>
      <c r="F23" s="6">
        <f>'Wall fits'!G6</f>
        <v>24.386242057254545</v>
      </c>
      <c r="G23" s="6">
        <v>2.75</v>
      </c>
      <c r="H23" s="6">
        <v>485</v>
      </c>
    </row>
    <row r="24" spans="2:8">
      <c r="C24" s="6">
        <v>3</v>
      </c>
      <c r="D24" s="6">
        <f>'Wall fits'!E7</f>
        <v>8.6</v>
      </c>
      <c r="E24" s="6">
        <f>'Wall fits'!F7+$C$20</f>
        <v>-44.413983912207762</v>
      </c>
      <c r="F24" s="6">
        <f>'Wall fits'!G7</f>
        <v>24.352519212589723</v>
      </c>
      <c r="G24" s="6">
        <v>2.75</v>
      </c>
      <c r="H24" s="6">
        <v>485</v>
      </c>
    </row>
    <row r="25" spans="2:8">
      <c r="C25" s="6">
        <v>4</v>
      </c>
      <c r="D25" s="6">
        <f>'Wall fits'!E8</f>
        <v>5.32</v>
      </c>
      <c r="E25" s="6">
        <f>'Wall fits'!F8+$C$20</f>
        <v>-45.060300583858314</v>
      </c>
      <c r="F25" s="6">
        <f>'Wall fits'!G8</f>
        <v>24.159374761883242</v>
      </c>
      <c r="G25" s="6">
        <v>2.75</v>
      </c>
      <c r="H25" s="6">
        <v>485</v>
      </c>
    </row>
    <row r="26" spans="2:8">
      <c r="C26" s="9">
        <v>4.5</v>
      </c>
      <c r="D26" s="9">
        <v>5.32</v>
      </c>
      <c r="E26" s="9">
        <f>E27</f>
        <v>-45.46951708387806</v>
      </c>
      <c r="F26" s="9">
        <f>F27</f>
        <v>24.549741542878859</v>
      </c>
      <c r="G26" s="9">
        <v>2.75</v>
      </c>
      <c r="H26" s="9">
        <v>1</v>
      </c>
    </row>
    <row r="27" spans="2:8">
      <c r="C27" s="6">
        <v>5</v>
      </c>
      <c r="D27" s="6">
        <f>'Wall fits'!E9</f>
        <v>2.085</v>
      </c>
      <c r="E27" s="6">
        <f>'Wall fits'!F9+$C$20</f>
        <v>-45.46951708387806</v>
      </c>
      <c r="F27" s="6">
        <f>'Wall fits'!G9</f>
        <v>24.549741542878859</v>
      </c>
      <c r="G27" s="6">
        <v>2.75</v>
      </c>
      <c r="H27" s="6">
        <v>485</v>
      </c>
    </row>
    <row r="28" spans="2:8">
      <c r="C28" s="6">
        <v>6</v>
      </c>
      <c r="D28" s="6">
        <f>'Wall fits'!E10</f>
        <v>-1.25</v>
      </c>
      <c r="E28" s="6">
        <f>'Wall fits'!F10+$C$20</f>
        <v>-45.588365765506083</v>
      </c>
      <c r="F28" s="6">
        <f>'Wall fits'!G10</f>
        <v>24.576479506470218</v>
      </c>
      <c r="G28" s="6">
        <v>2.75</v>
      </c>
      <c r="H28" s="6">
        <v>485</v>
      </c>
    </row>
    <row r="29" spans="2:8">
      <c r="C29" s="6">
        <v>7</v>
      </c>
      <c r="D29" s="6">
        <f>'Wall fits'!E11</f>
        <v>-4.5599999999999996</v>
      </c>
      <c r="E29" s="6">
        <f>'Wall fits'!F11+$C$20</f>
        <v>0.15</v>
      </c>
      <c r="F29" s="6">
        <f>'Wall fits'!G11</f>
        <v>24.724044823945629</v>
      </c>
      <c r="G29" s="6">
        <v>2.75</v>
      </c>
      <c r="H29" s="6">
        <v>485</v>
      </c>
    </row>
    <row r="30" spans="2:8">
      <c r="C30" s="6">
        <v>8</v>
      </c>
      <c r="D30" s="6">
        <f>'Wall fits'!E12</f>
        <v>-7.8250000000000002</v>
      </c>
      <c r="E30" s="6">
        <f>'Wall fits'!F12+$C$20</f>
        <v>0.15</v>
      </c>
      <c r="F30" s="6">
        <f>'Wall fits'!G12</f>
        <v>24.415598796803085</v>
      </c>
      <c r="G30" s="6">
        <v>2.75</v>
      </c>
      <c r="H30" s="6">
        <v>485</v>
      </c>
    </row>
    <row r="31" spans="2:8">
      <c r="C31" s="6">
        <v>9</v>
      </c>
      <c r="D31" s="6">
        <f>'Wall fits'!E13</f>
        <v>-11.074999999999999</v>
      </c>
      <c r="E31" s="6">
        <f>'Wall fits'!F13+$C$20</f>
        <v>0.15</v>
      </c>
      <c r="F31" s="6">
        <f>'Wall fits'!G13</f>
        <v>24.430757819598643</v>
      </c>
      <c r="G31" s="6">
        <v>2.75</v>
      </c>
      <c r="H31" s="6">
        <v>485</v>
      </c>
    </row>
    <row r="32" spans="2:8">
      <c r="C32" s="6">
        <v>10</v>
      </c>
      <c r="D32" s="6">
        <f>'Wall fits'!E14</f>
        <v>-14.37</v>
      </c>
      <c r="E32" s="6">
        <f>'Wall fits'!F14+$C$20</f>
        <v>0.15</v>
      </c>
      <c r="F32" s="6">
        <f>'Wall fits'!G14</f>
        <v>24.393007320280525</v>
      </c>
      <c r="G32" s="6">
        <v>2.75</v>
      </c>
      <c r="H32" s="6">
        <v>485</v>
      </c>
    </row>
    <row r="33" spans="2:8">
      <c r="C33" s="9">
        <v>10.5</v>
      </c>
      <c r="D33" s="9">
        <f>D32</f>
        <v>-14.37</v>
      </c>
      <c r="E33" s="9">
        <f>E34</f>
        <v>0.15</v>
      </c>
      <c r="F33" s="9">
        <f>F34</f>
        <v>24.306424314665481</v>
      </c>
      <c r="G33" s="9">
        <v>2.75</v>
      </c>
      <c r="H33" s="9">
        <v>1</v>
      </c>
    </row>
    <row r="34" spans="2:8">
      <c r="C34" s="6">
        <v>11</v>
      </c>
      <c r="D34" s="6">
        <f>'Wall fits'!E15</f>
        <v>-40.445</v>
      </c>
      <c r="E34" s="6">
        <f>'Wall fits'!F15+$C$20</f>
        <v>0.15</v>
      </c>
      <c r="F34" s="6">
        <f>'Wall fits'!G15</f>
        <v>24.306424314665481</v>
      </c>
      <c r="G34" s="6">
        <v>2.75</v>
      </c>
      <c r="H34" s="6">
        <v>485</v>
      </c>
    </row>
    <row r="35" spans="2:8">
      <c r="C35" s="14">
        <v>11.5</v>
      </c>
      <c r="D35" s="14">
        <f>D36</f>
        <v>15.145</v>
      </c>
      <c r="E35" s="14">
        <f>E34</f>
        <v>0.15</v>
      </c>
      <c r="F35" s="14">
        <f>F34</f>
        <v>24.306424314665481</v>
      </c>
      <c r="G35" s="14">
        <v>8</v>
      </c>
      <c r="H35" s="14">
        <v>1</v>
      </c>
    </row>
    <row r="36" spans="2:8">
      <c r="B36" t="s">
        <v>139</v>
      </c>
      <c r="C36" s="10">
        <f>Scans!C22</f>
        <v>1</v>
      </c>
      <c r="D36" s="10">
        <f>Scans!D22</f>
        <v>15.145</v>
      </c>
      <c r="E36" s="10">
        <f>'Wall fits'!F5+$J$20</f>
        <v>-44.28479817534221</v>
      </c>
      <c r="F36" s="10">
        <f>'Wall fits'!G5</f>
        <v>24.445895662914801</v>
      </c>
      <c r="G36" s="10">
        <v>8</v>
      </c>
      <c r="H36" s="10">
        <v>485</v>
      </c>
    </row>
    <row r="37" spans="2:8">
      <c r="C37" s="10">
        <f>Scans!C23</f>
        <v>2</v>
      </c>
      <c r="D37" s="10">
        <f>Scans!D23</f>
        <v>11.85</v>
      </c>
      <c r="E37" s="10">
        <f>'Wall fits'!F6+$J$20</f>
        <v>-44.318326093255756</v>
      </c>
      <c r="F37" s="10">
        <f>'Wall fits'!G6</f>
        <v>24.386242057254545</v>
      </c>
      <c r="G37" s="10">
        <v>8</v>
      </c>
      <c r="H37" s="10">
        <v>485</v>
      </c>
    </row>
    <row r="38" spans="2:8">
      <c r="C38" s="10">
        <f>Scans!C24</f>
        <v>3</v>
      </c>
      <c r="D38" s="10">
        <f>Scans!D24</f>
        <v>8.6</v>
      </c>
      <c r="E38" s="10">
        <f>'Wall fits'!F7+$J$20</f>
        <v>-44.56398391220776</v>
      </c>
      <c r="F38" s="10">
        <f>'Wall fits'!G7</f>
        <v>24.352519212589723</v>
      </c>
      <c r="G38" s="10">
        <v>8</v>
      </c>
      <c r="H38" s="10">
        <v>485</v>
      </c>
    </row>
    <row r="39" spans="2:8">
      <c r="C39" s="10">
        <f>Scans!C25</f>
        <v>4</v>
      </c>
      <c r="D39" s="10">
        <f>Scans!D25</f>
        <v>5.32</v>
      </c>
      <c r="E39" s="10">
        <f>'Wall fits'!F8+$J$20</f>
        <v>-45.210300583858313</v>
      </c>
      <c r="F39" s="10">
        <f>'Wall fits'!G8</f>
        <v>24.159374761883242</v>
      </c>
      <c r="G39" s="10">
        <v>8</v>
      </c>
      <c r="H39" s="10">
        <v>485</v>
      </c>
    </row>
    <row r="40" spans="2:8">
      <c r="C40" s="10">
        <f>Scans!C27</f>
        <v>5</v>
      </c>
      <c r="D40" s="10">
        <f>Scans!D27</f>
        <v>2.085</v>
      </c>
      <c r="E40" s="10">
        <f>'Wall fits'!F9+$J$20</f>
        <v>-45.619517083878058</v>
      </c>
      <c r="F40" s="10">
        <f>'Wall fits'!G9</f>
        <v>24.549741542878859</v>
      </c>
      <c r="G40" s="10">
        <v>8</v>
      </c>
      <c r="H40" s="10">
        <v>485</v>
      </c>
    </row>
    <row r="41" spans="2:8">
      <c r="C41" s="10">
        <f>Scans!C28</f>
        <v>6</v>
      </c>
      <c r="D41" s="10">
        <f>Scans!D28</f>
        <v>-1.25</v>
      </c>
      <c r="E41" s="10">
        <f>'Wall fits'!F10+$J$20</f>
        <v>-45.738365765506082</v>
      </c>
      <c r="F41" s="10">
        <f>'Wall fits'!G10</f>
        <v>24.576479506470218</v>
      </c>
      <c r="G41" s="10">
        <v>8</v>
      </c>
      <c r="H41" s="10">
        <v>485</v>
      </c>
    </row>
    <row r="42" spans="2:8">
      <c r="C42" s="10">
        <f>Scans!C29</f>
        <v>7</v>
      </c>
      <c r="D42" s="10">
        <f>Scans!D29</f>
        <v>-4.5599999999999996</v>
      </c>
      <c r="E42" s="10">
        <f>'Wall fits'!F11+$J$20</f>
        <v>0</v>
      </c>
      <c r="F42" s="10">
        <f>'Wall fits'!G11</f>
        <v>24.724044823945629</v>
      </c>
      <c r="G42" s="10">
        <v>8</v>
      </c>
      <c r="H42" s="10">
        <v>485</v>
      </c>
    </row>
    <row r="43" spans="2:8">
      <c r="C43" s="10">
        <f>Scans!C30</f>
        <v>8</v>
      </c>
      <c r="D43" s="10">
        <f>Scans!D30</f>
        <v>-7.8250000000000002</v>
      </c>
      <c r="E43" s="10">
        <f>'Wall fits'!F12+$J$20</f>
        <v>0</v>
      </c>
      <c r="F43" s="10">
        <f>'Wall fits'!G12</f>
        <v>24.415598796803085</v>
      </c>
      <c r="G43" s="10">
        <v>8</v>
      </c>
      <c r="H43" s="10">
        <v>485</v>
      </c>
    </row>
    <row r="44" spans="2:8">
      <c r="C44" s="10">
        <f>Scans!C31</f>
        <v>9</v>
      </c>
      <c r="D44" s="10">
        <f>Scans!D31</f>
        <v>-11.074999999999999</v>
      </c>
      <c r="E44" s="10">
        <f>'Wall fits'!F13+$J$20</f>
        <v>0</v>
      </c>
      <c r="F44" s="10">
        <f>'Wall fits'!G13</f>
        <v>24.430757819598643</v>
      </c>
      <c r="G44" s="10">
        <v>8</v>
      </c>
      <c r="H44" s="10">
        <v>485</v>
      </c>
    </row>
    <row r="45" spans="2:8">
      <c r="C45" s="10">
        <f>Scans!C32</f>
        <v>10</v>
      </c>
      <c r="D45" s="10">
        <f>Scans!D32</f>
        <v>-14.37</v>
      </c>
      <c r="E45" s="10">
        <f>'Wall fits'!F14+$J$20</f>
        <v>0</v>
      </c>
      <c r="F45" s="10">
        <f>'Wall fits'!G14</f>
        <v>24.393007320280525</v>
      </c>
      <c r="G45" s="10">
        <v>8</v>
      </c>
      <c r="H45" s="10">
        <v>485</v>
      </c>
    </row>
    <row r="46" spans="2:8">
      <c r="C46" s="11">
        <v>10.5</v>
      </c>
      <c r="D46" s="11">
        <f>D45</f>
        <v>-14.37</v>
      </c>
      <c r="E46" s="11">
        <f>E47</f>
        <v>0</v>
      </c>
      <c r="F46" s="11">
        <f>F47</f>
        <v>24.306424314665481</v>
      </c>
      <c r="G46" s="11">
        <v>8</v>
      </c>
      <c r="H46" s="11">
        <v>1</v>
      </c>
    </row>
    <row r="47" spans="2:8">
      <c r="C47" s="10">
        <f>Scans!C34</f>
        <v>11</v>
      </c>
      <c r="D47" s="10">
        <f>Scans!D34</f>
        <v>-40.445</v>
      </c>
      <c r="E47" s="10">
        <f>'Wall fits'!F15+$J$20</f>
        <v>0</v>
      </c>
      <c r="F47" s="10">
        <f>'Wall fits'!G15</f>
        <v>24.306424314665481</v>
      </c>
      <c r="G47" s="10">
        <v>8</v>
      </c>
      <c r="H47" s="10">
        <v>485</v>
      </c>
    </row>
    <row r="48" spans="2:8">
      <c r="C48" s="15">
        <v>11.5</v>
      </c>
      <c r="D48" s="15">
        <f>D47</f>
        <v>-40.445</v>
      </c>
      <c r="E48" s="15">
        <f>E49</f>
        <v>-45.619517083878058</v>
      </c>
      <c r="F48" s="15">
        <f>F47</f>
        <v>24.306424314665481</v>
      </c>
      <c r="G48" s="15">
        <v>8</v>
      </c>
      <c r="H48" s="15">
        <v>1</v>
      </c>
    </row>
    <row r="49" spans="2:8">
      <c r="B49" t="s">
        <v>140</v>
      </c>
      <c r="C49" s="6">
        <f>C40</f>
        <v>5</v>
      </c>
      <c r="D49" s="6">
        <f>D40</f>
        <v>2.085</v>
      </c>
      <c r="E49" s="6">
        <f>'Wall fits'!F9+$Q$20</f>
        <v>-45.619517083878058</v>
      </c>
      <c r="F49" s="6">
        <f>F40</f>
        <v>24.549741542878859</v>
      </c>
      <c r="G49" s="6">
        <v>2.5</v>
      </c>
      <c r="H49" s="6">
        <v>485</v>
      </c>
    </row>
    <row r="50" spans="2:8">
      <c r="C50" s="12">
        <v>5.5</v>
      </c>
      <c r="D50" s="12">
        <f>D51</f>
        <v>-7.8250000000000002</v>
      </c>
      <c r="E50" s="12">
        <f>E49</f>
        <v>-45.619517083878058</v>
      </c>
      <c r="F50" s="12">
        <f>F51</f>
        <v>24.415598796803085</v>
      </c>
      <c r="G50" s="12">
        <v>2.5</v>
      </c>
      <c r="H50" s="12">
        <v>1</v>
      </c>
    </row>
    <row r="51" spans="2:8">
      <c r="C51" s="6">
        <f>C43</f>
        <v>8</v>
      </c>
      <c r="D51" s="6">
        <f>D43</f>
        <v>-7.8250000000000002</v>
      </c>
      <c r="E51" s="6">
        <f>'Wall fits'!F12+$Q$20</f>
        <v>0</v>
      </c>
      <c r="F51" s="6">
        <f>F43</f>
        <v>24.415598796803085</v>
      </c>
      <c r="G51" s="6">
        <v>2.5</v>
      </c>
      <c r="H51" s="6">
        <v>485</v>
      </c>
    </row>
    <row r="52" spans="2:8">
      <c r="C52" s="9">
        <v>10.5</v>
      </c>
      <c r="D52" s="9">
        <f>D51</f>
        <v>-7.8250000000000002</v>
      </c>
      <c r="E52" s="9">
        <f>E53</f>
        <v>0</v>
      </c>
      <c r="F52" s="9">
        <f>F53</f>
        <v>24.306424314665481</v>
      </c>
      <c r="G52" s="9">
        <v>2.5</v>
      </c>
      <c r="H52" s="9">
        <v>1</v>
      </c>
    </row>
    <row r="53" spans="2:8">
      <c r="C53" s="6">
        <f>C47</f>
        <v>11</v>
      </c>
      <c r="D53" s="6">
        <f>D47</f>
        <v>-40.445</v>
      </c>
      <c r="E53" s="6">
        <f>'Wall fits'!F15+$Q$20</f>
        <v>0</v>
      </c>
      <c r="F53" s="6">
        <f>F47</f>
        <v>24.306424314665481</v>
      </c>
      <c r="G53" s="6">
        <v>2.5</v>
      </c>
      <c r="H53" s="6">
        <v>485</v>
      </c>
    </row>
    <row r="54" spans="2:8">
      <c r="C54" s="14">
        <v>11.5</v>
      </c>
      <c r="D54" s="14">
        <f>D55</f>
        <v>2.085</v>
      </c>
      <c r="E54" s="14">
        <f>E53</f>
        <v>0</v>
      </c>
      <c r="F54" s="14">
        <f>F53</f>
        <v>24.306424314665481</v>
      </c>
      <c r="G54" s="14">
        <v>5</v>
      </c>
      <c r="H54" s="14">
        <v>1</v>
      </c>
    </row>
    <row r="55" spans="2:8">
      <c r="B55" t="s">
        <v>135</v>
      </c>
      <c r="C55" s="7">
        <f>C49</f>
        <v>5</v>
      </c>
      <c r="D55" s="7">
        <f>D49</f>
        <v>2.085</v>
      </c>
      <c r="E55" s="7">
        <f>'Wall fits'!F9+$X$20</f>
        <v>-45.619517083878058</v>
      </c>
      <c r="F55" s="7">
        <f>F49</f>
        <v>24.549741542878859</v>
      </c>
      <c r="G55" s="7">
        <v>3</v>
      </c>
      <c r="H55" s="7">
        <v>485</v>
      </c>
    </row>
    <row r="56" spans="2:8">
      <c r="C56" s="13">
        <v>5.5</v>
      </c>
      <c r="D56" s="13">
        <f>D57</f>
        <v>-7.8250000000000002</v>
      </c>
      <c r="E56" s="13">
        <f>E55</f>
        <v>-45.619517083878058</v>
      </c>
      <c r="F56" s="13">
        <f>F57</f>
        <v>24.415598796803085</v>
      </c>
      <c r="G56" s="13">
        <v>3</v>
      </c>
      <c r="H56" s="13">
        <v>1</v>
      </c>
    </row>
    <row r="57" spans="2:8">
      <c r="C57" s="7">
        <f>C51</f>
        <v>8</v>
      </c>
      <c r="D57" s="7">
        <f>D51</f>
        <v>-7.8250000000000002</v>
      </c>
      <c r="E57" s="7">
        <f>'Wall fits'!F12+$X$20</f>
        <v>0</v>
      </c>
      <c r="F57" s="7">
        <f>F51</f>
        <v>24.415598796803085</v>
      </c>
      <c r="G57" s="7">
        <v>3</v>
      </c>
      <c r="H57" s="7">
        <v>485</v>
      </c>
    </row>
    <row r="58" spans="2:8">
      <c r="C58" s="8">
        <v>10.5</v>
      </c>
      <c r="D58" s="8">
        <f>D57</f>
        <v>-7.8250000000000002</v>
      </c>
      <c r="E58" s="8">
        <f>E59</f>
        <v>0</v>
      </c>
      <c r="F58" s="8">
        <f>F59</f>
        <v>24.306424314665481</v>
      </c>
      <c r="G58" s="8">
        <v>3</v>
      </c>
      <c r="H58" s="8">
        <v>1</v>
      </c>
    </row>
    <row r="59" spans="2:8">
      <c r="C59" s="7">
        <f>C53</f>
        <v>11</v>
      </c>
      <c r="D59" s="7">
        <f>D53</f>
        <v>-40.445</v>
      </c>
      <c r="E59" s="7">
        <f>'Wall fits'!F15+$X$20</f>
        <v>0</v>
      </c>
      <c r="F59" s="7">
        <f>F53</f>
        <v>24.306424314665481</v>
      </c>
      <c r="G59" s="7">
        <v>3</v>
      </c>
      <c r="H59" s="7">
        <v>485</v>
      </c>
    </row>
    <row r="60" spans="2:8">
      <c r="C60" s="16">
        <v>11.5</v>
      </c>
      <c r="D60" s="16">
        <f>D61</f>
        <v>2.085</v>
      </c>
      <c r="E60" s="16">
        <f>E59</f>
        <v>0</v>
      </c>
      <c r="F60" s="16">
        <f>F59</f>
        <v>24.306424314665481</v>
      </c>
      <c r="G60" s="16">
        <v>5</v>
      </c>
      <c r="H60" s="16">
        <v>1</v>
      </c>
    </row>
    <row r="61" spans="2:8">
      <c r="B61" t="s">
        <v>136</v>
      </c>
      <c r="C61" s="6">
        <f>C55</f>
        <v>5</v>
      </c>
      <c r="D61" s="6">
        <f>D55</f>
        <v>2.085</v>
      </c>
      <c r="E61" s="6">
        <f>'Wall fits'!F9+$AE$20</f>
        <v>-45.619517083878058</v>
      </c>
      <c r="F61" s="6">
        <f>F55</f>
        <v>24.549741542878859</v>
      </c>
      <c r="G61" s="6">
        <v>3.2</v>
      </c>
      <c r="H61" s="6">
        <v>485</v>
      </c>
    </row>
    <row r="62" spans="2:8">
      <c r="C62" s="12">
        <v>5.5</v>
      </c>
      <c r="D62" s="12">
        <f>D63</f>
        <v>-7.8250000000000002</v>
      </c>
      <c r="E62" s="12">
        <f>E61</f>
        <v>-45.619517083878058</v>
      </c>
      <c r="F62" s="12">
        <f>F63</f>
        <v>24.415598796803085</v>
      </c>
      <c r="G62" s="12">
        <v>3.2</v>
      </c>
      <c r="H62" s="12">
        <v>1</v>
      </c>
    </row>
    <row r="63" spans="2:8">
      <c r="C63" s="6">
        <f>C57</f>
        <v>8</v>
      </c>
      <c r="D63" s="6">
        <f>D57</f>
        <v>-7.8250000000000002</v>
      </c>
      <c r="E63" s="6">
        <f>'Wall fits'!F12+$AE$20</f>
        <v>0</v>
      </c>
      <c r="F63" s="6">
        <f>F57</f>
        <v>24.415598796803085</v>
      </c>
      <c r="G63" s="6">
        <v>3.2</v>
      </c>
      <c r="H63" s="6">
        <v>485</v>
      </c>
    </row>
    <row r="64" spans="2:8">
      <c r="C64" s="9">
        <v>10.5</v>
      </c>
      <c r="D64" s="9">
        <f>D63</f>
        <v>-7.8250000000000002</v>
      </c>
      <c r="E64" s="9">
        <f>E65</f>
        <v>0</v>
      </c>
      <c r="F64" s="9">
        <f>F65</f>
        <v>24.306424314665481</v>
      </c>
      <c r="G64" s="9">
        <v>3.2</v>
      </c>
      <c r="H64" s="9">
        <v>1</v>
      </c>
    </row>
    <row r="65" spans="3:8">
      <c r="C65" s="6">
        <f>C59</f>
        <v>11</v>
      </c>
      <c r="D65" s="6">
        <f>D59</f>
        <v>-40.445</v>
      </c>
      <c r="E65" s="6">
        <f>'Wall fits'!F15+$AE$20</f>
        <v>0</v>
      </c>
      <c r="F65" s="6">
        <f>F59</f>
        <v>24.306424314665481</v>
      </c>
      <c r="G65" s="6">
        <v>3.2</v>
      </c>
      <c r="H65" s="6">
        <v>485</v>
      </c>
    </row>
  </sheetData>
  <pageMargins left="0.7" right="0.7" top="0.75" bottom="0.75" header="0.3" footer="0.3"/>
  <pageSetup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6" sqref="B6:G6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Navigation</vt:lpstr>
      <vt:lpstr>Strains</vt:lpstr>
      <vt:lpstr>980001</vt:lpstr>
      <vt:lpstr>Work</vt:lpstr>
      <vt:lpstr>Wall fits</vt:lpstr>
      <vt:lpstr>Scans</vt:lpstr>
      <vt:lpstr>Sheet5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Michael Gharghouri</cp:lastModifiedBy>
  <dcterms:created xsi:type="dcterms:W3CDTF">2013-09-18T15:33:25Z</dcterms:created>
  <dcterms:modified xsi:type="dcterms:W3CDTF">2013-09-19T19:14:55Z</dcterms:modified>
</cp:coreProperties>
</file>