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510" windowWidth="16620" windowHeight="9210" activeTab="2"/>
  </bookViews>
  <sheets>
    <sheet name="Normal" sheetId="1" r:id="rId1"/>
    <sheet name="Longitudinal H1" sheetId="4" r:id="rId2"/>
    <sheet name="Longitudinal G2" sheetId="3" r:id="rId3"/>
  </sheets>
  <calcPr calcId="125725"/>
</workbook>
</file>

<file path=xl/calcChain.xml><?xml version="1.0" encoding="utf-8"?>
<calcChain xmlns="http://schemas.openxmlformats.org/spreadsheetml/2006/main">
  <c r="G20" i="3"/>
  <c r="G21" s="1"/>
  <c r="J20"/>
  <c r="J21" s="1"/>
  <c r="G19"/>
  <c r="J19" s="1"/>
  <c r="K19" s="1"/>
  <c r="J17"/>
  <c r="J18"/>
  <c r="G18"/>
  <c r="H19"/>
  <c r="H18"/>
  <c r="H17"/>
  <c r="G17"/>
  <c r="K17" s="1"/>
  <c r="H16"/>
  <c r="G16"/>
  <c r="J16" s="1"/>
  <c r="K16" s="1"/>
  <c r="H15"/>
  <c r="G15"/>
  <c r="J15" s="1"/>
  <c r="K15" s="1"/>
  <c r="H14"/>
  <c r="G14"/>
  <c r="J14" s="1"/>
  <c r="K14" s="1"/>
  <c r="H13"/>
  <c r="G13"/>
  <c r="J13" s="1"/>
  <c r="K13" s="1"/>
  <c r="H12"/>
  <c r="G12"/>
  <c r="J12" s="1"/>
  <c r="M5"/>
  <c r="L5"/>
  <c r="M5" i="4"/>
  <c r="G12"/>
  <c r="J12" s="1"/>
  <c r="K12" s="1"/>
  <c r="G13"/>
  <c r="G14"/>
  <c r="J14" s="1"/>
  <c r="K14" s="1"/>
  <c r="G15"/>
  <c r="J15" s="1"/>
  <c r="K15" s="1"/>
  <c r="G16"/>
  <c r="J16" s="1"/>
  <c r="K16" s="1"/>
  <c r="G17"/>
  <c r="J17" s="1"/>
  <c r="K17" s="1"/>
  <c r="L5"/>
  <c r="H12"/>
  <c r="H13"/>
  <c r="H14"/>
  <c r="H15"/>
  <c r="H16"/>
  <c r="H17"/>
  <c r="G91"/>
  <c r="G90"/>
  <c r="G89"/>
  <c r="G88"/>
  <c r="G87"/>
  <c r="G86"/>
  <c r="G85"/>
  <c r="F81"/>
  <c r="F80"/>
  <c r="F79"/>
  <c r="F78"/>
  <c r="F77"/>
  <c r="F76"/>
  <c r="F75"/>
  <c r="F74"/>
  <c r="F73"/>
  <c r="F72"/>
  <c r="F71"/>
  <c r="F70"/>
  <c r="F69"/>
  <c r="K18" i="3" l="1"/>
  <c r="K12"/>
  <c r="G19" i="4"/>
  <c r="J13"/>
  <c r="K13" s="1"/>
  <c r="M62" i="1"/>
  <c r="F57"/>
  <c r="F58"/>
  <c r="F59"/>
  <c r="F60"/>
  <c r="F61"/>
  <c r="F62"/>
  <c r="F63"/>
  <c r="F64"/>
  <c r="F56"/>
  <c r="F48"/>
  <c r="F49"/>
  <c r="F50"/>
  <c r="F51"/>
  <c r="F52"/>
  <c r="F53"/>
  <c r="F54"/>
  <c r="F55"/>
  <c r="F47"/>
  <c r="J56"/>
  <c r="J57"/>
  <c r="J58"/>
  <c r="J59"/>
  <c r="J60"/>
  <c r="J61"/>
  <c r="J62"/>
  <c r="J63"/>
  <c r="J55"/>
  <c r="J47"/>
  <c r="J48"/>
  <c r="J49"/>
  <c r="J50"/>
  <c r="J51"/>
  <c r="J52"/>
  <c r="J53"/>
  <c r="J54"/>
  <c r="J46"/>
  <c r="I47"/>
  <c r="I48" s="1"/>
  <c r="I49" s="1"/>
  <c r="I50" s="1"/>
  <c r="I51" s="1"/>
  <c r="I52" s="1"/>
  <c r="I53" s="1"/>
  <c r="I54" s="1"/>
  <c r="I55" s="1"/>
  <c r="I56" s="1"/>
  <c r="I57" s="1"/>
  <c r="I58" s="1"/>
  <c r="I59" s="1"/>
  <c r="I60" s="1"/>
  <c r="I61" s="1"/>
  <c r="I62" s="1"/>
  <c r="I63" s="1"/>
  <c r="I13"/>
  <c r="I14" s="1"/>
  <c r="I15" s="1"/>
  <c r="I16" s="1"/>
  <c r="I17" s="1"/>
  <c r="I18" s="1"/>
  <c r="I19" s="1"/>
  <c r="I20" s="1"/>
  <c r="I21" s="1"/>
  <c r="I22" s="1"/>
  <c r="I23" s="1"/>
  <c r="I24" s="1"/>
  <c r="I25" s="1"/>
  <c r="I26" s="1"/>
  <c r="I27" s="1"/>
  <c r="I28" s="1"/>
  <c r="I29" s="1"/>
  <c r="I30" s="1"/>
  <c r="I31" s="1"/>
  <c r="I32" s="1"/>
  <c r="I33" s="1"/>
  <c r="I34" s="1"/>
  <c r="I35" s="1"/>
  <c r="I36" s="1"/>
  <c r="I37" s="1"/>
  <c r="I38" s="1"/>
  <c r="I39" s="1"/>
  <c r="I40" s="1"/>
  <c r="I41" s="1"/>
  <c r="I42" s="1"/>
  <c r="I43" s="1"/>
  <c r="I44" s="1"/>
  <c r="I45" s="1"/>
  <c r="I46" s="1"/>
  <c r="K6"/>
  <c r="J13" s="1"/>
  <c r="J19" i="4" l="1"/>
  <c r="J12" i="1"/>
  <c r="F13"/>
  <c r="F46"/>
  <c r="F12"/>
  <c r="C13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8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F94"/>
  <c r="F93"/>
  <c r="F92"/>
  <c r="F91"/>
  <c r="F90"/>
  <c r="F89"/>
  <c r="F88"/>
  <c r="E84"/>
  <c r="E83"/>
  <c r="E82"/>
  <c r="E81"/>
  <c r="E80"/>
  <c r="E79"/>
  <c r="E78"/>
  <c r="E77"/>
  <c r="E76"/>
  <c r="E75"/>
  <c r="E74"/>
  <c r="E73"/>
  <c r="E72"/>
  <c r="E14"/>
  <c r="E15" l="1"/>
  <c r="J14"/>
  <c r="F14"/>
  <c r="E16"/>
  <c r="J16" l="1"/>
  <c r="F16"/>
  <c r="J15"/>
  <c r="F15"/>
  <c r="E17"/>
  <c r="F17" l="1"/>
  <c r="J17"/>
  <c r="E18"/>
  <c r="J18" l="1"/>
  <c r="F18"/>
  <c r="E19"/>
  <c r="J19" l="1"/>
  <c r="F19"/>
  <c r="E20"/>
  <c r="F20" l="1"/>
  <c r="J20"/>
  <c r="E21"/>
  <c r="F21" l="1"/>
  <c r="J21"/>
  <c r="E22"/>
  <c r="J22" l="1"/>
  <c r="F22"/>
  <c r="E23"/>
  <c r="F23" l="1"/>
  <c r="J23"/>
  <c r="E24"/>
  <c r="F24" l="1"/>
  <c r="J24"/>
  <c r="E25"/>
  <c r="F25" l="1"/>
  <c r="J25"/>
  <c r="E26"/>
  <c r="J26" l="1"/>
  <c r="F26"/>
  <c r="E27"/>
  <c r="J27" l="1"/>
  <c r="F27"/>
  <c r="E28"/>
  <c r="J28" l="1"/>
  <c r="F28"/>
  <c r="E29"/>
  <c r="J29" l="1"/>
  <c r="F29"/>
  <c r="E30"/>
  <c r="J30" l="1"/>
  <c r="F30"/>
  <c r="E31"/>
  <c r="J31" l="1"/>
  <c r="F31"/>
  <c r="E32"/>
  <c r="J32" l="1"/>
  <c r="F32"/>
  <c r="E33"/>
  <c r="F33" l="1"/>
  <c r="J33"/>
  <c r="E34"/>
  <c r="J34" l="1"/>
  <c r="F34"/>
  <c r="E35"/>
  <c r="J35" l="1"/>
  <c r="F35"/>
  <c r="E36"/>
  <c r="F36" l="1"/>
  <c r="J36"/>
  <c r="E37"/>
  <c r="F37" l="1"/>
  <c r="J37"/>
  <c r="E38"/>
  <c r="J38" l="1"/>
  <c r="F38"/>
  <c r="E39"/>
  <c r="F39" l="1"/>
  <c r="J39"/>
  <c r="E40"/>
  <c r="F40" l="1"/>
  <c r="J40"/>
  <c r="E41"/>
  <c r="F41" l="1"/>
  <c r="J41"/>
  <c r="E42"/>
  <c r="J42" l="1"/>
  <c r="F42"/>
  <c r="E43"/>
  <c r="J43" l="1"/>
  <c r="F43"/>
  <c r="E44"/>
  <c r="J44" l="1"/>
  <c r="F44"/>
  <c r="E45"/>
  <c r="J45" l="1"/>
  <c r="F45"/>
</calcChain>
</file>

<file path=xl/sharedStrings.xml><?xml version="1.0" encoding="utf-8"?>
<sst xmlns="http://schemas.openxmlformats.org/spreadsheetml/2006/main" count="65" uniqueCount="23">
  <si>
    <t>Xcentre =</t>
  </si>
  <si>
    <t>X-ve</t>
  </si>
  <si>
    <t>X+ve</t>
  </si>
  <si>
    <t>Depth = 0.15 mm</t>
  </si>
  <si>
    <t>Rec</t>
  </si>
  <si>
    <t>Y-Wall</t>
  </si>
  <si>
    <t>X</t>
  </si>
  <si>
    <t>X-AXIS</t>
  </si>
  <si>
    <t>Y-AXIS</t>
  </si>
  <si>
    <t>Depth = 2.5 mm</t>
  </si>
  <si>
    <t>Centre-line depth profile</t>
  </si>
  <si>
    <t>Depth (mm)</t>
  </si>
  <si>
    <t>-ve fusion line</t>
  </si>
  <si>
    <t>Weld H1</t>
  </si>
  <si>
    <t>Weld G2</t>
  </si>
  <si>
    <t>+ve fusion line</t>
  </si>
  <si>
    <t>Z-AXIS</t>
  </si>
  <si>
    <t>Ytel</t>
  </si>
  <si>
    <t>Yfinish</t>
  </si>
  <si>
    <t xml:space="preserve">Step = </t>
  </si>
  <si>
    <t>Nsteps =</t>
  </si>
  <si>
    <t>mon =</t>
  </si>
  <si>
    <t>SECONDS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</si>
</sst>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5">
    <xf numFmtId="0" fontId="0" fillId="0" borderId="0" xfId="0"/>
    <xf numFmtId="0" fontId="1" fillId="0" borderId="0" xfId="1" applyAlignment="1" applyProtection="1"/>
    <xf numFmtId="0" fontId="0" fillId="0" borderId="0" xfId="0" quotePrefix="1"/>
    <xf numFmtId="0" fontId="0" fillId="0" borderId="0" xfId="0" applyAlignment="1">
      <alignment horizontal="center"/>
    </xf>
    <xf numFmtId="0" fontId="2" fillId="2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Normal!$J$12:$J$45</c:f>
              <c:numCache>
                <c:formatCode>General</c:formatCode>
                <c:ptCount val="34"/>
                <c:pt idx="0">
                  <c:v>101.05250000000001</c:v>
                </c:pt>
                <c:pt idx="1">
                  <c:v>109.05250000000001</c:v>
                </c:pt>
                <c:pt idx="2">
                  <c:v>110.05250000000001</c:v>
                </c:pt>
                <c:pt idx="3">
                  <c:v>111.05250000000001</c:v>
                </c:pt>
                <c:pt idx="4">
                  <c:v>112.05250000000001</c:v>
                </c:pt>
                <c:pt idx="5">
                  <c:v>113.05250000000001</c:v>
                </c:pt>
                <c:pt idx="6">
                  <c:v>114.05250000000001</c:v>
                </c:pt>
                <c:pt idx="7">
                  <c:v>115.05250000000001</c:v>
                </c:pt>
                <c:pt idx="8">
                  <c:v>116.05250000000001</c:v>
                </c:pt>
                <c:pt idx="9">
                  <c:v>117.05250000000001</c:v>
                </c:pt>
                <c:pt idx="10">
                  <c:v>118.05250000000001</c:v>
                </c:pt>
                <c:pt idx="11">
                  <c:v>119.05250000000001</c:v>
                </c:pt>
                <c:pt idx="12">
                  <c:v>120.05250000000001</c:v>
                </c:pt>
                <c:pt idx="13">
                  <c:v>121.05250000000001</c:v>
                </c:pt>
                <c:pt idx="14">
                  <c:v>122.05250000000001</c:v>
                </c:pt>
                <c:pt idx="15">
                  <c:v>123.05250000000001</c:v>
                </c:pt>
                <c:pt idx="16">
                  <c:v>124.05250000000001</c:v>
                </c:pt>
                <c:pt idx="17">
                  <c:v>125.05250000000001</c:v>
                </c:pt>
                <c:pt idx="18">
                  <c:v>126.05250000000001</c:v>
                </c:pt>
                <c:pt idx="19">
                  <c:v>127.05250000000001</c:v>
                </c:pt>
                <c:pt idx="20">
                  <c:v>128.05250000000001</c:v>
                </c:pt>
                <c:pt idx="21">
                  <c:v>129.05250000000001</c:v>
                </c:pt>
                <c:pt idx="22">
                  <c:v>130.05250000000001</c:v>
                </c:pt>
                <c:pt idx="23">
                  <c:v>131.05250000000001</c:v>
                </c:pt>
                <c:pt idx="24">
                  <c:v>132.05250000000001</c:v>
                </c:pt>
                <c:pt idx="25">
                  <c:v>133.05250000000001</c:v>
                </c:pt>
                <c:pt idx="26">
                  <c:v>134.05250000000001</c:v>
                </c:pt>
                <c:pt idx="27">
                  <c:v>135.05250000000001</c:v>
                </c:pt>
                <c:pt idx="28">
                  <c:v>136.05250000000001</c:v>
                </c:pt>
                <c:pt idx="29">
                  <c:v>137.05250000000001</c:v>
                </c:pt>
                <c:pt idx="30">
                  <c:v>138.05250000000001</c:v>
                </c:pt>
                <c:pt idx="31">
                  <c:v>139.05250000000001</c:v>
                </c:pt>
                <c:pt idx="32">
                  <c:v>140.05250000000001</c:v>
                </c:pt>
                <c:pt idx="33">
                  <c:v>141.05250000000001</c:v>
                </c:pt>
              </c:numCache>
            </c:numRef>
          </c:xVal>
          <c:yVal>
            <c:numRef>
              <c:f>Normal!$K$12:$K$45</c:f>
              <c:numCache>
                <c:formatCode>General</c:formatCode>
                <c:ptCount val="34"/>
                <c:pt idx="0">
                  <c:v>-19</c:v>
                </c:pt>
                <c:pt idx="1">
                  <c:v>-19</c:v>
                </c:pt>
                <c:pt idx="2">
                  <c:v>-19</c:v>
                </c:pt>
                <c:pt idx="3">
                  <c:v>-19</c:v>
                </c:pt>
                <c:pt idx="4">
                  <c:v>-19</c:v>
                </c:pt>
                <c:pt idx="5">
                  <c:v>-19</c:v>
                </c:pt>
                <c:pt idx="6">
                  <c:v>-19</c:v>
                </c:pt>
                <c:pt idx="7">
                  <c:v>-19</c:v>
                </c:pt>
                <c:pt idx="8">
                  <c:v>-19</c:v>
                </c:pt>
                <c:pt idx="9">
                  <c:v>-19</c:v>
                </c:pt>
                <c:pt idx="10">
                  <c:v>-19</c:v>
                </c:pt>
                <c:pt idx="11">
                  <c:v>-19</c:v>
                </c:pt>
                <c:pt idx="12">
                  <c:v>-19</c:v>
                </c:pt>
                <c:pt idx="13">
                  <c:v>-19</c:v>
                </c:pt>
                <c:pt idx="14">
                  <c:v>-19</c:v>
                </c:pt>
                <c:pt idx="15">
                  <c:v>-19</c:v>
                </c:pt>
                <c:pt idx="16">
                  <c:v>-19</c:v>
                </c:pt>
                <c:pt idx="17">
                  <c:v>-19</c:v>
                </c:pt>
                <c:pt idx="18">
                  <c:v>-19</c:v>
                </c:pt>
                <c:pt idx="19">
                  <c:v>-19</c:v>
                </c:pt>
                <c:pt idx="20">
                  <c:v>-19</c:v>
                </c:pt>
                <c:pt idx="21">
                  <c:v>-19</c:v>
                </c:pt>
                <c:pt idx="22">
                  <c:v>-19</c:v>
                </c:pt>
                <c:pt idx="23">
                  <c:v>-19</c:v>
                </c:pt>
                <c:pt idx="24">
                  <c:v>-19</c:v>
                </c:pt>
                <c:pt idx="25">
                  <c:v>-19</c:v>
                </c:pt>
                <c:pt idx="26">
                  <c:v>-19</c:v>
                </c:pt>
                <c:pt idx="27">
                  <c:v>-19</c:v>
                </c:pt>
                <c:pt idx="28">
                  <c:v>-19</c:v>
                </c:pt>
                <c:pt idx="29">
                  <c:v>-19</c:v>
                </c:pt>
                <c:pt idx="30">
                  <c:v>-19</c:v>
                </c:pt>
                <c:pt idx="31">
                  <c:v>-19</c:v>
                </c:pt>
                <c:pt idx="32">
                  <c:v>-19</c:v>
                </c:pt>
                <c:pt idx="33">
                  <c:v>-19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Normal!$J$46:$J$54</c:f>
              <c:numCache>
                <c:formatCode>General</c:formatCode>
                <c:ptCount val="9"/>
                <c:pt idx="0">
                  <c:v>114.58</c:v>
                </c:pt>
                <c:pt idx="1">
                  <c:v>114.83</c:v>
                </c:pt>
                <c:pt idx="2">
                  <c:v>115.08</c:v>
                </c:pt>
                <c:pt idx="3">
                  <c:v>115.33</c:v>
                </c:pt>
                <c:pt idx="4">
                  <c:v>115.58</c:v>
                </c:pt>
                <c:pt idx="5">
                  <c:v>115.83</c:v>
                </c:pt>
                <c:pt idx="6">
                  <c:v>116.08</c:v>
                </c:pt>
                <c:pt idx="7">
                  <c:v>116.33</c:v>
                </c:pt>
                <c:pt idx="8">
                  <c:v>116.58</c:v>
                </c:pt>
              </c:numCache>
            </c:numRef>
          </c:xVal>
          <c:yVal>
            <c:numRef>
              <c:f>Normal!$K$46:$K$54</c:f>
              <c:numCache>
                <c:formatCode>General</c:formatCode>
                <c:ptCount val="9"/>
                <c:pt idx="0">
                  <c:v>-19</c:v>
                </c:pt>
                <c:pt idx="1">
                  <c:v>-19</c:v>
                </c:pt>
                <c:pt idx="2">
                  <c:v>-19</c:v>
                </c:pt>
                <c:pt idx="3">
                  <c:v>-19</c:v>
                </c:pt>
                <c:pt idx="4">
                  <c:v>-19</c:v>
                </c:pt>
                <c:pt idx="5">
                  <c:v>-19</c:v>
                </c:pt>
                <c:pt idx="6">
                  <c:v>-19</c:v>
                </c:pt>
                <c:pt idx="7">
                  <c:v>-19</c:v>
                </c:pt>
                <c:pt idx="8">
                  <c:v>-19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Normal!$J$55:$J$63</c:f>
              <c:numCache>
                <c:formatCode>General</c:formatCode>
                <c:ptCount val="9"/>
                <c:pt idx="0">
                  <c:v>133.52500000000001</c:v>
                </c:pt>
                <c:pt idx="1">
                  <c:v>133.77500000000001</c:v>
                </c:pt>
                <c:pt idx="2">
                  <c:v>134.02500000000001</c:v>
                </c:pt>
                <c:pt idx="3">
                  <c:v>134.27500000000001</c:v>
                </c:pt>
                <c:pt idx="4">
                  <c:v>134.52500000000001</c:v>
                </c:pt>
                <c:pt idx="5">
                  <c:v>134.77500000000001</c:v>
                </c:pt>
                <c:pt idx="6">
                  <c:v>135.02500000000001</c:v>
                </c:pt>
                <c:pt idx="7">
                  <c:v>135.27500000000001</c:v>
                </c:pt>
                <c:pt idx="8">
                  <c:v>135.52500000000001</c:v>
                </c:pt>
              </c:numCache>
            </c:numRef>
          </c:xVal>
          <c:yVal>
            <c:numRef>
              <c:f>Normal!$K$55:$K$63</c:f>
              <c:numCache>
                <c:formatCode>General</c:formatCode>
                <c:ptCount val="9"/>
                <c:pt idx="0">
                  <c:v>-19</c:v>
                </c:pt>
                <c:pt idx="1">
                  <c:v>-19</c:v>
                </c:pt>
                <c:pt idx="2">
                  <c:v>-19</c:v>
                </c:pt>
                <c:pt idx="3">
                  <c:v>-19</c:v>
                </c:pt>
                <c:pt idx="4">
                  <c:v>-19</c:v>
                </c:pt>
                <c:pt idx="5">
                  <c:v>-19</c:v>
                </c:pt>
                <c:pt idx="6">
                  <c:v>-19</c:v>
                </c:pt>
                <c:pt idx="7">
                  <c:v>-19</c:v>
                </c:pt>
                <c:pt idx="8">
                  <c:v>-19</c:v>
                </c:pt>
              </c:numCache>
            </c:numRef>
          </c:yVal>
        </c:ser>
        <c:axId val="87303680"/>
        <c:axId val="87305216"/>
      </c:scatterChart>
      <c:valAx>
        <c:axId val="87303680"/>
        <c:scaling>
          <c:orientation val="minMax"/>
        </c:scaling>
        <c:axPos val="b"/>
        <c:numFmt formatCode="General" sourceLinked="1"/>
        <c:tickLblPos val="nextTo"/>
        <c:crossAx val="87305216"/>
        <c:crosses val="autoZero"/>
        <c:crossBetween val="midCat"/>
      </c:valAx>
      <c:valAx>
        <c:axId val="87305216"/>
        <c:scaling>
          <c:orientation val="minMax"/>
        </c:scaling>
        <c:axPos val="l"/>
        <c:majorGridlines/>
        <c:numFmt formatCode="General" sourceLinked="1"/>
        <c:tickLblPos val="nextTo"/>
        <c:crossAx val="8730368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/>
    <c:plotArea>
      <c:layout/>
      <c:scatterChart>
        <c:scatterStyle val="lineMarker"/>
        <c:ser>
          <c:idx val="0"/>
          <c:order val="0"/>
          <c:tx>
            <c:strRef>
              <c:f>Normal!$G$11</c:f>
              <c:strCache>
                <c:ptCount val="1"/>
                <c:pt idx="0">
                  <c:v>Y-AXIS</c:v>
                </c:pt>
              </c:strCache>
            </c:strRef>
          </c:tx>
          <c:spPr>
            <a:ln w="28575">
              <a:noFill/>
            </a:ln>
          </c:spPr>
          <c:xVal>
            <c:numRef>
              <c:f>Normal!$F$12:$F$64</c:f>
              <c:numCache>
                <c:formatCode>General</c:formatCode>
                <c:ptCount val="53"/>
                <c:pt idx="0">
                  <c:v>-58.45</c:v>
                </c:pt>
                <c:pt idx="1">
                  <c:v>-50.45</c:v>
                </c:pt>
                <c:pt idx="2">
                  <c:v>-49.45</c:v>
                </c:pt>
                <c:pt idx="3">
                  <c:v>-48.45</c:v>
                </c:pt>
                <c:pt idx="4">
                  <c:v>-47.45</c:v>
                </c:pt>
                <c:pt idx="5">
                  <c:v>-46.45</c:v>
                </c:pt>
                <c:pt idx="6">
                  <c:v>-45.45</c:v>
                </c:pt>
                <c:pt idx="7">
                  <c:v>-44.45</c:v>
                </c:pt>
                <c:pt idx="8">
                  <c:v>-43.45</c:v>
                </c:pt>
                <c:pt idx="9">
                  <c:v>-42.45</c:v>
                </c:pt>
                <c:pt idx="10">
                  <c:v>-41.45</c:v>
                </c:pt>
                <c:pt idx="11">
                  <c:v>-40.450000000000003</c:v>
                </c:pt>
                <c:pt idx="12">
                  <c:v>-39.450000000000003</c:v>
                </c:pt>
                <c:pt idx="13">
                  <c:v>-38.450000000000003</c:v>
                </c:pt>
                <c:pt idx="14">
                  <c:v>-37.450000000000003</c:v>
                </c:pt>
                <c:pt idx="15">
                  <c:v>-36.450000000000003</c:v>
                </c:pt>
                <c:pt idx="16">
                  <c:v>-35.450000000000003</c:v>
                </c:pt>
                <c:pt idx="17">
                  <c:v>-34.450000000000003</c:v>
                </c:pt>
                <c:pt idx="18">
                  <c:v>-33.450000000000003</c:v>
                </c:pt>
                <c:pt idx="19">
                  <c:v>-32.450000000000003</c:v>
                </c:pt>
                <c:pt idx="20">
                  <c:v>-31.450000000000003</c:v>
                </c:pt>
                <c:pt idx="21">
                  <c:v>-30.450000000000003</c:v>
                </c:pt>
                <c:pt idx="22">
                  <c:v>-29.450000000000003</c:v>
                </c:pt>
                <c:pt idx="23">
                  <c:v>-28.450000000000003</c:v>
                </c:pt>
                <c:pt idx="24">
                  <c:v>-27.450000000000003</c:v>
                </c:pt>
                <c:pt idx="25">
                  <c:v>-26.450000000000003</c:v>
                </c:pt>
                <c:pt idx="26">
                  <c:v>-25.450000000000003</c:v>
                </c:pt>
                <c:pt idx="27">
                  <c:v>-24.450000000000003</c:v>
                </c:pt>
                <c:pt idx="28">
                  <c:v>-23.450000000000003</c:v>
                </c:pt>
                <c:pt idx="29">
                  <c:v>-22.450000000000003</c:v>
                </c:pt>
                <c:pt idx="30">
                  <c:v>-21.450000000000003</c:v>
                </c:pt>
                <c:pt idx="31">
                  <c:v>-20.450000000000003</c:v>
                </c:pt>
                <c:pt idx="32">
                  <c:v>-19.450000000000003</c:v>
                </c:pt>
                <c:pt idx="33">
                  <c:v>-18.450000000000003</c:v>
                </c:pt>
                <c:pt idx="34">
                  <c:v>-10.450000000000003</c:v>
                </c:pt>
                <c:pt idx="35">
                  <c:v>-45.7</c:v>
                </c:pt>
                <c:pt idx="36">
                  <c:v>-45.45</c:v>
                </c:pt>
                <c:pt idx="37">
                  <c:v>-45.2</c:v>
                </c:pt>
                <c:pt idx="38">
                  <c:v>-44.95</c:v>
                </c:pt>
                <c:pt idx="39">
                  <c:v>-44.7</c:v>
                </c:pt>
                <c:pt idx="40">
                  <c:v>-44.45</c:v>
                </c:pt>
                <c:pt idx="41">
                  <c:v>-44.2</c:v>
                </c:pt>
                <c:pt idx="42">
                  <c:v>-43.95</c:v>
                </c:pt>
                <c:pt idx="43">
                  <c:v>-43.7</c:v>
                </c:pt>
                <c:pt idx="44">
                  <c:v>-25.19</c:v>
                </c:pt>
                <c:pt idx="45">
                  <c:v>-24.94</c:v>
                </c:pt>
                <c:pt idx="46">
                  <c:v>-24.69</c:v>
                </c:pt>
                <c:pt idx="47">
                  <c:v>-24.44</c:v>
                </c:pt>
                <c:pt idx="48">
                  <c:v>-24.19</c:v>
                </c:pt>
                <c:pt idx="49">
                  <c:v>-23.94</c:v>
                </c:pt>
                <c:pt idx="50">
                  <c:v>-23.69</c:v>
                </c:pt>
                <c:pt idx="51">
                  <c:v>-23.44</c:v>
                </c:pt>
                <c:pt idx="52">
                  <c:v>-23.19</c:v>
                </c:pt>
              </c:numCache>
            </c:numRef>
          </c:xVal>
          <c:yVal>
            <c:numRef>
              <c:f>Normal!$G$12:$G$64</c:f>
              <c:numCache>
                <c:formatCode>General</c:formatCode>
                <c:ptCount val="53"/>
                <c:pt idx="0">
                  <c:v>-19</c:v>
                </c:pt>
                <c:pt idx="1">
                  <c:v>-19</c:v>
                </c:pt>
                <c:pt idx="2">
                  <c:v>-19</c:v>
                </c:pt>
                <c:pt idx="3">
                  <c:v>-19</c:v>
                </c:pt>
                <c:pt idx="4">
                  <c:v>-19</c:v>
                </c:pt>
                <c:pt idx="5">
                  <c:v>-19</c:v>
                </c:pt>
                <c:pt idx="6">
                  <c:v>-19</c:v>
                </c:pt>
                <c:pt idx="7">
                  <c:v>-19</c:v>
                </c:pt>
                <c:pt idx="8">
                  <c:v>-19</c:v>
                </c:pt>
                <c:pt idx="9">
                  <c:v>-19</c:v>
                </c:pt>
                <c:pt idx="10">
                  <c:v>-19</c:v>
                </c:pt>
                <c:pt idx="11">
                  <c:v>-19</c:v>
                </c:pt>
                <c:pt idx="12">
                  <c:v>-19</c:v>
                </c:pt>
                <c:pt idx="13">
                  <c:v>-19</c:v>
                </c:pt>
                <c:pt idx="14">
                  <c:v>-19</c:v>
                </c:pt>
                <c:pt idx="15">
                  <c:v>-19</c:v>
                </c:pt>
                <c:pt idx="16">
                  <c:v>-19</c:v>
                </c:pt>
                <c:pt idx="17">
                  <c:v>-19</c:v>
                </c:pt>
                <c:pt idx="18">
                  <c:v>-19</c:v>
                </c:pt>
                <c:pt idx="19">
                  <c:v>-19</c:v>
                </c:pt>
                <c:pt idx="20">
                  <c:v>-19</c:v>
                </c:pt>
                <c:pt idx="21">
                  <c:v>-19</c:v>
                </c:pt>
                <c:pt idx="22">
                  <c:v>-19</c:v>
                </c:pt>
                <c:pt idx="23">
                  <c:v>-19</c:v>
                </c:pt>
                <c:pt idx="24">
                  <c:v>-19</c:v>
                </c:pt>
                <c:pt idx="25">
                  <c:v>-19</c:v>
                </c:pt>
                <c:pt idx="26">
                  <c:v>-19</c:v>
                </c:pt>
                <c:pt idx="27">
                  <c:v>-19</c:v>
                </c:pt>
                <c:pt idx="28">
                  <c:v>-19</c:v>
                </c:pt>
                <c:pt idx="29">
                  <c:v>-19</c:v>
                </c:pt>
                <c:pt idx="30">
                  <c:v>-19</c:v>
                </c:pt>
                <c:pt idx="31">
                  <c:v>-19</c:v>
                </c:pt>
                <c:pt idx="32">
                  <c:v>-19</c:v>
                </c:pt>
                <c:pt idx="33">
                  <c:v>-19</c:v>
                </c:pt>
                <c:pt idx="34">
                  <c:v>-19</c:v>
                </c:pt>
                <c:pt idx="35">
                  <c:v>-19</c:v>
                </c:pt>
                <c:pt idx="36">
                  <c:v>-19</c:v>
                </c:pt>
                <c:pt idx="37">
                  <c:v>-19</c:v>
                </c:pt>
                <c:pt idx="38">
                  <c:v>-19</c:v>
                </c:pt>
                <c:pt idx="39">
                  <c:v>-19</c:v>
                </c:pt>
                <c:pt idx="40">
                  <c:v>-19</c:v>
                </c:pt>
                <c:pt idx="41">
                  <c:v>-19</c:v>
                </c:pt>
                <c:pt idx="42">
                  <c:v>-19</c:v>
                </c:pt>
                <c:pt idx="43">
                  <c:v>-19</c:v>
                </c:pt>
                <c:pt idx="44">
                  <c:v>-19</c:v>
                </c:pt>
                <c:pt idx="45">
                  <c:v>-19</c:v>
                </c:pt>
                <c:pt idx="46">
                  <c:v>-19</c:v>
                </c:pt>
                <c:pt idx="47">
                  <c:v>-19</c:v>
                </c:pt>
                <c:pt idx="48">
                  <c:v>-19</c:v>
                </c:pt>
                <c:pt idx="49">
                  <c:v>-19</c:v>
                </c:pt>
                <c:pt idx="50">
                  <c:v>-19</c:v>
                </c:pt>
                <c:pt idx="51">
                  <c:v>-19</c:v>
                </c:pt>
                <c:pt idx="52">
                  <c:v>-19</c:v>
                </c:pt>
              </c:numCache>
            </c:numRef>
          </c:yVal>
        </c:ser>
        <c:axId val="94403200"/>
        <c:axId val="87306240"/>
      </c:scatterChart>
      <c:valAx>
        <c:axId val="94403200"/>
        <c:scaling>
          <c:orientation val="minMax"/>
        </c:scaling>
        <c:axPos val="b"/>
        <c:numFmt formatCode="General" sourceLinked="1"/>
        <c:tickLblPos val="nextTo"/>
        <c:crossAx val="87306240"/>
        <c:crosses val="autoZero"/>
        <c:crossBetween val="midCat"/>
      </c:valAx>
      <c:valAx>
        <c:axId val="87306240"/>
        <c:scaling>
          <c:orientation val="minMax"/>
        </c:scaling>
        <c:axPos val="l"/>
        <c:majorGridlines/>
        <c:numFmt formatCode="General" sourceLinked="1"/>
        <c:tickLblPos val="nextTo"/>
        <c:crossAx val="9440320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/>
    <c:plotArea>
      <c:layout/>
      <c:scatterChart>
        <c:scatterStyle val="lineMarker"/>
        <c:ser>
          <c:idx val="0"/>
          <c:order val="0"/>
          <c:tx>
            <c:strRef>
              <c:f>'Longitudinal H1'!$H$11</c:f>
              <c:strCache>
                <c:ptCount val="1"/>
                <c:pt idx="0">
                  <c:v>Z-AXIS</c:v>
                </c:pt>
              </c:strCache>
            </c:strRef>
          </c:tx>
          <c:spPr>
            <a:ln w="28575">
              <a:noFill/>
            </a:ln>
          </c:spPr>
          <c:xVal>
            <c:numRef>
              <c:f>'Longitudinal H1'!$G$12:$G$61</c:f>
              <c:numCache>
                <c:formatCode>General</c:formatCode>
                <c:ptCount val="50"/>
                <c:pt idx="0">
                  <c:v>-22.725000000000001</c:v>
                </c:pt>
                <c:pt idx="1">
                  <c:v>-22.48</c:v>
                </c:pt>
                <c:pt idx="2">
                  <c:v>-22.465</c:v>
                </c:pt>
                <c:pt idx="3">
                  <c:v>-21.935000000000002</c:v>
                </c:pt>
                <c:pt idx="4">
                  <c:v>-21.87</c:v>
                </c:pt>
                <c:pt idx="5">
                  <c:v>-21.995000000000001</c:v>
                </c:pt>
                <c:pt idx="7">
                  <c:v>-21.87</c:v>
                </c:pt>
              </c:numCache>
            </c:numRef>
          </c:xVal>
          <c:yVal>
            <c:numRef>
              <c:f>'Longitudinal H1'!$H$12:$H$61</c:f>
              <c:numCache>
                <c:formatCode>General</c:formatCode>
                <c:ptCount val="50"/>
                <c:pt idx="0">
                  <c:v>16</c:v>
                </c:pt>
                <c:pt idx="1">
                  <c:v>14</c:v>
                </c:pt>
                <c:pt idx="2">
                  <c:v>12</c:v>
                </c:pt>
                <c:pt idx="3">
                  <c:v>-12</c:v>
                </c:pt>
                <c:pt idx="4">
                  <c:v>-16</c:v>
                </c:pt>
                <c:pt idx="5">
                  <c:v>-24</c:v>
                </c:pt>
              </c:numCache>
            </c:numRef>
          </c:yVal>
        </c:ser>
        <c:axId val="89350144"/>
        <c:axId val="89351680"/>
      </c:scatterChart>
      <c:valAx>
        <c:axId val="89350144"/>
        <c:scaling>
          <c:orientation val="minMax"/>
        </c:scaling>
        <c:axPos val="b"/>
        <c:numFmt formatCode="General" sourceLinked="1"/>
        <c:tickLblPos val="nextTo"/>
        <c:crossAx val="89351680"/>
        <c:crosses val="autoZero"/>
        <c:crossBetween val="midCat"/>
      </c:valAx>
      <c:valAx>
        <c:axId val="89351680"/>
        <c:scaling>
          <c:orientation val="minMax"/>
        </c:scaling>
        <c:axPos val="l"/>
        <c:majorGridlines/>
        <c:numFmt formatCode="General" sourceLinked="1"/>
        <c:tickLblPos val="nextTo"/>
        <c:crossAx val="8935014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'Longitudinal H1'!$D$12:$D$17</c:f>
              <c:numCache>
                <c:formatCode>General</c:formatCode>
                <c:ptCount val="6"/>
                <c:pt idx="0">
                  <c:v>-16</c:v>
                </c:pt>
                <c:pt idx="1">
                  <c:v>-14</c:v>
                </c:pt>
                <c:pt idx="2">
                  <c:v>-12</c:v>
                </c:pt>
                <c:pt idx="3">
                  <c:v>12</c:v>
                </c:pt>
                <c:pt idx="4">
                  <c:v>16</c:v>
                </c:pt>
                <c:pt idx="5">
                  <c:v>24</c:v>
                </c:pt>
              </c:numCache>
            </c:numRef>
          </c:xVal>
          <c:yVal>
            <c:numRef>
              <c:f>'Longitudinal H1'!$E$12:$E$17</c:f>
              <c:numCache>
                <c:formatCode>General</c:formatCode>
                <c:ptCount val="6"/>
                <c:pt idx="0">
                  <c:v>-23.625</c:v>
                </c:pt>
                <c:pt idx="1">
                  <c:v>-23.38</c:v>
                </c:pt>
                <c:pt idx="2">
                  <c:v>-23.364999999999998</c:v>
                </c:pt>
                <c:pt idx="3">
                  <c:v>-22.835000000000001</c:v>
                </c:pt>
                <c:pt idx="4">
                  <c:v>-22.77</c:v>
                </c:pt>
                <c:pt idx="5">
                  <c:v>-22.895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'Longitudinal H1'!$D$12:$D$17</c:f>
              <c:numCache>
                <c:formatCode>General</c:formatCode>
                <c:ptCount val="6"/>
                <c:pt idx="0">
                  <c:v>-16</c:v>
                </c:pt>
                <c:pt idx="1">
                  <c:v>-14</c:v>
                </c:pt>
                <c:pt idx="2">
                  <c:v>-12</c:v>
                </c:pt>
                <c:pt idx="3">
                  <c:v>12</c:v>
                </c:pt>
                <c:pt idx="4">
                  <c:v>16</c:v>
                </c:pt>
                <c:pt idx="5">
                  <c:v>24</c:v>
                </c:pt>
              </c:numCache>
            </c:numRef>
          </c:xVal>
          <c:yVal>
            <c:numRef>
              <c:f>'Longitudinal H1'!$G$12:$G$17</c:f>
              <c:numCache>
                <c:formatCode>General</c:formatCode>
                <c:ptCount val="6"/>
                <c:pt idx="0">
                  <c:v>-22.725000000000001</c:v>
                </c:pt>
                <c:pt idx="1">
                  <c:v>-22.48</c:v>
                </c:pt>
                <c:pt idx="2">
                  <c:v>-22.465</c:v>
                </c:pt>
                <c:pt idx="3">
                  <c:v>-21.935000000000002</c:v>
                </c:pt>
                <c:pt idx="4">
                  <c:v>-21.87</c:v>
                </c:pt>
                <c:pt idx="5">
                  <c:v>-21.995000000000001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'Longitudinal H1'!$D$12:$D$17</c:f>
              <c:numCache>
                <c:formatCode>General</c:formatCode>
                <c:ptCount val="6"/>
                <c:pt idx="0">
                  <c:v>-16</c:v>
                </c:pt>
                <c:pt idx="1">
                  <c:v>-14</c:v>
                </c:pt>
                <c:pt idx="2">
                  <c:v>-12</c:v>
                </c:pt>
                <c:pt idx="3">
                  <c:v>12</c:v>
                </c:pt>
                <c:pt idx="4">
                  <c:v>16</c:v>
                </c:pt>
                <c:pt idx="5">
                  <c:v>24</c:v>
                </c:pt>
              </c:numCache>
            </c:numRef>
          </c:xVal>
          <c:yVal>
            <c:numRef>
              <c:f>'Longitudinal H1'!$J$12:$J$17</c:f>
              <c:numCache>
                <c:formatCode>General</c:formatCode>
                <c:ptCount val="6"/>
                <c:pt idx="0">
                  <c:v>-24.525000000000002</c:v>
                </c:pt>
                <c:pt idx="1">
                  <c:v>-24.28</c:v>
                </c:pt>
                <c:pt idx="2">
                  <c:v>-24.265000000000001</c:v>
                </c:pt>
                <c:pt idx="3">
                  <c:v>-23.735000000000003</c:v>
                </c:pt>
                <c:pt idx="4">
                  <c:v>-23.67</c:v>
                </c:pt>
                <c:pt idx="5">
                  <c:v>-23.795000000000002</c:v>
                </c:pt>
              </c:numCache>
            </c:numRef>
          </c:yVal>
        </c:ser>
        <c:axId val="89377408"/>
        <c:axId val="89379200"/>
      </c:scatterChart>
      <c:valAx>
        <c:axId val="89377408"/>
        <c:scaling>
          <c:orientation val="minMax"/>
        </c:scaling>
        <c:axPos val="b"/>
        <c:numFmt formatCode="General" sourceLinked="1"/>
        <c:tickLblPos val="nextTo"/>
        <c:crossAx val="89379200"/>
        <c:crosses val="autoZero"/>
        <c:crossBetween val="midCat"/>
      </c:valAx>
      <c:valAx>
        <c:axId val="89379200"/>
        <c:scaling>
          <c:orientation val="minMax"/>
        </c:scaling>
        <c:axPos val="l"/>
        <c:majorGridlines/>
        <c:numFmt formatCode="General" sourceLinked="1"/>
        <c:tickLblPos val="nextTo"/>
        <c:crossAx val="893774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'Longitudinal G2'!$D$12:$D$19</c:f>
              <c:numCache>
                <c:formatCode>General</c:formatCode>
                <c:ptCount val="8"/>
                <c:pt idx="0">
                  <c:v>-24</c:v>
                </c:pt>
                <c:pt idx="1">
                  <c:v>-16</c:v>
                </c:pt>
                <c:pt idx="2">
                  <c:v>-14</c:v>
                </c:pt>
                <c:pt idx="3">
                  <c:v>-12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24</c:v>
                </c:pt>
              </c:numCache>
            </c:numRef>
          </c:xVal>
          <c:yVal>
            <c:numRef>
              <c:f>'Longitudinal G2'!$E$12:$E$19</c:f>
              <c:numCache>
                <c:formatCode>General</c:formatCode>
                <c:ptCount val="8"/>
                <c:pt idx="0">
                  <c:v>-24.454999999999998</c:v>
                </c:pt>
                <c:pt idx="1">
                  <c:v>-24.05</c:v>
                </c:pt>
                <c:pt idx="2">
                  <c:v>-23.8</c:v>
                </c:pt>
                <c:pt idx="3">
                  <c:v>-23.97</c:v>
                </c:pt>
                <c:pt idx="4">
                  <c:v>-23.42</c:v>
                </c:pt>
                <c:pt idx="5">
                  <c:v>-23.4</c:v>
                </c:pt>
                <c:pt idx="6">
                  <c:v>-23.364999999999998</c:v>
                </c:pt>
                <c:pt idx="7">
                  <c:v>-23.245000000000001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'Longitudinal G2'!$D$12:$D$19</c:f>
              <c:numCache>
                <c:formatCode>General</c:formatCode>
                <c:ptCount val="8"/>
                <c:pt idx="0">
                  <c:v>-24</c:v>
                </c:pt>
                <c:pt idx="1">
                  <c:v>-16</c:v>
                </c:pt>
                <c:pt idx="2">
                  <c:v>-14</c:v>
                </c:pt>
                <c:pt idx="3">
                  <c:v>-12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24</c:v>
                </c:pt>
              </c:numCache>
            </c:numRef>
          </c:xVal>
          <c:yVal>
            <c:numRef>
              <c:f>'Longitudinal G2'!$G$12:$G$19</c:f>
              <c:numCache>
                <c:formatCode>General</c:formatCode>
                <c:ptCount val="8"/>
                <c:pt idx="0">
                  <c:v>-23.555</c:v>
                </c:pt>
                <c:pt idx="1">
                  <c:v>-23.150000000000002</c:v>
                </c:pt>
                <c:pt idx="2">
                  <c:v>-22.900000000000002</c:v>
                </c:pt>
                <c:pt idx="3">
                  <c:v>-23.07</c:v>
                </c:pt>
                <c:pt idx="4">
                  <c:v>-22.520000000000003</c:v>
                </c:pt>
                <c:pt idx="5">
                  <c:v>-22.5</c:v>
                </c:pt>
                <c:pt idx="6">
                  <c:v>-22.465</c:v>
                </c:pt>
                <c:pt idx="7">
                  <c:v>-22.345000000000002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'Longitudinal G2'!$D$12:$D$19</c:f>
              <c:numCache>
                <c:formatCode>General</c:formatCode>
                <c:ptCount val="8"/>
                <c:pt idx="0">
                  <c:v>-24</c:v>
                </c:pt>
                <c:pt idx="1">
                  <c:v>-16</c:v>
                </c:pt>
                <c:pt idx="2">
                  <c:v>-14</c:v>
                </c:pt>
                <c:pt idx="3">
                  <c:v>-12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24</c:v>
                </c:pt>
              </c:numCache>
            </c:numRef>
          </c:xVal>
          <c:yVal>
            <c:numRef>
              <c:f>'Longitudinal G2'!$J$12:$J$19</c:f>
              <c:numCache>
                <c:formatCode>General</c:formatCode>
                <c:ptCount val="8"/>
                <c:pt idx="0">
                  <c:v>-25.355</c:v>
                </c:pt>
                <c:pt idx="1">
                  <c:v>-24.950000000000003</c:v>
                </c:pt>
                <c:pt idx="2">
                  <c:v>-24.700000000000003</c:v>
                </c:pt>
                <c:pt idx="3">
                  <c:v>-24.87</c:v>
                </c:pt>
                <c:pt idx="4">
                  <c:v>-24.320000000000004</c:v>
                </c:pt>
                <c:pt idx="5">
                  <c:v>-24.3</c:v>
                </c:pt>
                <c:pt idx="6">
                  <c:v>-24.265000000000001</c:v>
                </c:pt>
                <c:pt idx="7">
                  <c:v>-24.145000000000003</c:v>
                </c:pt>
              </c:numCache>
            </c:numRef>
          </c:yVal>
        </c:ser>
        <c:axId val="94308992"/>
        <c:axId val="94331264"/>
      </c:scatterChart>
      <c:valAx>
        <c:axId val="94308992"/>
        <c:scaling>
          <c:orientation val="minMax"/>
        </c:scaling>
        <c:axPos val="b"/>
        <c:numFmt formatCode="General" sourceLinked="1"/>
        <c:tickLblPos val="nextTo"/>
        <c:crossAx val="94331264"/>
        <c:crosses val="autoZero"/>
        <c:crossBetween val="midCat"/>
      </c:valAx>
      <c:valAx>
        <c:axId val="94331264"/>
        <c:scaling>
          <c:orientation val="minMax"/>
        </c:scaling>
        <c:axPos val="l"/>
        <c:majorGridlines/>
        <c:numFmt formatCode="General" sourceLinked="1"/>
        <c:tickLblPos val="nextTo"/>
        <c:crossAx val="943089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13</xdr:row>
      <xdr:rowOff>0</xdr:rowOff>
    </xdr:from>
    <xdr:to>
      <xdr:col>18</xdr:col>
      <xdr:colOff>342900</xdr:colOff>
      <xdr:row>27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571500</xdr:colOff>
      <xdr:row>46</xdr:row>
      <xdr:rowOff>77856</xdr:rowOff>
    </xdr:from>
    <xdr:to>
      <xdr:col>8</xdr:col>
      <xdr:colOff>263388</xdr:colOff>
      <xdr:row>60</xdr:row>
      <xdr:rowOff>154056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43</xdr:row>
      <xdr:rowOff>77856</xdr:rowOff>
    </xdr:from>
    <xdr:to>
      <xdr:col>9</xdr:col>
      <xdr:colOff>263388</xdr:colOff>
      <xdr:row>57</xdr:row>
      <xdr:rowOff>154056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405847</xdr:colOff>
      <xdr:row>7</xdr:row>
      <xdr:rowOff>157369</xdr:rowOff>
    </xdr:from>
    <xdr:to>
      <xdr:col>20</xdr:col>
      <xdr:colOff>74543</xdr:colOff>
      <xdr:row>19</xdr:row>
      <xdr:rowOff>41412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405847</xdr:colOff>
      <xdr:row>7</xdr:row>
      <xdr:rowOff>157369</xdr:rowOff>
    </xdr:from>
    <xdr:to>
      <xdr:col>20</xdr:col>
      <xdr:colOff>74543</xdr:colOff>
      <xdr:row>19</xdr:row>
      <xdr:rowOff>41412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4:M94"/>
  <sheetViews>
    <sheetView topLeftCell="A4" zoomScale="115" zoomScaleNormal="115" workbookViewId="0">
      <selection activeCell="K6" sqref="K6"/>
    </sheetView>
  </sheetViews>
  <sheetFormatPr defaultRowHeight="15"/>
  <sheetData>
    <row r="4" spans="3:11">
      <c r="F4" t="s">
        <v>13</v>
      </c>
      <c r="J4" t="s">
        <v>14</v>
      </c>
    </row>
    <row r="6" spans="3:11">
      <c r="F6" t="s">
        <v>0</v>
      </c>
      <c r="G6">
        <v>-34.450000000000003</v>
      </c>
      <c r="J6" t="s">
        <v>0</v>
      </c>
      <c r="K6">
        <f>AVERAGE(K7:K8)</f>
        <v>125.05250000000001</v>
      </c>
    </row>
    <row r="7" spans="3:11">
      <c r="F7" t="s">
        <v>1</v>
      </c>
      <c r="G7">
        <v>-44.7</v>
      </c>
      <c r="J7" t="s">
        <v>1</v>
      </c>
      <c r="K7">
        <v>115.58</v>
      </c>
    </row>
    <row r="8" spans="3:11">
      <c r="F8" t="s">
        <v>2</v>
      </c>
      <c r="G8">
        <v>-24.19</v>
      </c>
      <c r="J8" t="s">
        <v>2</v>
      </c>
      <c r="K8">
        <v>134.52500000000001</v>
      </c>
    </row>
    <row r="10" spans="3:11">
      <c r="E10" s="3" t="s">
        <v>3</v>
      </c>
      <c r="F10" s="3"/>
      <c r="G10" s="3"/>
      <c r="H10" s="3"/>
    </row>
    <row r="11" spans="3:11">
      <c r="C11" t="s">
        <v>4</v>
      </c>
      <c r="D11" t="s">
        <v>5</v>
      </c>
      <c r="E11" t="s">
        <v>6</v>
      </c>
      <c r="F11" t="s">
        <v>7</v>
      </c>
      <c r="G11" t="s">
        <v>8</v>
      </c>
      <c r="I11" t="s">
        <v>4</v>
      </c>
      <c r="J11" t="s">
        <v>7</v>
      </c>
      <c r="K11" t="s">
        <v>8</v>
      </c>
    </row>
    <row r="12" spans="3:11">
      <c r="C12">
        <v>1</v>
      </c>
      <c r="E12">
        <v>-24</v>
      </c>
      <c r="F12">
        <f>$G$6+E12</f>
        <v>-58.45</v>
      </c>
      <c r="G12">
        <v>-19</v>
      </c>
      <c r="I12">
        <v>1</v>
      </c>
      <c r="J12">
        <f>$K$6+E12</f>
        <v>101.05250000000001</v>
      </c>
      <c r="K12">
        <v>-19</v>
      </c>
    </row>
    <row r="13" spans="3:11">
      <c r="C13">
        <f>C12+1</f>
        <v>2</v>
      </c>
      <c r="E13">
        <v>-16</v>
      </c>
      <c r="F13">
        <f t="shared" ref="F13:F46" si="0">$G$6+E13</f>
        <v>-50.45</v>
      </c>
      <c r="G13">
        <v>-19</v>
      </c>
      <c r="H13" s="1"/>
      <c r="I13">
        <f>I12+1</f>
        <v>2</v>
      </c>
      <c r="J13">
        <f t="shared" ref="J13:J45" si="1">$K$6+E13</f>
        <v>109.05250000000001</v>
      </c>
      <c r="K13">
        <v>-19</v>
      </c>
    </row>
    <row r="14" spans="3:11">
      <c r="C14">
        <f t="shared" ref="C14:C46" si="2">C13+1</f>
        <v>3</v>
      </c>
      <c r="E14">
        <f>E13+1</f>
        <v>-15</v>
      </c>
      <c r="F14">
        <f t="shared" si="0"/>
        <v>-49.45</v>
      </c>
      <c r="G14">
        <v>-19</v>
      </c>
      <c r="I14">
        <f t="shared" ref="I14:I45" si="3">I13+1</f>
        <v>3</v>
      </c>
      <c r="J14">
        <f t="shared" si="1"/>
        <v>110.05250000000001</v>
      </c>
      <c r="K14">
        <v>-19</v>
      </c>
    </row>
    <row r="15" spans="3:11">
      <c r="C15">
        <f t="shared" si="2"/>
        <v>4</v>
      </c>
      <c r="E15">
        <f t="shared" ref="E15:E45" si="4">E14+1</f>
        <v>-14</v>
      </c>
      <c r="F15">
        <f t="shared" si="0"/>
        <v>-48.45</v>
      </c>
      <c r="G15">
        <v>-19</v>
      </c>
      <c r="I15">
        <f t="shared" si="3"/>
        <v>4</v>
      </c>
      <c r="J15">
        <f t="shared" si="1"/>
        <v>111.05250000000001</v>
      </c>
      <c r="K15">
        <v>-19</v>
      </c>
    </row>
    <row r="16" spans="3:11">
      <c r="C16">
        <f t="shared" si="2"/>
        <v>5</v>
      </c>
      <c r="E16">
        <f t="shared" si="4"/>
        <v>-13</v>
      </c>
      <c r="F16">
        <f t="shared" si="0"/>
        <v>-47.45</v>
      </c>
      <c r="G16">
        <v>-19</v>
      </c>
      <c r="I16">
        <f t="shared" si="3"/>
        <v>5</v>
      </c>
      <c r="J16">
        <f t="shared" si="1"/>
        <v>112.05250000000001</v>
      </c>
      <c r="K16">
        <v>-19</v>
      </c>
    </row>
    <row r="17" spans="3:11">
      <c r="C17">
        <f t="shared" si="2"/>
        <v>6</v>
      </c>
      <c r="E17">
        <f t="shared" si="4"/>
        <v>-12</v>
      </c>
      <c r="F17">
        <f t="shared" si="0"/>
        <v>-46.45</v>
      </c>
      <c r="G17">
        <v>-19</v>
      </c>
      <c r="I17">
        <f t="shared" si="3"/>
        <v>6</v>
      </c>
      <c r="J17">
        <f t="shared" si="1"/>
        <v>113.05250000000001</v>
      </c>
      <c r="K17">
        <v>-19</v>
      </c>
    </row>
    <row r="18" spans="3:11">
      <c r="C18">
        <f t="shared" si="2"/>
        <v>7</v>
      </c>
      <c r="E18">
        <f t="shared" si="4"/>
        <v>-11</v>
      </c>
      <c r="F18">
        <f t="shared" si="0"/>
        <v>-45.45</v>
      </c>
      <c r="G18">
        <v>-19</v>
      </c>
      <c r="I18">
        <f t="shared" si="3"/>
        <v>7</v>
      </c>
      <c r="J18">
        <f t="shared" si="1"/>
        <v>114.05250000000001</v>
      </c>
      <c r="K18">
        <v>-19</v>
      </c>
    </row>
    <row r="19" spans="3:11">
      <c r="C19">
        <f t="shared" si="2"/>
        <v>8</v>
      </c>
      <c r="E19">
        <f t="shared" si="4"/>
        <v>-10</v>
      </c>
      <c r="F19">
        <f t="shared" si="0"/>
        <v>-44.45</v>
      </c>
      <c r="G19">
        <v>-19</v>
      </c>
      <c r="I19">
        <f t="shared" si="3"/>
        <v>8</v>
      </c>
      <c r="J19">
        <f t="shared" si="1"/>
        <v>115.05250000000001</v>
      </c>
      <c r="K19">
        <v>-19</v>
      </c>
    </row>
    <row r="20" spans="3:11">
      <c r="C20">
        <f t="shared" si="2"/>
        <v>9</v>
      </c>
      <c r="E20">
        <f t="shared" si="4"/>
        <v>-9</v>
      </c>
      <c r="F20">
        <f t="shared" si="0"/>
        <v>-43.45</v>
      </c>
      <c r="G20">
        <v>-19</v>
      </c>
      <c r="I20">
        <f t="shared" si="3"/>
        <v>9</v>
      </c>
      <c r="J20">
        <f t="shared" si="1"/>
        <v>116.05250000000001</v>
      </c>
      <c r="K20">
        <v>-19</v>
      </c>
    </row>
    <row r="21" spans="3:11">
      <c r="C21">
        <f t="shared" si="2"/>
        <v>10</v>
      </c>
      <c r="E21">
        <f t="shared" si="4"/>
        <v>-8</v>
      </c>
      <c r="F21">
        <f t="shared" si="0"/>
        <v>-42.45</v>
      </c>
      <c r="G21">
        <v>-19</v>
      </c>
      <c r="I21">
        <f t="shared" si="3"/>
        <v>10</v>
      </c>
      <c r="J21">
        <f t="shared" si="1"/>
        <v>117.05250000000001</v>
      </c>
      <c r="K21">
        <v>-19</v>
      </c>
    </row>
    <row r="22" spans="3:11">
      <c r="C22">
        <f t="shared" si="2"/>
        <v>11</v>
      </c>
      <c r="E22">
        <f t="shared" si="4"/>
        <v>-7</v>
      </c>
      <c r="F22">
        <f t="shared" si="0"/>
        <v>-41.45</v>
      </c>
      <c r="G22">
        <v>-19</v>
      </c>
      <c r="I22">
        <f t="shared" si="3"/>
        <v>11</v>
      </c>
      <c r="J22">
        <f t="shared" si="1"/>
        <v>118.05250000000001</v>
      </c>
      <c r="K22">
        <v>-19</v>
      </c>
    </row>
    <row r="23" spans="3:11">
      <c r="C23">
        <f t="shared" si="2"/>
        <v>12</v>
      </c>
      <c r="E23">
        <f t="shared" si="4"/>
        <v>-6</v>
      </c>
      <c r="F23">
        <f t="shared" si="0"/>
        <v>-40.450000000000003</v>
      </c>
      <c r="G23">
        <v>-19</v>
      </c>
      <c r="I23">
        <f t="shared" si="3"/>
        <v>12</v>
      </c>
      <c r="J23">
        <f t="shared" si="1"/>
        <v>119.05250000000001</v>
      </c>
      <c r="K23">
        <v>-19</v>
      </c>
    </row>
    <row r="24" spans="3:11">
      <c r="C24">
        <f t="shared" si="2"/>
        <v>13</v>
      </c>
      <c r="E24">
        <f t="shared" si="4"/>
        <v>-5</v>
      </c>
      <c r="F24">
        <f t="shared" si="0"/>
        <v>-39.450000000000003</v>
      </c>
      <c r="G24">
        <v>-19</v>
      </c>
      <c r="I24">
        <f t="shared" si="3"/>
        <v>13</v>
      </c>
      <c r="J24">
        <f t="shared" si="1"/>
        <v>120.05250000000001</v>
      </c>
      <c r="K24">
        <v>-19</v>
      </c>
    </row>
    <row r="25" spans="3:11">
      <c r="C25">
        <f t="shared" si="2"/>
        <v>14</v>
      </c>
      <c r="E25">
        <f t="shared" si="4"/>
        <v>-4</v>
      </c>
      <c r="F25">
        <f t="shared" si="0"/>
        <v>-38.450000000000003</v>
      </c>
      <c r="G25">
        <v>-19</v>
      </c>
      <c r="I25">
        <f t="shared" si="3"/>
        <v>14</v>
      </c>
      <c r="J25">
        <f t="shared" si="1"/>
        <v>121.05250000000001</v>
      </c>
      <c r="K25">
        <v>-19</v>
      </c>
    </row>
    <row r="26" spans="3:11">
      <c r="C26">
        <f t="shared" si="2"/>
        <v>15</v>
      </c>
      <c r="E26">
        <f t="shared" si="4"/>
        <v>-3</v>
      </c>
      <c r="F26">
        <f t="shared" si="0"/>
        <v>-37.450000000000003</v>
      </c>
      <c r="G26">
        <v>-19</v>
      </c>
      <c r="I26">
        <f t="shared" si="3"/>
        <v>15</v>
      </c>
      <c r="J26">
        <f t="shared" si="1"/>
        <v>122.05250000000001</v>
      </c>
      <c r="K26">
        <v>-19</v>
      </c>
    </row>
    <row r="27" spans="3:11">
      <c r="C27">
        <f t="shared" si="2"/>
        <v>16</v>
      </c>
      <c r="E27">
        <f t="shared" si="4"/>
        <v>-2</v>
      </c>
      <c r="F27">
        <f t="shared" si="0"/>
        <v>-36.450000000000003</v>
      </c>
      <c r="G27">
        <v>-19</v>
      </c>
      <c r="I27">
        <f t="shared" si="3"/>
        <v>16</v>
      </c>
      <c r="J27">
        <f t="shared" si="1"/>
        <v>123.05250000000001</v>
      </c>
      <c r="K27">
        <v>-19</v>
      </c>
    </row>
    <row r="28" spans="3:11">
      <c r="C28">
        <f t="shared" si="2"/>
        <v>17</v>
      </c>
      <c r="E28">
        <f t="shared" si="4"/>
        <v>-1</v>
      </c>
      <c r="F28">
        <f t="shared" si="0"/>
        <v>-35.450000000000003</v>
      </c>
      <c r="G28">
        <v>-19</v>
      </c>
      <c r="I28">
        <f t="shared" si="3"/>
        <v>17</v>
      </c>
      <c r="J28">
        <f t="shared" si="1"/>
        <v>124.05250000000001</v>
      </c>
      <c r="K28">
        <v>-19</v>
      </c>
    </row>
    <row r="29" spans="3:11">
      <c r="C29">
        <f t="shared" si="2"/>
        <v>18</v>
      </c>
      <c r="E29">
        <f t="shared" si="4"/>
        <v>0</v>
      </c>
      <c r="F29">
        <f t="shared" si="0"/>
        <v>-34.450000000000003</v>
      </c>
      <c r="G29">
        <v>-19</v>
      </c>
      <c r="I29">
        <f t="shared" si="3"/>
        <v>18</v>
      </c>
      <c r="J29">
        <f t="shared" si="1"/>
        <v>125.05250000000001</v>
      </c>
      <c r="K29">
        <v>-19</v>
      </c>
    </row>
    <row r="30" spans="3:11">
      <c r="C30">
        <f t="shared" si="2"/>
        <v>19</v>
      </c>
      <c r="E30">
        <f t="shared" si="4"/>
        <v>1</v>
      </c>
      <c r="F30">
        <f t="shared" si="0"/>
        <v>-33.450000000000003</v>
      </c>
      <c r="G30">
        <v>-19</v>
      </c>
      <c r="I30">
        <f t="shared" si="3"/>
        <v>19</v>
      </c>
      <c r="J30">
        <f t="shared" si="1"/>
        <v>126.05250000000001</v>
      </c>
      <c r="K30">
        <v>-19</v>
      </c>
    </row>
    <row r="31" spans="3:11">
      <c r="C31">
        <f t="shared" si="2"/>
        <v>20</v>
      </c>
      <c r="E31">
        <f t="shared" si="4"/>
        <v>2</v>
      </c>
      <c r="F31">
        <f t="shared" si="0"/>
        <v>-32.450000000000003</v>
      </c>
      <c r="G31">
        <v>-19</v>
      </c>
      <c r="I31">
        <f t="shared" si="3"/>
        <v>20</v>
      </c>
      <c r="J31">
        <f t="shared" si="1"/>
        <v>127.05250000000001</v>
      </c>
      <c r="K31">
        <v>-19</v>
      </c>
    </row>
    <row r="32" spans="3:11">
      <c r="C32">
        <f t="shared" si="2"/>
        <v>21</v>
      </c>
      <c r="E32">
        <f t="shared" si="4"/>
        <v>3</v>
      </c>
      <c r="F32">
        <f t="shared" si="0"/>
        <v>-31.450000000000003</v>
      </c>
      <c r="G32">
        <v>-19</v>
      </c>
      <c r="I32">
        <f t="shared" si="3"/>
        <v>21</v>
      </c>
      <c r="J32">
        <f t="shared" si="1"/>
        <v>128.05250000000001</v>
      </c>
      <c r="K32">
        <v>-19</v>
      </c>
    </row>
    <row r="33" spans="1:11">
      <c r="C33">
        <f t="shared" si="2"/>
        <v>22</v>
      </c>
      <c r="E33">
        <f t="shared" si="4"/>
        <v>4</v>
      </c>
      <c r="F33">
        <f t="shared" si="0"/>
        <v>-30.450000000000003</v>
      </c>
      <c r="G33">
        <v>-19</v>
      </c>
      <c r="I33">
        <f t="shared" si="3"/>
        <v>22</v>
      </c>
      <c r="J33">
        <f t="shared" si="1"/>
        <v>129.05250000000001</v>
      </c>
      <c r="K33">
        <v>-19</v>
      </c>
    </row>
    <row r="34" spans="1:11">
      <c r="C34">
        <f t="shared" si="2"/>
        <v>23</v>
      </c>
      <c r="E34">
        <f t="shared" si="4"/>
        <v>5</v>
      </c>
      <c r="F34">
        <f t="shared" si="0"/>
        <v>-29.450000000000003</v>
      </c>
      <c r="G34">
        <v>-19</v>
      </c>
      <c r="I34">
        <f t="shared" si="3"/>
        <v>23</v>
      </c>
      <c r="J34">
        <f t="shared" si="1"/>
        <v>130.05250000000001</v>
      </c>
      <c r="K34">
        <v>-19</v>
      </c>
    </row>
    <row r="35" spans="1:11">
      <c r="C35">
        <f t="shared" si="2"/>
        <v>24</v>
      </c>
      <c r="E35">
        <f t="shared" si="4"/>
        <v>6</v>
      </c>
      <c r="F35">
        <f t="shared" si="0"/>
        <v>-28.450000000000003</v>
      </c>
      <c r="G35">
        <v>-19</v>
      </c>
      <c r="I35">
        <f t="shared" si="3"/>
        <v>24</v>
      </c>
      <c r="J35">
        <f t="shared" si="1"/>
        <v>131.05250000000001</v>
      </c>
      <c r="K35">
        <v>-19</v>
      </c>
    </row>
    <row r="36" spans="1:11">
      <c r="C36">
        <f t="shared" si="2"/>
        <v>25</v>
      </c>
      <c r="E36">
        <f t="shared" si="4"/>
        <v>7</v>
      </c>
      <c r="F36">
        <f t="shared" si="0"/>
        <v>-27.450000000000003</v>
      </c>
      <c r="G36">
        <v>-19</v>
      </c>
      <c r="I36">
        <f t="shared" si="3"/>
        <v>25</v>
      </c>
      <c r="J36">
        <f t="shared" si="1"/>
        <v>132.05250000000001</v>
      </c>
      <c r="K36">
        <v>-19</v>
      </c>
    </row>
    <row r="37" spans="1:11">
      <c r="C37">
        <f t="shared" si="2"/>
        <v>26</v>
      </c>
      <c r="E37">
        <f t="shared" si="4"/>
        <v>8</v>
      </c>
      <c r="F37">
        <f t="shared" si="0"/>
        <v>-26.450000000000003</v>
      </c>
      <c r="G37">
        <v>-19</v>
      </c>
      <c r="I37">
        <f t="shared" si="3"/>
        <v>26</v>
      </c>
      <c r="J37">
        <f t="shared" si="1"/>
        <v>133.05250000000001</v>
      </c>
      <c r="K37">
        <v>-19</v>
      </c>
    </row>
    <row r="38" spans="1:11">
      <c r="C38">
        <f t="shared" si="2"/>
        <v>27</v>
      </c>
      <c r="E38">
        <f t="shared" si="4"/>
        <v>9</v>
      </c>
      <c r="F38">
        <f t="shared" si="0"/>
        <v>-25.450000000000003</v>
      </c>
      <c r="G38">
        <v>-19</v>
      </c>
      <c r="I38">
        <f t="shared" si="3"/>
        <v>27</v>
      </c>
      <c r="J38">
        <f t="shared" si="1"/>
        <v>134.05250000000001</v>
      </c>
      <c r="K38">
        <v>-19</v>
      </c>
    </row>
    <row r="39" spans="1:11">
      <c r="C39">
        <f t="shared" si="2"/>
        <v>28</v>
      </c>
      <c r="E39">
        <f t="shared" si="4"/>
        <v>10</v>
      </c>
      <c r="F39">
        <f t="shared" si="0"/>
        <v>-24.450000000000003</v>
      </c>
      <c r="G39">
        <v>-19</v>
      </c>
      <c r="I39">
        <f t="shared" si="3"/>
        <v>28</v>
      </c>
      <c r="J39">
        <f t="shared" si="1"/>
        <v>135.05250000000001</v>
      </c>
      <c r="K39">
        <v>-19</v>
      </c>
    </row>
    <row r="40" spans="1:11">
      <c r="C40">
        <f t="shared" si="2"/>
        <v>29</v>
      </c>
      <c r="E40">
        <f t="shared" si="4"/>
        <v>11</v>
      </c>
      <c r="F40">
        <f t="shared" si="0"/>
        <v>-23.450000000000003</v>
      </c>
      <c r="G40">
        <v>-19</v>
      </c>
      <c r="I40">
        <f t="shared" si="3"/>
        <v>29</v>
      </c>
      <c r="J40">
        <f t="shared" si="1"/>
        <v>136.05250000000001</v>
      </c>
      <c r="K40">
        <v>-19</v>
      </c>
    </row>
    <row r="41" spans="1:11">
      <c r="C41">
        <f t="shared" si="2"/>
        <v>30</v>
      </c>
      <c r="E41">
        <f t="shared" si="4"/>
        <v>12</v>
      </c>
      <c r="F41">
        <f t="shared" si="0"/>
        <v>-22.450000000000003</v>
      </c>
      <c r="G41">
        <v>-19</v>
      </c>
      <c r="I41">
        <f t="shared" si="3"/>
        <v>30</v>
      </c>
      <c r="J41">
        <f t="shared" si="1"/>
        <v>137.05250000000001</v>
      </c>
      <c r="K41">
        <v>-19</v>
      </c>
    </row>
    <row r="42" spans="1:11">
      <c r="C42">
        <f t="shared" si="2"/>
        <v>31</v>
      </c>
      <c r="E42">
        <f t="shared" si="4"/>
        <v>13</v>
      </c>
      <c r="F42">
        <f t="shared" si="0"/>
        <v>-21.450000000000003</v>
      </c>
      <c r="G42">
        <v>-19</v>
      </c>
      <c r="I42">
        <f t="shared" si="3"/>
        <v>31</v>
      </c>
      <c r="J42">
        <f t="shared" si="1"/>
        <v>138.05250000000001</v>
      </c>
      <c r="K42">
        <v>-19</v>
      </c>
    </row>
    <row r="43" spans="1:11">
      <c r="C43">
        <f t="shared" si="2"/>
        <v>32</v>
      </c>
      <c r="E43">
        <f t="shared" si="4"/>
        <v>14</v>
      </c>
      <c r="F43">
        <f t="shared" si="0"/>
        <v>-20.450000000000003</v>
      </c>
      <c r="G43">
        <v>-19</v>
      </c>
      <c r="I43">
        <f t="shared" si="3"/>
        <v>32</v>
      </c>
      <c r="J43">
        <f t="shared" si="1"/>
        <v>139.05250000000001</v>
      </c>
      <c r="K43">
        <v>-19</v>
      </c>
    </row>
    <row r="44" spans="1:11">
      <c r="C44">
        <f t="shared" si="2"/>
        <v>33</v>
      </c>
      <c r="E44">
        <f t="shared" si="4"/>
        <v>15</v>
      </c>
      <c r="F44">
        <f t="shared" si="0"/>
        <v>-19.450000000000003</v>
      </c>
      <c r="G44">
        <v>-19</v>
      </c>
      <c r="I44">
        <f t="shared" si="3"/>
        <v>33</v>
      </c>
      <c r="J44">
        <f t="shared" si="1"/>
        <v>140.05250000000001</v>
      </c>
      <c r="K44">
        <v>-19</v>
      </c>
    </row>
    <row r="45" spans="1:11">
      <c r="C45">
        <f t="shared" si="2"/>
        <v>34</v>
      </c>
      <c r="E45">
        <f t="shared" si="4"/>
        <v>16</v>
      </c>
      <c r="F45">
        <f t="shared" si="0"/>
        <v>-18.450000000000003</v>
      </c>
      <c r="G45">
        <v>-19</v>
      </c>
      <c r="I45">
        <f t="shared" si="3"/>
        <v>34</v>
      </c>
      <c r="J45">
        <f t="shared" si="1"/>
        <v>141.05250000000001</v>
      </c>
      <c r="K45">
        <v>-19</v>
      </c>
    </row>
    <row r="46" spans="1:11">
      <c r="C46">
        <f t="shared" si="2"/>
        <v>35</v>
      </c>
      <c r="E46">
        <v>24</v>
      </c>
      <c r="F46">
        <f t="shared" si="0"/>
        <v>-10.450000000000003</v>
      </c>
      <c r="G46">
        <v>-19</v>
      </c>
      <c r="I46">
        <f>I45+1</f>
        <v>35</v>
      </c>
      <c r="J46">
        <f t="shared" ref="J46:J54" si="5">$K$7+E47</f>
        <v>114.58</v>
      </c>
      <c r="K46">
        <v>-19</v>
      </c>
    </row>
    <row r="47" spans="1:11">
      <c r="A47" s="2" t="s">
        <v>12</v>
      </c>
      <c r="C47">
        <v>36</v>
      </c>
      <c r="E47">
        <v>-1</v>
      </c>
      <c r="F47">
        <f>$G$7+E47</f>
        <v>-45.7</v>
      </c>
      <c r="G47">
        <v>-19</v>
      </c>
      <c r="I47">
        <f>I46+1</f>
        <v>36</v>
      </c>
      <c r="J47">
        <f t="shared" si="5"/>
        <v>114.83</v>
      </c>
      <c r="K47">
        <v>-19</v>
      </c>
    </row>
    <row r="48" spans="1:11">
      <c r="C48">
        <f>C47+1</f>
        <v>37</v>
      </c>
      <c r="E48">
        <v>-0.75</v>
      </c>
      <c r="F48">
        <f t="shared" ref="F48:F55" si="6">$G$7+E48</f>
        <v>-45.45</v>
      </c>
      <c r="G48">
        <v>-19</v>
      </c>
      <c r="I48">
        <f t="shared" ref="I48:I54" si="7">I47+1</f>
        <v>37</v>
      </c>
      <c r="J48">
        <f t="shared" si="5"/>
        <v>115.08</v>
      </c>
      <c r="K48">
        <v>-19</v>
      </c>
    </row>
    <row r="49" spans="1:13">
      <c r="C49">
        <f t="shared" ref="C49:C55" si="8">C48+1</f>
        <v>38</v>
      </c>
      <c r="E49">
        <v>-0.5</v>
      </c>
      <c r="F49">
        <f t="shared" si="6"/>
        <v>-45.2</v>
      </c>
      <c r="G49">
        <v>-19</v>
      </c>
      <c r="I49">
        <f t="shared" si="7"/>
        <v>38</v>
      </c>
      <c r="J49">
        <f t="shared" si="5"/>
        <v>115.33</v>
      </c>
      <c r="K49">
        <v>-19</v>
      </c>
    </row>
    <row r="50" spans="1:13">
      <c r="C50">
        <f t="shared" si="8"/>
        <v>39</v>
      </c>
      <c r="E50">
        <v>-0.25</v>
      </c>
      <c r="F50">
        <f t="shared" si="6"/>
        <v>-44.95</v>
      </c>
      <c r="G50">
        <v>-19</v>
      </c>
      <c r="I50">
        <f t="shared" si="7"/>
        <v>39</v>
      </c>
      <c r="J50">
        <f t="shared" si="5"/>
        <v>115.58</v>
      </c>
      <c r="K50">
        <v>-19</v>
      </c>
    </row>
    <row r="51" spans="1:13">
      <c r="C51">
        <f t="shared" si="8"/>
        <v>40</v>
      </c>
      <c r="E51">
        <v>0</v>
      </c>
      <c r="F51">
        <f t="shared" si="6"/>
        <v>-44.7</v>
      </c>
      <c r="G51">
        <v>-19</v>
      </c>
      <c r="I51">
        <f t="shared" si="7"/>
        <v>40</v>
      </c>
      <c r="J51">
        <f t="shared" si="5"/>
        <v>115.83</v>
      </c>
      <c r="K51">
        <v>-19</v>
      </c>
    </row>
    <row r="52" spans="1:13">
      <c r="C52">
        <f t="shared" si="8"/>
        <v>41</v>
      </c>
      <c r="E52">
        <v>0.25</v>
      </c>
      <c r="F52">
        <f t="shared" si="6"/>
        <v>-44.45</v>
      </c>
      <c r="G52">
        <v>-19</v>
      </c>
      <c r="I52">
        <f t="shared" si="7"/>
        <v>41</v>
      </c>
      <c r="J52">
        <f t="shared" si="5"/>
        <v>116.08</v>
      </c>
      <c r="K52">
        <v>-19</v>
      </c>
    </row>
    <row r="53" spans="1:13">
      <c r="C53">
        <f t="shared" si="8"/>
        <v>42</v>
      </c>
      <c r="E53">
        <v>0.5</v>
      </c>
      <c r="F53">
        <f t="shared" si="6"/>
        <v>-44.2</v>
      </c>
      <c r="G53">
        <v>-19</v>
      </c>
      <c r="I53">
        <f t="shared" si="7"/>
        <v>42</v>
      </c>
      <c r="J53">
        <f t="shared" si="5"/>
        <v>116.33</v>
      </c>
      <c r="K53">
        <v>-19</v>
      </c>
    </row>
    <row r="54" spans="1:13">
      <c r="C54">
        <f t="shared" si="8"/>
        <v>43</v>
      </c>
      <c r="E54">
        <v>0.75</v>
      </c>
      <c r="F54">
        <f t="shared" si="6"/>
        <v>-43.95</v>
      </c>
      <c r="G54">
        <v>-19</v>
      </c>
      <c r="I54">
        <f t="shared" si="7"/>
        <v>43</v>
      </c>
      <c r="J54">
        <f t="shared" si="5"/>
        <v>116.58</v>
      </c>
      <c r="K54">
        <v>-19</v>
      </c>
    </row>
    <row r="55" spans="1:13">
      <c r="C55">
        <f t="shared" si="8"/>
        <v>44</v>
      </c>
      <c r="E55">
        <v>1</v>
      </c>
      <c r="F55">
        <f t="shared" si="6"/>
        <v>-43.7</v>
      </c>
      <c r="G55">
        <v>-19</v>
      </c>
      <c r="I55">
        <f>I54+1</f>
        <v>44</v>
      </c>
      <c r="J55">
        <f t="shared" ref="J55:J63" si="9">$K$8+E56</f>
        <v>133.52500000000001</v>
      </c>
      <c r="K55">
        <v>-19</v>
      </c>
    </row>
    <row r="56" spans="1:13">
      <c r="A56" s="2" t="s">
        <v>15</v>
      </c>
      <c r="C56">
        <f>C55+1</f>
        <v>45</v>
      </c>
      <c r="E56">
        <v>-1</v>
      </c>
      <c r="F56">
        <f>$G$8+E56</f>
        <v>-25.19</v>
      </c>
      <c r="G56">
        <v>-19</v>
      </c>
      <c r="I56">
        <f>I55+1</f>
        <v>45</v>
      </c>
      <c r="J56">
        <f t="shared" si="9"/>
        <v>133.77500000000001</v>
      </c>
      <c r="K56">
        <v>-19</v>
      </c>
    </row>
    <row r="57" spans="1:13">
      <c r="C57">
        <f>C56+1</f>
        <v>46</v>
      </c>
      <c r="E57">
        <v>-0.75</v>
      </c>
      <c r="F57">
        <f t="shared" ref="F57:F64" si="10">$G$8+E57</f>
        <v>-24.94</v>
      </c>
      <c r="G57">
        <v>-19</v>
      </c>
      <c r="I57">
        <f t="shared" ref="I57:I63" si="11">I56+1</f>
        <v>46</v>
      </c>
      <c r="J57">
        <f t="shared" si="9"/>
        <v>134.02500000000001</v>
      </c>
      <c r="K57">
        <v>-19</v>
      </c>
    </row>
    <row r="58" spans="1:13">
      <c r="C58">
        <f t="shared" ref="C58:C64" si="12">C57+1</f>
        <v>47</v>
      </c>
      <c r="E58">
        <v>-0.5</v>
      </c>
      <c r="F58">
        <f t="shared" si="10"/>
        <v>-24.69</v>
      </c>
      <c r="G58">
        <v>-19</v>
      </c>
      <c r="I58">
        <f t="shared" si="11"/>
        <v>47</v>
      </c>
      <c r="J58">
        <f t="shared" si="9"/>
        <v>134.27500000000001</v>
      </c>
      <c r="K58">
        <v>-19</v>
      </c>
    </row>
    <row r="59" spans="1:13">
      <c r="C59">
        <f t="shared" si="12"/>
        <v>48</v>
      </c>
      <c r="E59">
        <v>-0.25</v>
      </c>
      <c r="F59">
        <f t="shared" si="10"/>
        <v>-24.44</v>
      </c>
      <c r="G59">
        <v>-19</v>
      </c>
      <c r="I59">
        <f t="shared" si="11"/>
        <v>48</v>
      </c>
      <c r="J59">
        <f t="shared" si="9"/>
        <v>134.52500000000001</v>
      </c>
      <c r="K59">
        <v>-19</v>
      </c>
    </row>
    <row r="60" spans="1:13">
      <c r="C60">
        <f t="shared" si="12"/>
        <v>49</v>
      </c>
      <c r="E60">
        <v>0</v>
      </c>
      <c r="F60">
        <f t="shared" si="10"/>
        <v>-24.19</v>
      </c>
      <c r="G60">
        <v>-19</v>
      </c>
      <c r="I60">
        <f t="shared" si="11"/>
        <v>49</v>
      </c>
      <c r="J60">
        <f t="shared" si="9"/>
        <v>134.77500000000001</v>
      </c>
      <c r="K60">
        <v>-19</v>
      </c>
    </row>
    <row r="61" spans="1:13">
      <c r="C61">
        <f t="shared" si="12"/>
        <v>50</v>
      </c>
      <c r="E61">
        <v>0.25</v>
      </c>
      <c r="F61">
        <f t="shared" si="10"/>
        <v>-23.94</v>
      </c>
      <c r="G61">
        <v>-19</v>
      </c>
      <c r="I61">
        <f t="shared" si="11"/>
        <v>50</v>
      </c>
      <c r="J61">
        <f t="shared" si="9"/>
        <v>135.02500000000001</v>
      </c>
      <c r="K61">
        <v>-19</v>
      </c>
    </row>
    <row r="62" spans="1:13">
      <c r="C62">
        <f t="shared" si="12"/>
        <v>51</v>
      </c>
      <c r="E62">
        <v>0.5</v>
      </c>
      <c r="F62">
        <f t="shared" si="10"/>
        <v>-23.69</v>
      </c>
      <c r="G62">
        <v>-19</v>
      </c>
      <c r="I62">
        <f t="shared" si="11"/>
        <v>51</v>
      </c>
      <c r="J62">
        <f t="shared" si="9"/>
        <v>135.27500000000001</v>
      </c>
      <c r="K62">
        <v>-19</v>
      </c>
      <c r="M62">
        <f>-19-74*0.065</f>
        <v>-23.810000000000002</v>
      </c>
    </row>
    <row r="63" spans="1:13">
      <c r="C63">
        <f t="shared" si="12"/>
        <v>52</v>
      </c>
      <c r="E63">
        <v>0.75</v>
      </c>
      <c r="F63">
        <f t="shared" si="10"/>
        <v>-23.44</v>
      </c>
      <c r="G63">
        <v>-19</v>
      </c>
      <c r="I63">
        <f t="shared" si="11"/>
        <v>52</v>
      </c>
      <c r="J63">
        <f t="shared" si="9"/>
        <v>135.52500000000001</v>
      </c>
      <c r="K63">
        <v>-19</v>
      </c>
    </row>
    <row r="64" spans="1:13">
      <c r="C64">
        <f t="shared" si="12"/>
        <v>53</v>
      </c>
      <c r="E64">
        <v>1</v>
      </c>
      <c r="F64">
        <f t="shared" si="10"/>
        <v>-23.19</v>
      </c>
      <c r="G64">
        <v>-19</v>
      </c>
    </row>
    <row r="70" spans="3:6">
      <c r="D70" t="s">
        <v>9</v>
      </c>
    </row>
    <row r="71" spans="3:6">
      <c r="C71" t="s">
        <v>5</v>
      </c>
      <c r="D71" t="s">
        <v>6</v>
      </c>
      <c r="E71" t="s">
        <v>7</v>
      </c>
      <c r="F71" t="s">
        <v>8</v>
      </c>
    </row>
    <row r="72" spans="3:6">
      <c r="D72">
        <v>-24</v>
      </c>
      <c r="E72">
        <f t="shared" ref="E72:E84" si="13">80.655+D72</f>
        <v>56.655000000000001</v>
      </c>
    </row>
    <row r="73" spans="3:6">
      <c r="D73">
        <v>-16</v>
      </c>
      <c r="E73">
        <f t="shared" si="13"/>
        <v>64.655000000000001</v>
      </c>
    </row>
    <row r="74" spans="3:6">
      <c r="D74">
        <v>-12</v>
      </c>
      <c r="E74">
        <f t="shared" si="13"/>
        <v>68.655000000000001</v>
      </c>
    </row>
    <row r="75" spans="3:6">
      <c r="D75">
        <v>-9</v>
      </c>
      <c r="E75">
        <f t="shared" si="13"/>
        <v>71.655000000000001</v>
      </c>
    </row>
    <row r="76" spans="3:6">
      <c r="D76">
        <v>-6</v>
      </c>
      <c r="E76">
        <f t="shared" si="13"/>
        <v>74.655000000000001</v>
      </c>
    </row>
    <row r="77" spans="3:6">
      <c r="D77">
        <v>-3</v>
      </c>
      <c r="E77">
        <f t="shared" si="13"/>
        <v>77.655000000000001</v>
      </c>
    </row>
    <row r="78" spans="3:6">
      <c r="D78">
        <v>0</v>
      </c>
      <c r="E78">
        <f t="shared" si="13"/>
        <v>80.655000000000001</v>
      </c>
    </row>
    <row r="79" spans="3:6">
      <c r="D79">
        <v>3</v>
      </c>
      <c r="E79">
        <f t="shared" si="13"/>
        <v>83.655000000000001</v>
      </c>
    </row>
    <row r="80" spans="3:6">
      <c r="D80">
        <v>6</v>
      </c>
      <c r="E80">
        <f t="shared" si="13"/>
        <v>86.655000000000001</v>
      </c>
    </row>
    <row r="81" spans="4:7">
      <c r="D81">
        <v>9</v>
      </c>
      <c r="E81">
        <f t="shared" si="13"/>
        <v>89.655000000000001</v>
      </c>
    </row>
    <row r="82" spans="4:7">
      <c r="D82">
        <v>12</v>
      </c>
      <c r="E82">
        <f t="shared" si="13"/>
        <v>92.655000000000001</v>
      </c>
    </row>
    <row r="83" spans="4:7">
      <c r="D83">
        <v>16</v>
      </c>
      <c r="E83">
        <f t="shared" si="13"/>
        <v>96.655000000000001</v>
      </c>
    </row>
    <row r="84" spans="4:7">
      <c r="D84">
        <v>24</v>
      </c>
      <c r="E84">
        <f t="shared" si="13"/>
        <v>104.655</v>
      </c>
    </row>
    <row r="86" spans="4:7">
      <c r="E86" t="s">
        <v>10</v>
      </c>
    </row>
    <row r="87" spans="4:7">
      <c r="D87" t="s">
        <v>11</v>
      </c>
      <c r="E87" t="s">
        <v>6</v>
      </c>
      <c r="F87" t="s">
        <v>7</v>
      </c>
      <c r="G87" t="s">
        <v>8</v>
      </c>
    </row>
    <row r="88" spans="4:7">
      <c r="D88">
        <v>0.45</v>
      </c>
      <c r="E88">
        <v>0</v>
      </c>
      <c r="F88">
        <f t="shared" ref="F88:F94" si="14">80.655+E88</f>
        <v>80.655000000000001</v>
      </c>
    </row>
    <row r="89" spans="4:7">
      <c r="D89">
        <v>0.75</v>
      </c>
      <c r="E89">
        <v>0</v>
      </c>
      <c r="F89">
        <f t="shared" si="14"/>
        <v>80.655000000000001</v>
      </c>
    </row>
    <row r="90" spans="4:7">
      <c r="D90">
        <v>1.05</v>
      </c>
      <c r="E90">
        <v>0</v>
      </c>
      <c r="F90">
        <f t="shared" si="14"/>
        <v>80.655000000000001</v>
      </c>
    </row>
    <row r="91" spans="4:7">
      <c r="D91">
        <v>1.35</v>
      </c>
      <c r="E91">
        <v>0</v>
      </c>
      <c r="F91">
        <f t="shared" si="14"/>
        <v>80.655000000000001</v>
      </c>
    </row>
    <row r="92" spans="4:7">
      <c r="D92">
        <v>1.65</v>
      </c>
      <c r="E92">
        <v>0</v>
      </c>
      <c r="F92">
        <f t="shared" si="14"/>
        <v>80.655000000000001</v>
      </c>
    </row>
    <row r="93" spans="4:7">
      <c r="D93">
        <v>1.95</v>
      </c>
      <c r="E93">
        <v>0</v>
      </c>
      <c r="F93">
        <f t="shared" si="14"/>
        <v>80.655000000000001</v>
      </c>
    </row>
    <row r="94" spans="4:7">
      <c r="D94">
        <v>2.25</v>
      </c>
      <c r="E94">
        <v>0</v>
      </c>
      <c r="F94">
        <f t="shared" si="14"/>
        <v>80.655000000000001</v>
      </c>
    </row>
  </sheetData>
  <mergeCells count="1">
    <mergeCell ref="E10:H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2:M91"/>
  <sheetViews>
    <sheetView zoomScale="115" zoomScaleNormal="115" workbookViewId="0">
      <selection activeCell="C2" sqref="C2:V21"/>
    </sheetView>
  </sheetViews>
  <sheetFormatPr defaultRowHeight="15"/>
  <sheetData>
    <row r="2" spans="3:13">
      <c r="K2" t="s">
        <v>21</v>
      </c>
      <c r="L2">
        <v>10000</v>
      </c>
    </row>
    <row r="3" spans="3:13">
      <c r="L3">
        <v>48</v>
      </c>
      <c r="M3" t="s">
        <v>22</v>
      </c>
    </row>
    <row r="4" spans="3:13">
      <c r="G4" t="s">
        <v>13</v>
      </c>
    </row>
    <row r="5" spans="3:13">
      <c r="L5">
        <f>70000/L2*48</f>
        <v>336</v>
      </c>
      <c r="M5">
        <f>336*25*6/3600</f>
        <v>14</v>
      </c>
    </row>
    <row r="8" spans="3:13">
      <c r="I8" t="s">
        <v>20</v>
      </c>
      <c r="J8">
        <v>25</v>
      </c>
    </row>
    <row r="9" spans="3:13">
      <c r="G9">
        <v>0.9</v>
      </c>
      <c r="I9" t="s">
        <v>19</v>
      </c>
      <c r="J9">
        <v>-7.4999999999999997E-2</v>
      </c>
    </row>
    <row r="10" spans="3:13">
      <c r="F10" s="3"/>
      <c r="G10" s="3"/>
      <c r="H10" s="3"/>
      <c r="I10" s="3"/>
    </row>
    <row r="11" spans="3:13">
      <c r="C11" t="s">
        <v>4</v>
      </c>
      <c r="D11" t="s">
        <v>6</v>
      </c>
      <c r="E11" t="s">
        <v>17</v>
      </c>
      <c r="F11" t="s">
        <v>7</v>
      </c>
      <c r="G11" t="s">
        <v>8</v>
      </c>
      <c r="H11" t="s">
        <v>16</v>
      </c>
      <c r="J11" t="s">
        <v>18</v>
      </c>
    </row>
    <row r="12" spans="3:13">
      <c r="C12">
        <v>1</v>
      </c>
      <c r="D12">
        <v>-16</v>
      </c>
      <c r="E12">
        <v>-23.625</v>
      </c>
      <c r="F12">
        <v>-22.95</v>
      </c>
      <c r="G12">
        <f t="shared" ref="G12:G17" si="0">E12+$G$9</f>
        <v>-22.725000000000001</v>
      </c>
      <c r="H12">
        <f t="shared" ref="H12:H17" si="1">-D12</f>
        <v>16</v>
      </c>
      <c r="I12" s="1"/>
      <c r="J12">
        <f t="shared" ref="J12:J17" si="2">G12+$J$9*($J$8-1)</f>
        <v>-24.525000000000002</v>
      </c>
      <c r="K12">
        <f t="shared" ref="K12:K17" si="3">J12-E12</f>
        <v>-0.90000000000000213</v>
      </c>
    </row>
    <row r="13" spans="3:13">
      <c r="C13">
        <v>2</v>
      </c>
      <c r="D13">
        <v>-14</v>
      </c>
      <c r="E13">
        <v>-23.38</v>
      </c>
      <c r="F13">
        <v>-22.95</v>
      </c>
      <c r="G13">
        <f t="shared" si="0"/>
        <v>-22.48</v>
      </c>
      <c r="H13">
        <f t="shared" si="1"/>
        <v>14</v>
      </c>
      <c r="J13">
        <f t="shared" si="2"/>
        <v>-24.28</v>
      </c>
      <c r="K13">
        <f t="shared" si="3"/>
        <v>-0.90000000000000213</v>
      </c>
    </row>
    <row r="14" spans="3:13">
      <c r="C14">
        <v>3</v>
      </c>
      <c r="D14">
        <v>-12</v>
      </c>
      <c r="E14">
        <v>-23.364999999999998</v>
      </c>
      <c r="F14">
        <v>-22.95</v>
      </c>
      <c r="G14">
        <f t="shared" si="0"/>
        <v>-22.465</v>
      </c>
      <c r="H14">
        <f t="shared" si="1"/>
        <v>12</v>
      </c>
      <c r="J14">
        <f t="shared" si="2"/>
        <v>-24.265000000000001</v>
      </c>
      <c r="K14">
        <f t="shared" si="3"/>
        <v>-0.90000000000000213</v>
      </c>
    </row>
    <row r="15" spans="3:13">
      <c r="C15">
        <v>4</v>
      </c>
      <c r="D15">
        <v>12</v>
      </c>
      <c r="E15">
        <v>-22.835000000000001</v>
      </c>
      <c r="F15">
        <v>-22.95</v>
      </c>
      <c r="G15">
        <f t="shared" si="0"/>
        <v>-21.935000000000002</v>
      </c>
      <c r="H15">
        <f t="shared" si="1"/>
        <v>-12</v>
      </c>
      <c r="J15">
        <f t="shared" si="2"/>
        <v>-23.735000000000003</v>
      </c>
      <c r="K15">
        <f t="shared" si="3"/>
        <v>-0.90000000000000213</v>
      </c>
    </row>
    <row r="16" spans="3:13">
      <c r="C16">
        <v>5</v>
      </c>
      <c r="D16">
        <v>16</v>
      </c>
      <c r="E16">
        <v>-22.77</v>
      </c>
      <c r="F16">
        <v>-22.95</v>
      </c>
      <c r="G16">
        <f t="shared" si="0"/>
        <v>-21.87</v>
      </c>
      <c r="H16">
        <f t="shared" si="1"/>
        <v>-16</v>
      </c>
      <c r="J16">
        <f t="shared" si="2"/>
        <v>-23.67</v>
      </c>
      <c r="K16">
        <f t="shared" si="3"/>
        <v>-0.90000000000000213</v>
      </c>
    </row>
    <row r="17" spans="3:11">
      <c r="C17">
        <v>6</v>
      </c>
      <c r="D17">
        <v>24</v>
      </c>
      <c r="E17">
        <v>-22.895</v>
      </c>
      <c r="F17">
        <v>-22.95</v>
      </c>
      <c r="G17">
        <f t="shared" si="0"/>
        <v>-21.995000000000001</v>
      </c>
      <c r="H17">
        <f t="shared" si="1"/>
        <v>-24</v>
      </c>
      <c r="J17">
        <f t="shared" si="2"/>
        <v>-23.795000000000002</v>
      </c>
      <c r="K17">
        <f t="shared" si="3"/>
        <v>-0.90000000000000213</v>
      </c>
    </row>
    <row r="19" spans="3:11">
      <c r="G19">
        <f>MAX(G12:G17)</f>
        <v>-21.87</v>
      </c>
      <c r="J19">
        <f>MIN(J12:J17)</f>
        <v>-24.525000000000002</v>
      </c>
    </row>
    <row r="44" spans="1:1">
      <c r="A44" s="2" t="s">
        <v>12</v>
      </c>
    </row>
    <row r="53" spans="1:1">
      <c r="A53" s="2" t="s">
        <v>15</v>
      </c>
    </row>
    <row r="67" spans="3:7">
      <c r="D67" t="s">
        <v>9</v>
      </c>
    </row>
    <row r="68" spans="3:7">
      <c r="C68" t="s">
        <v>5</v>
      </c>
      <c r="D68" t="s">
        <v>6</v>
      </c>
      <c r="F68" t="s">
        <v>7</v>
      </c>
      <c r="G68" t="s">
        <v>8</v>
      </c>
    </row>
    <row r="69" spans="3:7">
      <c r="D69">
        <v>-24</v>
      </c>
      <c r="F69">
        <f t="shared" ref="F69:F81" si="4">80.655+D69</f>
        <v>56.655000000000001</v>
      </c>
    </row>
    <row r="70" spans="3:7">
      <c r="D70">
        <v>-16</v>
      </c>
      <c r="F70">
        <f t="shared" si="4"/>
        <v>64.655000000000001</v>
      </c>
    </row>
    <row r="71" spans="3:7">
      <c r="D71">
        <v>-12</v>
      </c>
      <c r="F71">
        <f t="shared" si="4"/>
        <v>68.655000000000001</v>
      </c>
    </row>
    <row r="72" spans="3:7">
      <c r="D72">
        <v>-9</v>
      </c>
      <c r="F72">
        <f t="shared" si="4"/>
        <v>71.655000000000001</v>
      </c>
    </row>
    <row r="73" spans="3:7">
      <c r="D73">
        <v>-6</v>
      </c>
      <c r="F73">
        <f t="shared" si="4"/>
        <v>74.655000000000001</v>
      </c>
    </row>
    <row r="74" spans="3:7">
      <c r="D74">
        <v>-3</v>
      </c>
      <c r="F74">
        <f t="shared" si="4"/>
        <v>77.655000000000001</v>
      </c>
    </row>
    <row r="75" spans="3:7">
      <c r="D75">
        <v>0</v>
      </c>
      <c r="F75">
        <f t="shared" si="4"/>
        <v>80.655000000000001</v>
      </c>
    </row>
    <row r="76" spans="3:7">
      <c r="D76">
        <v>3</v>
      </c>
      <c r="F76">
        <f t="shared" si="4"/>
        <v>83.655000000000001</v>
      </c>
    </row>
    <row r="77" spans="3:7">
      <c r="D77">
        <v>6</v>
      </c>
      <c r="F77">
        <f t="shared" si="4"/>
        <v>86.655000000000001</v>
      </c>
    </row>
    <row r="78" spans="3:7">
      <c r="D78">
        <v>9</v>
      </c>
      <c r="F78">
        <f t="shared" si="4"/>
        <v>89.655000000000001</v>
      </c>
    </row>
    <row r="79" spans="3:7">
      <c r="D79">
        <v>12</v>
      </c>
      <c r="F79">
        <f t="shared" si="4"/>
        <v>92.655000000000001</v>
      </c>
    </row>
    <row r="80" spans="3:7">
      <c r="D80">
        <v>16</v>
      </c>
      <c r="F80">
        <f t="shared" si="4"/>
        <v>96.655000000000001</v>
      </c>
    </row>
    <row r="81" spans="4:8">
      <c r="D81">
        <v>24</v>
      </c>
      <c r="F81">
        <f t="shared" si="4"/>
        <v>104.655</v>
      </c>
    </row>
    <row r="83" spans="4:8">
      <c r="F83" t="s">
        <v>10</v>
      </c>
    </row>
    <row r="84" spans="4:8">
      <c r="D84" t="s">
        <v>11</v>
      </c>
      <c r="F84" t="s">
        <v>6</v>
      </c>
      <c r="G84" t="s">
        <v>7</v>
      </c>
      <c r="H84" t="s">
        <v>8</v>
      </c>
    </row>
    <row r="85" spans="4:8">
      <c r="D85">
        <v>0.45</v>
      </c>
      <c r="F85">
        <v>0</v>
      </c>
      <c r="G85">
        <f t="shared" ref="G85:G91" si="5">80.655+F85</f>
        <v>80.655000000000001</v>
      </c>
    </row>
    <row r="86" spans="4:8">
      <c r="D86">
        <v>0.75</v>
      </c>
      <c r="F86">
        <v>0</v>
      </c>
      <c r="G86">
        <f t="shared" si="5"/>
        <v>80.655000000000001</v>
      </c>
    </row>
    <row r="87" spans="4:8">
      <c r="D87">
        <v>1.05</v>
      </c>
      <c r="F87">
        <v>0</v>
      </c>
      <c r="G87">
        <f t="shared" si="5"/>
        <v>80.655000000000001</v>
      </c>
    </row>
    <row r="88" spans="4:8">
      <c r="D88">
        <v>1.35</v>
      </c>
      <c r="F88">
        <v>0</v>
      </c>
      <c r="G88">
        <f t="shared" si="5"/>
        <v>80.655000000000001</v>
      </c>
    </row>
    <row r="89" spans="4:8">
      <c r="D89">
        <v>1.65</v>
      </c>
      <c r="F89">
        <v>0</v>
      </c>
      <c r="G89">
        <f t="shared" si="5"/>
        <v>80.655000000000001</v>
      </c>
    </row>
    <row r="90" spans="4:8">
      <c r="D90">
        <v>1.95</v>
      </c>
      <c r="F90">
        <v>0</v>
      </c>
      <c r="G90">
        <f t="shared" si="5"/>
        <v>80.655000000000001</v>
      </c>
    </row>
    <row r="91" spans="4:8">
      <c r="D91">
        <v>2.25</v>
      </c>
      <c r="F91">
        <v>0</v>
      </c>
      <c r="G91">
        <f t="shared" si="5"/>
        <v>80.655000000000001</v>
      </c>
    </row>
  </sheetData>
  <mergeCells count="1">
    <mergeCell ref="F10:I1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C2:M21"/>
  <sheetViews>
    <sheetView tabSelected="1" workbookViewId="0">
      <selection activeCell="N18" sqref="N18"/>
    </sheetView>
  </sheetViews>
  <sheetFormatPr defaultRowHeight="15"/>
  <sheetData>
    <row r="2" spans="3:13">
      <c r="K2" t="s">
        <v>21</v>
      </c>
      <c r="L2">
        <v>10000</v>
      </c>
    </row>
    <row r="3" spans="3:13">
      <c r="L3">
        <v>48</v>
      </c>
      <c r="M3" t="s">
        <v>22</v>
      </c>
    </row>
    <row r="4" spans="3:13">
      <c r="G4" t="s">
        <v>14</v>
      </c>
    </row>
    <row r="5" spans="3:13">
      <c r="L5">
        <f>70000/L2*48</f>
        <v>336</v>
      </c>
      <c r="M5">
        <f>336*25*6/3600</f>
        <v>14</v>
      </c>
    </row>
    <row r="8" spans="3:13">
      <c r="I8" t="s">
        <v>20</v>
      </c>
      <c r="J8">
        <v>25</v>
      </c>
    </row>
    <row r="9" spans="3:13">
      <c r="G9">
        <v>0.9</v>
      </c>
      <c r="I9" t="s">
        <v>19</v>
      </c>
      <c r="J9">
        <v>-7.4999999999999997E-2</v>
      </c>
    </row>
    <row r="10" spans="3:13">
      <c r="F10" s="3"/>
      <c r="G10" s="3"/>
      <c r="H10" s="3"/>
      <c r="I10" s="3"/>
    </row>
    <row r="11" spans="3:13">
      <c r="C11" t="s">
        <v>4</v>
      </c>
      <c r="D11" t="s">
        <v>6</v>
      </c>
      <c r="E11" t="s">
        <v>17</v>
      </c>
      <c r="F11" t="s">
        <v>7</v>
      </c>
      <c r="G11" t="s">
        <v>8</v>
      </c>
      <c r="H11" t="s">
        <v>16</v>
      </c>
      <c r="J11" t="s">
        <v>18</v>
      </c>
    </row>
    <row r="12" spans="3:13">
      <c r="C12">
        <v>1</v>
      </c>
      <c r="D12">
        <v>-24</v>
      </c>
      <c r="E12">
        <v>-24.454999999999998</v>
      </c>
      <c r="F12">
        <v>-20.085000000000001</v>
      </c>
      <c r="G12">
        <f t="shared" ref="G12:G19" si="0">E12+$G$9</f>
        <v>-23.555</v>
      </c>
      <c r="H12">
        <f t="shared" ref="H12:H19" si="1">-D12</f>
        <v>24</v>
      </c>
      <c r="I12" s="1"/>
      <c r="J12">
        <f t="shared" ref="J12:J19" si="2">G12+$J$9*($J$8-1)</f>
        <v>-25.355</v>
      </c>
      <c r="K12">
        <f t="shared" ref="K12:K19" si="3">J12-E12</f>
        <v>-0.90000000000000213</v>
      </c>
    </row>
    <row r="13" spans="3:13">
      <c r="C13">
        <v>2</v>
      </c>
      <c r="D13">
        <v>-16</v>
      </c>
      <c r="E13">
        <v>-24.05</v>
      </c>
      <c r="F13">
        <v>-20.085000000000001</v>
      </c>
      <c r="G13">
        <f t="shared" si="0"/>
        <v>-23.150000000000002</v>
      </c>
      <c r="H13">
        <f t="shared" si="1"/>
        <v>16</v>
      </c>
      <c r="J13">
        <f t="shared" si="2"/>
        <v>-24.950000000000003</v>
      </c>
      <c r="K13">
        <f t="shared" si="3"/>
        <v>-0.90000000000000213</v>
      </c>
    </row>
    <row r="14" spans="3:13">
      <c r="C14">
        <v>3</v>
      </c>
      <c r="D14">
        <v>-14</v>
      </c>
      <c r="E14">
        <v>-23.8</v>
      </c>
      <c r="F14">
        <v>-20.085000000000001</v>
      </c>
      <c r="G14">
        <f t="shared" si="0"/>
        <v>-22.900000000000002</v>
      </c>
      <c r="H14">
        <f t="shared" si="1"/>
        <v>14</v>
      </c>
      <c r="J14">
        <f t="shared" si="2"/>
        <v>-24.700000000000003</v>
      </c>
      <c r="K14">
        <f t="shared" si="3"/>
        <v>-0.90000000000000213</v>
      </c>
    </row>
    <row r="15" spans="3:13">
      <c r="C15">
        <v>4</v>
      </c>
      <c r="D15">
        <v>-12</v>
      </c>
      <c r="E15">
        <v>-23.97</v>
      </c>
      <c r="F15">
        <v>-20.085000000000001</v>
      </c>
      <c r="G15">
        <f t="shared" si="0"/>
        <v>-23.07</v>
      </c>
      <c r="H15">
        <f t="shared" si="1"/>
        <v>12</v>
      </c>
      <c r="J15">
        <f t="shared" si="2"/>
        <v>-24.87</v>
      </c>
      <c r="K15">
        <f t="shared" si="3"/>
        <v>-0.90000000000000213</v>
      </c>
    </row>
    <row r="16" spans="3:13">
      <c r="C16">
        <v>5</v>
      </c>
      <c r="D16">
        <v>12</v>
      </c>
      <c r="E16">
        <v>-23.42</v>
      </c>
      <c r="F16">
        <v>-20.085000000000001</v>
      </c>
      <c r="G16">
        <f t="shared" si="0"/>
        <v>-22.520000000000003</v>
      </c>
      <c r="H16">
        <f t="shared" si="1"/>
        <v>-12</v>
      </c>
      <c r="J16">
        <f t="shared" si="2"/>
        <v>-24.320000000000004</v>
      </c>
      <c r="K16">
        <f t="shared" si="3"/>
        <v>-0.90000000000000213</v>
      </c>
    </row>
    <row r="17" spans="3:11">
      <c r="C17">
        <v>6</v>
      </c>
      <c r="D17">
        <v>14</v>
      </c>
      <c r="E17">
        <v>-23.4</v>
      </c>
      <c r="F17">
        <v>-20.085000000000001</v>
      </c>
      <c r="G17">
        <f t="shared" si="0"/>
        <v>-22.5</v>
      </c>
      <c r="H17">
        <f t="shared" si="1"/>
        <v>-14</v>
      </c>
      <c r="J17">
        <f t="shared" si="2"/>
        <v>-24.3</v>
      </c>
      <c r="K17">
        <f t="shared" si="3"/>
        <v>-0.90000000000000213</v>
      </c>
    </row>
    <row r="18" spans="3:11">
      <c r="C18">
        <v>7</v>
      </c>
      <c r="D18">
        <v>16</v>
      </c>
      <c r="E18">
        <v>-23.364999999999998</v>
      </c>
      <c r="F18">
        <v>-20.085000000000001</v>
      </c>
      <c r="G18">
        <f t="shared" si="0"/>
        <v>-22.465</v>
      </c>
      <c r="H18">
        <f t="shared" si="1"/>
        <v>-16</v>
      </c>
      <c r="J18">
        <f t="shared" si="2"/>
        <v>-24.265000000000001</v>
      </c>
      <c r="K18">
        <f t="shared" si="3"/>
        <v>-0.90000000000000213</v>
      </c>
    </row>
    <row r="19" spans="3:11">
      <c r="C19">
        <v>8</v>
      </c>
      <c r="D19">
        <v>24</v>
      </c>
      <c r="E19">
        <v>-23.245000000000001</v>
      </c>
      <c r="F19">
        <v>-20.085000000000001</v>
      </c>
      <c r="G19">
        <f t="shared" si="0"/>
        <v>-22.345000000000002</v>
      </c>
      <c r="H19">
        <f t="shared" si="1"/>
        <v>-24</v>
      </c>
      <c r="J19">
        <f t="shared" si="2"/>
        <v>-24.145000000000003</v>
      </c>
      <c r="K19">
        <f t="shared" si="3"/>
        <v>-0.90000000000000213</v>
      </c>
    </row>
    <row r="20" spans="3:11">
      <c r="G20" s="4">
        <f>MIN(G12:G19)</f>
        <v>-23.555</v>
      </c>
      <c r="J20" s="4">
        <f>MIN(J12:J19)</f>
        <v>-25.355</v>
      </c>
    </row>
    <row r="21" spans="3:11">
      <c r="G21" s="4">
        <f>MAX(G12:G20)</f>
        <v>-22.345000000000002</v>
      </c>
      <c r="J21" s="4">
        <f>MAX(J12:J20)</f>
        <v>-24.145000000000003</v>
      </c>
    </row>
  </sheetData>
  <mergeCells count="1">
    <mergeCell ref="F10:I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Normal</vt:lpstr>
      <vt:lpstr>Longitudinal H1</vt:lpstr>
      <vt:lpstr>Longitudinal G2</vt:lpstr>
    </vt:vector>
  </TitlesOfParts>
  <Company>AECL_EACL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Gharghouri</dc:creator>
  <cp:lastModifiedBy>Michael Gharghouri</cp:lastModifiedBy>
  <dcterms:created xsi:type="dcterms:W3CDTF">2013-12-20T16:01:13Z</dcterms:created>
  <dcterms:modified xsi:type="dcterms:W3CDTF">2014-01-09T16:37:05Z</dcterms:modified>
</cp:coreProperties>
</file>