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426"/>
  <workbookPr/>
  <mc:AlternateContent xmlns:mc="http://schemas.openxmlformats.org/markup-compatibility/2006">
    <mc:Choice Requires="x15">
      <x15ac:absPath xmlns:x15ac="http://schemas.microsoft.com/office/spreadsheetml/2010/11/ac" url="/Users/andre/Documents/Pos-Doutorado/Experiment/Data/TDA/Simulation_2traps/"/>
    </mc:Choice>
  </mc:AlternateContent>
  <bookViews>
    <workbookView xWindow="0" yWindow="2400" windowWidth="36880" windowHeight="2480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1" l="1"/>
  <c r="K7" i="1"/>
  <c r="M8" i="1"/>
  <c r="M9" i="1"/>
  <c r="E8" i="1"/>
  <c r="K8" i="1"/>
  <c r="E9" i="1"/>
  <c r="K9" i="1"/>
  <c r="L8" i="1"/>
  <c r="L9" i="1"/>
  <c r="L7" i="1"/>
  <c r="I7" i="1"/>
  <c r="O8" i="1"/>
  <c r="O9" i="1"/>
  <c r="O7" i="1"/>
  <c r="J8" i="1"/>
  <c r="J9" i="1"/>
  <c r="J7" i="1"/>
</calcChain>
</file>

<file path=xl/sharedStrings.xml><?xml version="1.0" encoding="utf-8"?>
<sst xmlns="http://schemas.openxmlformats.org/spreadsheetml/2006/main" count="141" uniqueCount="52">
  <si>
    <t>T (heat treatment)/°C</t>
  </si>
  <si>
    <t>T (heat treatment)/K</t>
  </si>
  <si>
    <t>tb /nm</t>
  </si>
  <si>
    <t>Vγ</t>
  </si>
  <si>
    <r>
      <t>SV/(m)</t>
    </r>
    <r>
      <rPr>
        <vertAlign val="superscript"/>
        <sz val="16"/>
        <color theme="1"/>
        <rFont val="Calibri (Body)"/>
      </rPr>
      <t>-1</t>
    </r>
  </si>
  <si>
    <r>
      <t>Dislocation density/m</t>
    </r>
    <r>
      <rPr>
        <vertAlign val="superscript"/>
        <sz val="16"/>
        <color theme="1"/>
        <rFont val="Calibri (Body)"/>
      </rPr>
      <t>-2</t>
    </r>
  </si>
  <si>
    <t>(3 tetrahedral sites/αFe)</t>
  </si>
  <si>
    <t>Vector of Burgers</t>
  </si>
  <si>
    <t>Molar volume</t>
  </si>
  <si>
    <r>
      <t>Number of lattice sites/m</t>
    </r>
    <r>
      <rPr>
        <vertAlign val="superscript"/>
        <sz val="16"/>
        <color theme="1"/>
        <rFont val="Calibri (Body)"/>
      </rPr>
      <t>-3</t>
    </r>
  </si>
  <si>
    <r>
      <t>Nt1 - surface area/m</t>
    </r>
    <r>
      <rPr>
        <vertAlign val="superscript"/>
        <sz val="16"/>
        <color theme="1"/>
        <rFont val="Calibri (Body)"/>
      </rPr>
      <t>-3</t>
    </r>
  </si>
  <si>
    <r>
      <t>Nt2 - dislocations/m</t>
    </r>
    <r>
      <rPr>
        <vertAlign val="superscript"/>
        <sz val="16"/>
        <color theme="1"/>
        <rFont val="Calibri (Body)"/>
      </rPr>
      <t>-3</t>
    </r>
  </si>
  <si>
    <r>
      <t>Austenite/m</t>
    </r>
    <r>
      <rPr>
        <vertAlign val="superscript"/>
        <sz val="16"/>
        <color theme="1"/>
        <rFont val="Calibri (Body)"/>
      </rPr>
      <t>-3</t>
    </r>
  </si>
  <si>
    <t>Parameters</t>
  </si>
  <si>
    <t>Values</t>
  </si>
  <si>
    <t>Sample 200°C_48_aHC</t>
  </si>
  <si>
    <r>
      <t>Eb1/Jmol</t>
    </r>
    <r>
      <rPr>
        <vertAlign val="superscript"/>
        <sz val="16"/>
        <color theme="1"/>
        <rFont val="Calibri (Body)"/>
      </rPr>
      <t>-1</t>
    </r>
  </si>
  <si>
    <r>
      <t>Eb2/Jmol</t>
    </r>
    <r>
      <rPr>
        <vertAlign val="superscript"/>
        <sz val="16"/>
        <color theme="1"/>
        <rFont val="Calibri (Body)"/>
      </rPr>
      <t>-1</t>
    </r>
  </si>
  <si>
    <t>ch_time/s</t>
  </si>
  <si>
    <t>ag_time/s</t>
  </si>
  <si>
    <t>Hs/ppm</t>
  </si>
  <si>
    <t>Garcia-Mateo_ScriptaMat_2009</t>
  </si>
  <si>
    <t>Nt1</t>
  </si>
  <si>
    <t>Nt2</t>
  </si>
  <si>
    <t>Sample 250°C_48_aHC</t>
  </si>
  <si>
    <t>Sample 300°C_48_aHC</t>
  </si>
  <si>
    <t>Folder</t>
  </si>
  <si>
    <r>
      <t>Nt1/m</t>
    </r>
    <r>
      <rPr>
        <vertAlign val="superscript"/>
        <sz val="16"/>
        <color theme="1"/>
        <rFont val="Calibri (Body)"/>
      </rPr>
      <t>-3</t>
    </r>
  </si>
  <si>
    <r>
      <t>Nt2/m</t>
    </r>
    <r>
      <rPr>
        <vertAlign val="superscript"/>
        <sz val="16"/>
        <color theme="1"/>
        <rFont val="Calibri (Body)"/>
      </rPr>
      <t>-3</t>
    </r>
  </si>
  <si>
    <t>Sample 200°C_48_wHC</t>
  </si>
  <si>
    <t>Sample 250°C_48_wHC</t>
  </si>
  <si>
    <t>Sample 300°C_48_wHC</t>
  </si>
  <si>
    <t>200_48h_aHC</t>
  </si>
  <si>
    <t>250_48h_aHC</t>
  </si>
  <si>
    <t>300_48h_aHC</t>
  </si>
  <si>
    <t>200_4h_aHC</t>
  </si>
  <si>
    <t>250_4h_aHC</t>
  </si>
  <si>
    <t>300_4h_aHC</t>
  </si>
  <si>
    <t>Nl</t>
  </si>
  <si>
    <t>OK</t>
  </si>
  <si>
    <t>surface+disloc</t>
  </si>
  <si>
    <t>austenite</t>
  </si>
  <si>
    <t>Nt1+Nt2</t>
  </si>
  <si>
    <t>Simulation: Sv - Vγ</t>
  </si>
  <si>
    <t>molar volume</t>
  </si>
  <si>
    <t>Burgers vector</t>
  </si>
  <si>
    <t>lattice parameter in bbc iron</t>
  </si>
  <si>
    <t>Lufrano et al.</t>
  </si>
  <si>
    <t>Bakker et al.</t>
  </si>
  <si>
    <t>Sv/(2r)ˆ2</t>
  </si>
  <si>
    <t>r=1.06e-10</t>
  </si>
  <si>
    <t>r - actual H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</si>
</sst>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6"/>
      <color theme="1"/>
      <name val="Calibri (Body)"/>
    </font>
    <font>
      <sz val="16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8"/>
      <color rgb="FF0432FF"/>
      <name val="Calibri"/>
      <scheme val="minor"/>
    </font>
    <font>
      <b/>
      <sz val="16"/>
      <color rgb="FF0432FF"/>
      <name val="Calibri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1" fontId="3" fillId="0" borderId="0" xfId="0" applyNumberFormat="1" applyFont="1" applyAlignment="1">
      <alignment horizontal="center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1" fontId="1" fillId="0" borderId="0" xfId="0" applyNumberFormat="1" applyFont="1" applyAlignment="1">
      <alignment horizontal="center"/>
    </xf>
    <xf numFmtId="11" fontId="1" fillId="0" borderId="0" xfId="0" applyNumberFormat="1" applyFont="1" applyAlignment="1">
      <alignment horizontal="center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1" fontId="1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1" fontId="1" fillId="0" borderId="0" xfId="0" applyNumberFormat="1" applyFont="1" applyAlignment="1">
      <alignment horizontal="center"/>
    </xf>
    <xf numFmtId="11" fontId="1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1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Alignme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82"/>
  <sheetViews>
    <sheetView tabSelected="1" topLeftCell="C24" workbookViewId="0">
      <selection activeCell="G27" sqref="G27"/>
    </sheetView>
  </sheetViews>
  <sheetFormatPr baseColWidth="10" defaultRowHeight="16" x14ac:dyDescent="0.2"/>
  <cols>
    <col min="2" max="2" width="26" customWidth="1"/>
    <col min="3" max="3" width="26.33203125" customWidth="1"/>
    <col min="4" max="4" width="16.33203125" customWidth="1"/>
    <col min="5" max="5" width="14.6640625" customWidth="1"/>
    <col min="6" max="6" width="19.6640625" customWidth="1"/>
    <col min="7" max="7" width="17" customWidth="1"/>
    <col min="8" max="8" width="18.5" customWidth="1"/>
    <col min="9" max="9" width="33.1640625" customWidth="1"/>
    <col min="10" max="10" width="32" customWidth="1"/>
    <col min="11" max="11" width="27.5" customWidth="1"/>
    <col min="12" max="12" width="26.83203125" customWidth="1"/>
    <col min="13" max="13" width="18.33203125" customWidth="1"/>
    <col min="14" max="14" width="14.83203125" customWidth="1"/>
    <col min="15" max="15" width="17.1640625" customWidth="1"/>
    <col min="16" max="17" width="11.1640625" bestFit="1" customWidth="1"/>
    <col min="18" max="19" width="11" bestFit="1" customWidth="1"/>
  </cols>
  <sheetData>
    <row r="1" spans="2:23" ht="21" x14ac:dyDescent="0.25">
      <c r="B1" s="2"/>
      <c r="C1" s="20">
        <v>2.8999999999999998E-10</v>
      </c>
      <c r="D1" s="2" t="s">
        <v>46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23" ht="21" x14ac:dyDescent="0.25">
      <c r="B2" s="1" t="s">
        <v>7</v>
      </c>
      <c r="C2" s="3">
        <v>2.7249999999999999E-10</v>
      </c>
      <c r="D2" s="1" t="s">
        <v>45</v>
      </c>
      <c r="E2" s="1"/>
      <c r="F2" s="1"/>
      <c r="G2" s="28"/>
      <c r="H2" s="31"/>
      <c r="I2" s="2"/>
      <c r="J2" s="2"/>
      <c r="K2" s="2"/>
      <c r="L2" s="2"/>
      <c r="M2" s="2"/>
      <c r="N2" s="2"/>
      <c r="O2" s="2"/>
    </row>
    <row r="3" spans="2:23" ht="21" x14ac:dyDescent="0.25">
      <c r="B3" s="1" t="s">
        <v>8</v>
      </c>
      <c r="C3" s="3">
        <v>7.0899999999999999E-6</v>
      </c>
      <c r="D3" s="1" t="s">
        <v>44</v>
      </c>
      <c r="E3" s="3"/>
      <c r="F3" s="1"/>
      <c r="G3" s="1"/>
      <c r="H3" s="3"/>
      <c r="I3" s="1"/>
      <c r="J3" s="1"/>
      <c r="K3" s="1" t="s">
        <v>51</v>
      </c>
      <c r="L3" s="1" t="s">
        <v>47</v>
      </c>
      <c r="M3" s="1"/>
      <c r="N3" s="2"/>
      <c r="O3" s="2"/>
    </row>
    <row r="4" spans="2:23" ht="21" x14ac:dyDescent="0.25">
      <c r="B4" s="1"/>
      <c r="C4" s="1"/>
      <c r="D4" s="1"/>
      <c r="E4" s="3"/>
      <c r="F4" s="1"/>
      <c r="G4" s="28" t="s">
        <v>21</v>
      </c>
      <c r="H4" s="27"/>
      <c r="I4" s="1"/>
      <c r="J4" s="1"/>
      <c r="K4" s="1" t="s">
        <v>49</v>
      </c>
      <c r="L4" s="1" t="s">
        <v>48</v>
      </c>
      <c r="M4" s="1"/>
      <c r="N4" s="2"/>
      <c r="O4" s="2"/>
    </row>
    <row r="5" spans="2:23" ht="21" x14ac:dyDescent="0.25">
      <c r="B5" s="1"/>
      <c r="C5" s="1"/>
      <c r="D5" s="1"/>
      <c r="E5" s="3"/>
      <c r="F5" s="1"/>
      <c r="G5" s="1"/>
      <c r="H5" s="3"/>
      <c r="I5" s="1"/>
      <c r="K5" s="24" t="s">
        <v>50</v>
      </c>
      <c r="M5" s="29"/>
      <c r="N5" s="30"/>
      <c r="O5" s="30"/>
    </row>
    <row r="6" spans="2:23" ht="24" x14ac:dyDescent="0.25">
      <c r="B6" s="1" t="s">
        <v>0</v>
      </c>
      <c r="C6" s="1" t="s">
        <v>1</v>
      </c>
      <c r="D6" s="1" t="s">
        <v>2</v>
      </c>
      <c r="E6" s="1" t="s">
        <v>4</v>
      </c>
      <c r="F6" s="1" t="s">
        <v>3</v>
      </c>
      <c r="G6" s="28" t="s">
        <v>5</v>
      </c>
      <c r="H6" s="27"/>
      <c r="I6" s="1" t="s">
        <v>9</v>
      </c>
      <c r="J6" s="11" t="s">
        <v>9</v>
      </c>
      <c r="K6" s="1" t="s">
        <v>10</v>
      </c>
      <c r="L6" s="1" t="s">
        <v>11</v>
      </c>
      <c r="M6" s="1" t="s">
        <v>12</v>
      </c>
      <c r="N6" s="1"/>
      <c r="O6" s="1" t="s">
        <v>42</v>
      </c>
    </row>
    <row r="7" spans="2:23" ht="21" x14ac:dyDescent="0.25">
      <c r="B7" s="1">
        <v>200</v>
      </c>
      <c r="C7" s="1">
        <v>473</v>
      </c>
      <c r="D7" s="1">
        <v>40</v>
      </c>
      <c r="E7" s="3">
        <f>0.79/D7*1000000000</f>
        <v>19750000</v>
      </c>
      <c r="F7" s="1">
        <v>0.21</v>
      </c>
      <c r="G7" s="26">
        <v>7000000000000000</v>
      </c>
      <c r="H7" s="27"/>
      <c r="I7" s="3">
        <f>6.023E+23/C3*3</f>
        <v>2.5485190409026794E+29</v>
      </c>
      <c r="J7" s="10">
        <f>6.023E+23/$C$3*3*(1-F7)</f>
        <v>2.0133300423131168E+29</v>
      </c>
      <c r="K7" s="3">
        <f>E7/0.000000000212/0.000000000212</f>
        <v>4.3943574225703105E+26</v>
      </c>
      <c r="L7" s="22">
        <f>G7*SQRT(2)/$C$1</f>
        <v>3.4136189436591954E+25</v>
      </c>
      <c r="M7" s="3">
        <v>3.6000000000000002E+25</v>
      </c>
      <c r="N7" s="4"/>
      <c r="O7" s="16">
        <f>K7+L7</f>
        <v>4.7357193169362299E+26</v>
      </c>
    </row>
    <row r="8" spans="2:23" ht="21" x14ac:dyDescent="0.25">
      <c r="B8" s="1">
        <v>250</v>
      </c>
      <c r="C8" s="1">
        <v>523</v>
      </c>
      <c r="D8" s="1">
        <v>54</v>
      </c>
      <c r="E8" s="3">
        <f>0.74/D8*1000000000</f>
        <v>13703703.703703703</v>
      </c>
      <c r="F8" s="1">
        <v>0.26</v>
      </c>
      <c r="G8" s="26">
        <v>4200000000000000</v>
      </c>
      <c r="H8" s="27"/>
      <c r="I8" s="1" t="s">
        <v>6</v>
      </c>
      <c r="J8" s="10">
        <f t="shared" ref="J8:J9" si="0">6.023E+23/$C$3*3*(1-F8)</f>
        <v>1.8859040902679829E+29</v>
      </c>
      <c r="K8" s="23">
        <f t="shared" ref="K8:K9" si="1">E8/0.000000000212/0.000000000212</f>
        <v>3.0490618778265629E+26</v>
      </c>
      <c r="L8" s="22">
        <f t="shared" ref="L8:L9" si="2">G8*SQRT(2)/$C$1</f>
        <v>2.0481713661955173E+25</v>
      </c>
      <c r="M8" s="3">
        <f>M7/F7*F8</f>
        <v>4.4571428571428575E+25</v>
      </c>
      <c r="N8" s="7"/>
      <c r="O8" s="17">
        <f t="shared" ref="O8:O9" si="3">K8+L8</f>
        <v>3.2538790144461147E+26</v>
      </c>
    </row>
    <row r="9" spans="2:23" ht="21" x14ac:dyDescent="0.25">
      <c r="B9" s="1">
        <v>300</v>
      </c>
      <c r="C9" s="1">
        <v>573</v>
      </c>
      <c r="D9" s="1">
        <v>71</v>
      </c>
      <c r="E9" s="3">
        <f>0.66/D9*1000000000</f>
        <v>9295774.6478873249</v>
      </c>
      <c r="F9" s="1">
        <v>0.34</v>
      </c>
      <c r="G9" s="26">
        <v>3000000000000000</v>
      </c>
      <c r="H9" s="27"/>
      <c r="I9" s="1"/>
      <c r="J9" s="10">
        <f t="shared" si="0"/>
        <v>1.6820225669957681E+29</v>
      </c>
      <c r="K9" s="23">
        <f t="shared" si="1"/>
        <v>2.068301585948586E+26</v>
      </c>
      <c r="L9" s="22">
        <f t="shared" si="2"/>
        <v>1.4629795472825124E+25</v>
      </c>
      <c r="M9" s="5">
        <f>M8/F8*F9</f>
        <v>5.8285714285714298E+25</v>
      </c>
      <c r="N9" s="7"/>
      <c r="O9" s="17">
        <f t="shared" si="3"/>
        <v>2.2145995406768374E+26</v>
      </c>
    </row>
    <row r="10" spans="2:23" ht="21" x14ac:dyDescent="0.2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2:23" ht="21" x14ac:dyDescent="0.2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2:23" ht="21" x14ac:dyDescent="0.25">
      <c r="B12" s="2" t="s">
        <v>15</v>
      </c>
      <c r="C12" s="2"/>
      <c r="D12" s="2"/>
      <c r="E12" s="2"/>
      <c r="F12" s="2" t="s">
        <v>40</v>
      </c>
      <c r="G12" s="2" t="s">
        <v>41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2:23" ht="25" x14ac:dyDescent="0.3">
      <c r="B13" s="1" t="s">
        <v>13</v>
      </c>
      <c r="C13" s="1" t="s">
        <v>20</v>
      </c>
      <c r="D13" s="1" t="s">
        <v>16</v>
      </c>
      <c r="E13" s="1" t="s">
        <v>17</v>
      </c>
      <c r="F13" s="4" t="s">
        <v>22</v>
      </c>
      <c r="G13" s="4" t="s">
        <v>23</v>
      </c>
      <c r="H13" s="1" t="s">
        <v>18</v>
      </c>
      <c r="I13" s="1" t="s">
        <v>19</v>
      </c>
      <c r="J13" s="11" t="s">
        <v>38</v>
      </c>
      <c r="K13" s="9"/>
      <c r="L13" s="15" t="s">
        <v>39</v>
      </c>
      <c r="M13" s="9"/>
      <c r="N13" s="9"/>
      <c r="O13" s="9"/>
      <c r="P13" s="9"/>
      <c r="Q13" s="9"/>
      <c r="R13" s="2"/>
      <c r="S13" s="2"/>
      <c r="T13" s="2"/>
      <c r="U13" s="2"/>
      <c r="V13" s="2"/>
    </row>
    <row r="14" spans="2:23" ht="21" x14ac:dyDescent="0.25">
      <c r="B14" s="1" t="s">
        <v>14</v>
      </c>
      <c r="C14" s="1">
        <v>0.03</v>
      </c>
      <c r="D14" s="1">
        <v>42000</v>
      </c>
      <c r="E14" s="1">
        <v>47000</v>
      </c>
      <c r="F14" s="5">
        <v>3.6000000000000002E+25</v>
      </c>
      <c r="G14" s="5">
        <v>3.6000000000000002E+25</v>
      </c>
      <c r="H14" s="1">
        <v>21600</v>
      </c>
      <c r="I14" s="1">
        <v>900</v>
      </c>
      <c r="J14" s="10">
        <v>2.0133300423131168E+29</v>
      </c>
      <c r="K14" s="9"/>
      <c r="M14" s="12"/>
      <c r="N14" s="12"/>
      <c r="O14" s="12"/>
      <c r="P14" s="9"/>
      <c r="Q14" s="9"/>
      <c r="R14" s="2"/>
      <c r="S14" s="2"/>
      <c r="T14" s="2"/>
      <c r="U14" s="2"/>
      <c r="V14" s="2"/>
    </row>
    <row r="15" spans="2:23" ht="24" x14ac:dyDescent="0.3">
      <c r="B15" s="1" t="s">
        <v>26</v>
      </c>
      <c r="C15" s="1" t="s">
        <v>32</v>
      </c>
      <c r="D15" s="1"/>
      <c r="E15" s="2"/>
      <c r="F15" s="2"/>
      <c r="G15" s="2"/>
      <c r="H15" s="2"/>
      <c r="I15" s="2"/>
      <c r="J15" s="2"/>
      <c r="K15" s="2"/>
      <c r="L15" s="15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2:23" ht="24" x14ac:dyDescent="0.3">
      <c r="B16" s="2" t="s">
        <v>24</v>
      </c>
      <c r="C16" s="2"/>
      <c r="D16" s="2"/>
      <c r="E16" s="2"/>
      <c r="F16" s="2"/>
      <c r="G16" s="2"/>
      <c r="H16" s="2"/>
      <c r="I16" s="2"/>
      <c r="J16" s="2"/>
      <c r="K16" s="2"/>
      <c r="L16" s="15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2:24" ht="25" x14ac:dyDescent="0.3">
      <c r="B17" s="4" t="s">
        <v>13</v>
      </c>
      <c r="C17" s="4" t="s">
        <v>20</v>
      </c>
      <c r="D17" s="4" t="s">
        <v>16</v>
      </c>
      <c r="E17" s="4" t="s">
        <v>17</v>
      </c>
      <c r="F17" s="4" t="s">
        <v>22</v>
      </c>
      <c r="G17" s="4" t="s">
        <v>23</v>
      </c>
      <c r="H17" s="4" t="s">
        <v>18</v>
      </c>
      <c r="I17" s="4" t="s">
        <v>19</v>
      </c>
      <c r="J17" s="11" t="s">
        <v>38</v>
      </c>
      <c r="K17" s="2"/>
      <c r="L17" s="15" t="s">
        <v>39</v>
      </c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2:24" ht="24" x14ac:dyDescent="0.3">
      <c r="B18" s="4" t="s">
        <v>14</v>
      </c>
      <c r="C18" s="4">
        <v>0.03</v>
      </c>
      <c r="D18" s="4">
        <v>42000</v>
      </c>
      <c r="E18" s="14">
        <v>47000</v>
      </c>
      <c r="F18" s="5">
        <v>2.7E+25</v>
      </c>
      <c r="G18" s="5">
        <v>5.4E+25</v>
      </c>
      <c r="H18" s="4">
        <v>21600</v>
      </c>
      <c r="I18" s="4">
        <v>900</v>
      </c>
      <c r="J18" s="10">
        <v>1.8899999999999999E+29</v>
      </c>
      <c r="K18" s="2"/>
      <c r="L18" s="15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2:24" ht="24" x14ac:dyDescent="0.3">
      <c r="B19" s="4" t="s">
        <v>26</v>
      </c>
      <c r="C19" s="4" t="s">
        <v>33</v>
      </c>
      <c r="D19" s="4"/>
      <c r="E19" s="2"/>
      <c r="F19" s="2"/>
      <c r="G19" s="2"/>
      <c r="H19" s="2"/>
      <c r="I19" s="2"/>
      <c r="J19" s="2"/>
      <c r="K19" s="2"/>
      <c r="L19" s="15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2:24" ht="24" x14ac:dyDescent="0.3">
      <c r="B20" s="2" t="s">
        <v>25</v>
      </c>
      <c r="C20" s="2"/>
      <c r="D20" s="2"/>
      <c r="E20" s="2"/>
      <c r="F20" s="2"/>
      <c r="G20" s="2"/>
      <c r="H20" s="2"/>
      <c r="I20" s="2"/>
      <c r="J20" s="2"/>
      <c r="K20" s="2"/>
      <c r="L20" s="15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2:24" ht="25" x14ac:dyDescent="0.3">
      <c r="B21" s="4" t="s">
        <v>13</v>
      </c>
      <c r="C21" s="4" t="s">
        <v>20</v>
      </c>
      <c r="D21" s="4" t="s">
        <v>16</v>
      </c>
      <c r="E21" s="4" t="s">
        <v>17</v>
      </c>
      <c r="F21" s="4" t="s">
        <v>27</v>
      </c>
      <c r="G21" s="4" t="s">
        <v>28</v>
      </c>
      <c r="H21" s="4" t="s">
        <v>18</v>
      </c>
      <c r="I21" s="4" t="s">
        <v>19</v>
      </c>
      <c r="J21" s="11" t="s">
        <v>38</v>
      </c>
      <c r="K21" s="2"/>
      <c r="L21" s="15" t="s">
        <v>39</v>
      </c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2:24" ht="21" x14ac:dyDescent="0.25">
      <c r="B22" s="4" t="s">
        <v>14</v>
      </c>
      <c r="C22" s="4">
        <v>0.03</v>
      </c>
      <c r="D22" s="4">
        <v>42000</v>
      </c>
      <c r="E22" s="14">
        <v>47000</v>
      </c>
      <c r="F22" s="5">
        <v>2.0999999999999999E+25</v>
      </c>
      <c r="G22" s="5">
        <v>7E+25</v>
      </c>
      <c r="H22" s="4">
        <v>21600</v>
      </c>
      <c r="I22" s="4">
        <v>900</v>
      </c>
      <c r="J22" s="10">
        <v>1.6799999999999999E+29</v>
      </c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2:24" ht="21" x14ac:dyDescent="0.25">
      <c r="B23" s="4" t="s">
        <v>26</v>
      </c>
      <c r="C23" s="4" t="s">
        <v>34</v>
      </c>
      <c r="D23" s="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2:24" ht="21" x14ac:dyDescent="0.25">
      <c r="B24" s="1"/>
      <c r="C24" s="1"/>
      <c r="D24" s="1"/>
      <c r="E24" s="2"/>
      <c r="F24" s="8"/>
      <c r="G24" s="8"/>
      <c r="H24" s="8"/>
      <c r="I24" s="8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2:24" ht="21" x14ac:dyDescent="0.25">
      <c r="B25" s="19"/>
      <c r="C25" s="19"/>
      <c r="D25" s="19"/>
      <c r="E25" s="2"/>
      <c r="F25" s="8"/>
      <c r="G25" s="8"/>
      <c r="H25" s="8"/>
      <c r="I25" s="8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2:24" ht="21" x14ac:dyDescent="0.25">
      <c r="B26" s="19"/>
      <c r="C26" s="21" t="s">
        <v>43</v>
      </c>
      <c r="D26" s="19"/>
      <c r="E26" s="2"/>
      <c r="F26" s="8"/>
      <c r="G26" s="8"/>
      <c r="H26" s="8"/>
      <c r="I26" s="8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2:24" ht="21" x14ac:dyDescent="0.25">
      <c r="B27" s="19"/>
      <c r="C27" s="19"/>
      <c r="D27" s="19"/>
      <c r="E27" s="2"/>
      <c r="F27" s="8"/>
      <c r="G27" s="8"/>
      <c r="H27" s="8"/>
      <c r="I27" s="8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2:24" ht="25" x14ac:dyDescent="0.3">
      <c r="B28" s="19"/>
      <c r="C28" s="19" t="s">
        <v>20</v>
      </c>
      <c r="D28" s="19" t="s">
        <v>16</v>
      </c>
      <c r="E28" s="19" t="s">
        <v>17</v>
      </c>
      <c r="F28" s="19" t="s">
        <v>22</v>
      </c>
      <c r="G28" s="19" t="s">
        <v>23</v>
      </c>
      <c r="H28" s="19" t="s">
        <v>18</v>
      </c>
      <c r="I28" s="19" t="s">
        <v>19</v>
      </c>
      <c r="J28" s="19" t="s">
        <v>38</v>
      </c>
      <c r="K28" s="9"/>
      <c r="L28" s="15" t="s">
        <v>39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2:24" ht="21" x14ac:dyDescent="0.25">
      <c r="B29" s="19"/>
      <c r="C29" s="19">
        <v>0.03</v>
      </c>
      <c r="D29" s="19">
        <v>42000</v>
      </c>
      <c r="E29" s="19">
        <v>47000</v>
      </c>
      <c r="F29" s="18">
        <v>3.6000000000000002E+25</v>
      </c>
      <c r="G29" s="18">
        <v>3.6000000000000002E+25</v>
      </c>
      <c r="H29" s="19">
        <v>21600</v>
      </c>
      <c r="I29" s="19">
        <v>900</v>
      </c>
      <c r="J29" s="18">
        <v>2.0133300423131168E+29</v>
      </c>
      <c r="K29" s="9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2:24" ht="24" x14ac:dyDescent="0.3">
      <c r="B30" s="19"/>
      <c r="C30" s="19" t="s">
        <v>32</v>
      </c>
      <c r="D30" s="19"/>
      <c r="E30" s="2"/>
      <c r="F30" s="2"/>
      <c r="G30" s="2"/>
      <c r="H30" s="2"/>
      <c r="I30" s="2"/>
      <c r="J30" s="2"/>
      <c r="K30" s="2"/>
      <c r="L30" s="15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2:24" ht="24" x14ac:dyDescent="0.3">
      <c r="B31" s="19"/>
      <c r="C31" s="2"/>
      <c r="D31" s="2"/>
      <c r="E31" s="2"/>
      <c r="F31" s="2"/>
      <c r="G31" s="2"/>
      <c r="H31" s="2"/>
      <c r="I31" s="2"/>
      <c r="J31" s="2"/>
      <c r="K31" s="2"/>
      <c r="L31" s="15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2:24" ht="25" x14ac:dyDescent="0.3">
      <c r="B32" s="19"/>
      <c r="C32" s="19" t="s">
        <v>20</v>
      </c>
      <c r="D32" s="19" t="s">
        <v>16</v>
      </c>
      <c r="E32" s="19" t="s">
        <v>17</v>
      </c>
      <c r="F32" s="19" t="s">
        <v>22</v>
      </c>
      <c r="G32" s="19" t="s">
        <v>23</v>
      </c>
      <c r="H32" s="19" t="s">
        <v>18</v>
      </c>
      <c r="I32" s="19" t="s">
        <v>19</v>
      </c>
      <c r="J32" s="19" t="s">
        <v>38</v>
      </c>
      <c r="K32" s="2"/>
      <c r="L32" s="15" t="s">
        <v>39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24" x14ac:dyDescent="0.3">
      <c r="B33" s="19"/>
      <c r="C33" s="19">
        <v>0.03</v>
      </c>
      <c r="D33" s="19">
        <v>42000</v>
      </c>
      <c r="E33" s="19">
        <v>47000</v>
      </c>
      <c r="F33" s="18">
        <v>3.6000000000000002E+25</v>
      </c>
      <c r="G33" s="18">
        <v>5.8300000000000003E+25</v>
      </c>
      <c r="H33" s="19">
        <v>21600</v>
      </c>
      <c r="I33" s="19">
        <v>900</v>
      </c>
      <c r="J33" s="18">
        <v>2.0133300423131168E+29</v>
      </c>
      <c r="K33" s="2"/>
      <c r="L33" s="15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24" x14ac:dyDescent="0.3">
      <c r="B34" s="19"/>
      <c r="C34" s="19" t="s">
        <v>33</v>
      </c>
      <c r="D34" s="19"/>
      <c r="E34" s="2"/>
      <c r="F34" s="2"/>
      <c r="G34" s="2"/>
      <c r="H34" s="2"/>
      <c r="I34" s="2"/>
      <c r="J34" s="2"/>
      <c r="K34" s="2"/>
      <c r="L34" s="15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24" x14ac:dyDescent="0.3">
      <c r="B35" s="19"/>
      <c r="C35" s="2"/>
      <c r="D35" s="2"/>
      <c r="E35" s="2"/>
      <c r="F35" s="2"/>
      <c r="G35" s="2"/>
      <c r="H35" s="2"/>
      <c r="I35" s="2"/>
      <c r="J35" s="2"/>
      <c r="K35" s="2"/>
      <c r="L35" s="15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25" x14ac:dyDescent="0.3">
      <c r="B36" s="19"/>
      <c r="C36" s="19" t="s">
        <v>20</v>
      </c>
      <c r="D36" s="19" t="s">
        <v>16</v>
      </c>
      <c r="E36" s="19" t="s">
        <v>17</v>
      </c>
      <c r="F36" s="19" t="s">
        <v>27</v>
      </c>
      <c r="G36" s="19" t="s">
        <v>28</v>
      </c>
      <c r="H36" s="19" t="s">
        <v>18</v>
      </c>
      <c r="I36" s="19" t="s">
        <v>19</v>
      </c>
      <c r="J36" s="19" t="s">
        <v>38</v>
      </c>
      <c r="K36" s="2"/>
      <c r="L36" s="15" t="s">
        <v>39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21" x14ac:dyDescent="0.25">
      <c r="B37" s="1"/>
      <c r="C37" s="19">
        <v>0.03</v>
      </c>
      <c r="D37" s="19">
        <v>42000</v>
      </c>
      <c r="E37" s="19">
        <v>47000</v>
      </c>
      <c r="F37" s="18">
        <v>1.37E+25</v>
      </c>
      <c r="G37" s="18">
        <v>3.6000000000000002E+25</v>
      </c>
      <c r="H37" s="19">
        <v>21600</v>
      </c>
      <c r="I37" s="19">
        <v>900</v>
      </c>
      <c r="J37" s="18">
        <v>1.6799999999999999E+29</v>
      </c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21" x14ac:dyDescent="0.25">
      <c r="B38" s="6"/>
      <c r="C38" s="19" t="s">
        <v>34</v>
      </c>
      <c r="D38" s="6"/>
      <c r="E38" s="2"/>
      <c r="F38" s="8"/>
      <c r="G38" s="8"/>
      <c r="H38" s="8"/>
      <c r="I38" s="8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21" x14ac:dyDescent="0.25">
      <c r="B39" s="6"/>
      <c r="C39" s="6"/>
      <c r="D39" s="6"/>
      <c r="E39" s="2"/>
      <c r="F39" s="8"/>
      <c r="G39" s="8"/>
      <c r="H39" s="8"/>
      <c r="I39" s="8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21" x14ac:dyDescent="0.25">
      <c r="B40" s="6"/>
      <c r="C40" s="6"/>
      <c r="D40" s="6"/>
      <c r="E40" s="2"/>
      <c r="F40" s="8"/>
      <c r="G40" s="8"/>
      <c r="H40" s="8"/>
      <c r="I40" s="8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21" x14ac:dyDescent="0.25">
      <c r="B41" s="6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21" x14ac:dyDescent="0.25">
      <c r="B42" s="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21" x14ac:dyDescent="0.25">
      <c r="B43" s="2" t="s">
        <v>29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21" x14ac:dyDescent="0.25">
      <c r="B44" s="6" t="s">
        <v>13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2:24" ht="25" x14ac:dyDescent="0.3">
      <c r="B45" s="6" t="s">
        <v>14</v>
      </c>
      <c r="C45" s="11" t="s">
        <v>20</v>
      </c>
      <c r="D45" s="11" t="s">
        <v>16</v>
      </c>
      <c r="E45" s="11" t="s">
        <v>17</v>
      </c>
      <c r="F45" s="11" t="s">
        <v>22</v>
      </c>
      <c r="G45" s="11" t="s">
        <v>23</v>
      </c>
      <c r="H45" s="11" t="s">
        <v>18</v>
      </c>
      <c r="I45" s="11" t="s">
        <v>19</v>
      </c>
      <c r="J45" s="14" t="s">
        <v>38</v>
      </c>
      <c r="K45" s="2"/>
      <c r="L45" s="15" t="s">
        <v>39</v>
      </c>
      <c r="M45" s="2"/>
      <c r="N45" s="2"/>
      <c r="O45" s="2"/>
      <c r="P45" s="2"/>
      <c r="Q45" s="2"/>
      <c r="R45" s="2"/>
      <c r="S45" s="2"/>
      <c r="T45" s="2"/>
      <c r="U45" s="2"/>
    </row>
    <row r="46" spans="2:24" ht="21" x14ac:dyDescent="0.25">
      <c r="B46" s="6" t="s">
        <v>26</v>
      </c>
      <c r="C46" s="11">
        <v>0.03</v>
      </c>
      <c r="D46" s="11">
        <v>44000</v>
      </c>
      <c r="E46" s="14">
        <v>52000</v>
      </c>
      <c r="F46" s="10">
        <v>6.4999999999999996E+24</v>
      </c>
      <c r="G46" s="16">
        <v>6.4999999999999996E+24</v>
      </c>
      <c r="H46" s="11">
        <v>14400</v>
      </c>
      <c r="I46" s="11">
        <v>900</v>
      </c>
      <c r="J46" s="13">
        <v>2.0133300423131168E+29</v>
      </c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2:24" ht="21" x14ac:dyDescent="0.25">
      <c r="B47" s="2" t="s">
        <v>30</v>
      </c>
      <c r="C47" s="11" t="s">
        <v>35</v>
      </c>
      <c r="D47" s="11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2:24" ht="21" x14ac:dyDescent="0.25">
      <c r="B48" s="6" t="s">
        <v>13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2:24" ht="25" x14ac:dyDescent="0.3">
      <c r="B49" s="6" t="s">
        <v>14</v>
      </c>
      <c r="C49" s="11" t="s">
        <v>20</v>
      </c>
      <c r="D49" s="11" t="s">
        <v>16</v>
      </c>
      <c r="E49" s="11" t="s">
        <v>17</v>
      </c>
      <c r="F49" s="11" t="s">
        <v>22</v>
      </c>
      <c r="G49" s="11" t="s">
        <v>23</v>
      </c>
      <c r="H49" s="11" t="s">
        <v>18</v>
      </c>
      <c r="I49" s="11" t="s">
        <v>19</v>
      </c>
      <c r="J49" s="14" t="s">
        <v>38</v>
      </c>
      <c r="K49" s="2"/>
      <c r="L49" s="15" t="s">
        <v>39</v>
      </c>
      <c r="M49" s="2"/>
      <c r="N49" s="2"/>
      <c r="O49" s="2"/>
      <c r="P49" s="2"/>
      <c r="Q49" s="2"/>
      <c r="R49" s="2"/>
      <c r="S49" s="2"/>
      <c r="T49" s="2"/>
      <c r="U49" s="2"/>
    </row>
    <row r="50" spans="2:24" ht="21" x14ac:dyDescent="0.25">
      <c r="B50" s="6" t="s">
        <v>26</v>
      </c>
      <c r="C50" s="11">
        <v>0.03</v>
      </c>
      <c r="D50" s="11">
        <v>42000</v>
      </c>
      <c r="E50" s="14">
        <v>52000</v>
      </c>
      <c r="F50" s="10">
        <v>7.5000000000000001E+24</v>
      </c>
      <c r="G50" s="16">
        <v>6.4999999999999996E+24</v>
      </c>
      <c r="H50" s="25">
        <v>14400</v>
      </c>
      <c r="I50" s="25">
        <v>900</v>
      </c>
      <c r="J50" s="13">
        <v>1.8899999999999999E+29</v>
      </c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2:24" ht="21" x14ac:dyDescent="0.25">
      <c r="B51" s="2" t="s">
        <v>31</v>
      </c>
      <c r="C51" s="11" t="s">
        <v>36</v>
      </c>
      <c r="D51" s="11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2:24" ht="21" x14ac:dyDescent="0.25">
      <c r="B52" s="6" t="s">
        <v>13</v>
      </c>
      <c r="C52" s="11"/>
      <c r="D52" s="11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2:24" ht="25" x14ac:dyDescent="0.3">
      <c r="B53" s="6" t="s">
        <v>14</v>
      </c>
      <c r="C53" s="11" t="s">
        <v>20</v>
      </c>
      <c r="D53" s="11" t="s">
        <v>16</v>
      </c>
      <c r="E53" s="11" t="s">
        <v>17</v>
      </c>
      <c r="F53" s="11" t="s">
        <v>27</v>
      </c>
      <c r="G53" s="11" t="s">
        <v>28</v>
      </c>
      <c r="H53" s="11" t="s">
        <v>18</v>
      </c>
      <c r="I53" s="11" t="s">
        <v>19</v>
      </c>
      <c r="J53" s="14" t="s">
        <v>38</v>
      </c>
      <c r="K53" s="2"/>
      <c r="L53" s="15" t="s">
        <v>39</v>
      </c>
      <c r="M53" s="2"/>
      <c r="N53" s="2"/>
      <c r="O53" s="2"/>
      <c r="P53" s="2"/>
      <c r="Q53" s="2"/>
      <c r="R53" s="2"/>
      <c r="S53" s="2"/>
      <c r="T53" s="2"/>
      <c r="U53" s="2"/>
    </row>
    <row r="54" spans="2:24" ht="21" x14ac:dyDescent="0.25">
      <c r="B54" s="6" t="s">
        <v>26</v>
      </c>
      <c r="C54" s="11">
        <v>0.03</v>
      </c>
      <c r="D54" s="11">
        <v>42000</v>
      </c>
      <c r="E54" s="14">
        <v>52000</v>
      </c>
      <c r="F54" s="10">
        <v>5.5000000000000002E+24</v>
      </c>
      <c r="G54" s="16">
        <v>3.9999999999999999E+24</v>
      </c>
      <c r="H54" s="25">
        <v>14400</v>
      </c>
      <c r="I54" s="25">
        <v>900</v>
      </c>
      <c r="J54" s="13">
        <v>1.6799999999999999E+29</v>
      </c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2:24" ht="21" x14ac:dyDescent="0.25">
      <c r="B55" s="2"/>
      <c r="C55" s="11" t="s">
        <v>37</v>
      </c>
      <c r="D55" s="11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21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21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21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21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21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21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21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21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21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21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21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21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21" x14ac:dyDescent="0.25">
      <c r="B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21" x14ac:dyDescent="0.25">
      <c r="B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21" x14ac:dyDescent="0.25">
      <c r="B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21" x14ac:dyDescent="0.25">
      <c r="B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21" x14ac:dyDescent="0.25">
      <c r="B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21" x14ac:dyDescent="0.25">
      <c r="B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21" x14ac:dyDescent="0.25">
      <c r="B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21" x14ac:dyDescent="0.25">
      <c r="B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21" x14ac:dyDescent="0.25">
      <c r="B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21" x14ac:dyDescent="0.25">
      <c r="B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21" x14ac:dyDescent="0.25">
      <c r="B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21" x14ac:dyDescent="0.25">
      <c r="B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21" x14ac:dyDescent="0.25">
      <c r="B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21" x14ac:dyDescent="0.25">
      <c r="B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21" x14ac:dyDescent="0.25">
      <c r="B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</sheetData>
  <mergeCells count="7">
    <mergeCell ref="G9:H9"/>
    <mergeCell ref="G4:H4"/>
    <mergeCell ref="M5:O5"/>
    <mergeCell ref="G2:H2"/>
    <mergeCell ref="G6:H6"/>
    <mergeCell ref="G7:H7"/>
    <mergeCell ref="G8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2016-08-03T11:34:18Z</dcterms:created>
  <dcterms:modified xsi:type="dcterms:W3CDTF">2016-09-01T12:49:29Z</dcterms:modified>
</cp:coreProperties>
</file>