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rshadbhadeshia/Desktop/"/>
    </mc:Choice>
  </mc:AlternateContent>
  <xr:revisionPtr revIDLastSave="0" documentId="13_ncr:1_{7E382E1F-A610-E344-907B-D919F236B68D}" xr6:coauthVersionLast="47" xr6:coauthVersionMax="47" xr10:uidLastSave="{00000000-0000-0000-0000-000000000000}"/>
  <bookViews>
    <workbookView xWindow="6460" yWindow="2520" windowWidth="28040" windowHeight="17440" xr2:uid="{A7D3DB84-ABCE-9643-970A-B22EC4E687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1" l="1"/>
  <c r="W22" i="1"/>
  <c r="S23" i="1"/>
  <c r="O26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4" i="1"/>
  <c r="S25" i="1"/>
  <c r="S26" i="1"/>
  <c r="S27" i="1"/>
  <c r="S28" i="1"/>
  <c r="S29" i="1"/>
  <c r="S30" i="1"/>
  <c r="S31" i="1"/>
  <c r="S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4" i="1"/>
  <c r="W25" i="1"/>
  <c r="W26" i="1"/>
  <c r="W27" i="1"/>
  <c r="W28" i="1"/>
  <c r="W29" i="1"/>
  <c r="W30" i="1"/>
  <c r="W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" i="1"/>
  <c r="L20" i="1"/>
  <c r="N20" i="1" s="1"/>
  <c r="L21" i="1"/>
  <c r="N21" i="1"/>
  <c r="L22" i="1"/>
  <c r="N22" i="1"/>
  <c r="L23" i="1"/>
  <c r="N23" i="1"/>
  <c r="L24" i="1"/>
  <c r="N24" i="1"/>
  <c r="L25" i="1"/>
  <c r="N25" i="1" s="1"/>
  <c r="L26" i="1"/>
  <c r="N26" i="1"/>
  <c r="L27" i="1"/>
  <c r="N27" i="1"/>
  <c r="L28" i="1"/>
  <c r="N28" i="1" s="1"/>
  <c r="L29" i="1"/>
  <c r="N29" i="1"/>
  <c r="L30" i="1"/>
  <c r="N30" i="1" s="1"/>
  <c r="L31" i="1"/>
  <c r="N31" i="1"/>
  <c r="L32" i="1"/>
  <c r="N32" i="1"/>
  <c r="L33" i="1"/>
  <c r="N33" i="1" s="1"/>
  <c r="B20" i="1"/>
  <c r="C20" i="1" s="1"/>
  <c r="B21" i="1"/>
  <c r="C21" i="1" s="1"/>
  <c r="B22" i="1"/>
  <c r="C22" i="1"/>
  <c r="B23" i="1"/>
  <c r="C23" i="1"/>
  <c r="B24" i="1"/>
  <c r="C24" i="1" s="1"/>
  <c r="B25" i="1"/>
  <c r="C25" i="1" s="1"/>
  <c r="B26" i="1"/>
  <c r="C26" i="1"/>
  <c r="B27" i="1"/>
  <c r="C27" i="1"/>
  <c r="B28" i="1"/>
  <c r="C28" i="1" s="1"/>
  <c r="B29" i="1"/>
  <c r="C29" i="1" s="1"/>
  <c r="B30" i="1"/>
  <c r="C30" i="1" s="1"/>
  <c r="B31" i="1"/>
  <c r="C31" i="1"/>
  <c r="B32" i="1"/>
  <c r="C32" i="1" s="1"/>
  <c r="B33" i="1"/>
  <c r="C3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3" i="1"/>
  <c r="N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3" i="1"/>
  <c r="C3" i="1" s="1"/>
  <c r="C12" i="1"/>
</calcChain>
</file>

<file path=xl/sharedStrings.xml><?xml version="1.0" encoding="utf-8"?>
<sst xmlns="http://schemas.openxmlformats.org/spreadsheetml/2006/main" count="12" uniqueCount="12">
  <si>
    <t>s</t>
  </si>
  <si>
    <t>°C</t>
  </si>
  <si>
    <t>root(Dt)/m</t>
  </si>
  <si>
    <t>D_gamma/m^2s^-1</t>
  </si>
  <si>
    <t>Diffusion coefficient from Frideberg_1969</t>
  </si>
  <si>
    <t>M_o</t>
  </si>
  <si>
    <t>M</t>
  </si>
  <si>
    <t>J/mol</t>
  </si>
  <si>
    <t>Pure Fe</t>
  </si>
  <si>
    <t>Fe-0.2C-1.5Mn</t>
  </si>
  <si>
    <t>Fe-1.5Mn</t>
  </si>
  <si>
    <t>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</si>
</sst>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Fe</c:v>
          </c:tx>
          <c:spPr>
            <a:ln w="381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Sheet1!$A$3:$A$33</c:f>
              <c:numCache>
                <c:formatCode>General</c:formatCode>
                <c:ptCount val="31"/>
                <c:pt idx="0">
                  <c:v>200</c:v>
                </c:pt>
                <c:pt idx="1">
                  <c:v>220</c:v>
                </c:pt>
                <c:pt idx="2">
                  <c:v>240</c:v>
                </c:pt>
                <c:pt idx="3">
                  <c:v>260</c:v>
                </c:pt>
                <c:pt idx="4">
                  <c:v>280</c:v>
                </c:pt>
                <c:pt idx="5">
                  <c:v>300</c:v>
                </c:pt>
                <c:pt idx="6">
                  <c:v>320</c:v>
                </c:pt>
                <c:pt idx="7">
                  <c:v>340</c:v>
                </c:pt>
                <c:pt idx="8">
                  <c:v>360</c:v>
                </c:pt>
                <c:pt idx="9">
                  <c:v>380</c:v>
                </c:pt>
                <c:pt idx="10">
                  <c:v>400</c:v>
                </c:pt>
                <c:pt idx="11">
                  <c:v>420</c:v>
                </c:pt>
                <c:pt idx="12">
                  <c:v>440</c:v>
                </c:pt>
                <c:pt idx="13">
                  <c:v>460</c:v>
                </c:pt>
                <c:pt idx="14">
                  <c:v>480</c:v>
                </c:pt>
                <c:pt idx="15">
                  <c:v>500</c:v>
                </c:pt>
                <c:pt idx="16">
                  <c:v>520</c:v>
                </c:pt>
                <c:pt idx="17">
                  <c:v>540</c:v>
                </c:pt>
                <c:pt idx="18">
                  <c:v>560</c:v>
                </c:pt>
                <c:pt idx="19">
                  <c:v>580</c:v>
                </c:pt>
                <c:pt idx="20">
                  <c:v>600</c:v>
                </c:pt>
                <c:pt idx="21">
                  <c:v>620</c:v>
                </c:pt>
                <c:pt idx="22">
                  <c:v>640</c:v>
                </c:pt>
                <c:pt idx="23">
                  <c:v>660</c:v>
                </c:pt>
                <c:pt idx="24">
                  <c:v>680</c:v>
                </c:pt>
                <c:pt idx="25">
                  <c:v>700</c:v>
                </c:pt>
                <c:pt idx="26">
                  <c:v>720</c:v>
                </c:pt>
                <c:pt idx="27">
                  <c:v>740</c:v>
                </c:pt>
                <c:pt idx="28">
                  <c:v>760</c:v>
                </c:pt>
                <c:pt idx="29">
                  <c:v>780</c:v>
                </c:pt>
                <c:pt idx="30">
                  <c:v>800</c:v>
                </c:pt>
              </c:numCache>
            </c:numRef>
          </c:xVal>
          <c:yVal>
            <c:numRef>
              <c:f>Sheet1!$O$3:$O$33</c:f>
              <c:numCache>
                <c:formatCode>0.000</c:formatCode>
                <c:ptCount val="31"/>
                <c:pt idx="0">
                  <c:v>1.5562610090815759E-5</c:v>
                </c:pt>
                <c:pt idx="1">
                  <c:v>6.0616641347237881E-5</c:v>
                </c:pt>
                <c:pt idx="2">
                  <c:v>2.1075583461427575E-4</c:v>
                </c:pt>
                <c:pt idx="3">
                  <c:v>6.6264115870538374E-4</c:v>
                </c:pt>
                <c:pt idx="4">
                  <c:v>1.9039381445636601E-3</c:v>
                </c:pt>
                <c:pt idx="5">
                  <c:v>5.0442897603622033E-3</c:v>
                </c:pt>
                <c:pt idx="6">
                  <c:v>1.2418137016772227E-2</c:v>
                </c:pt>
                <c:pt idx="7">
                  <c:v>2.8606929661403147E-2</c:v>
                </c:pt>
                <c:pt idx="8">
                  <c:v>6.1962329416733353E-2</c:v>
                </c:pt>
                <c:pt idx="9">
                  <c:v>0.12685108843083256</c:v>
                </c:pt>
                <c:pt idx="10">
                  <c:v>0.24658687644349647</c:v>
                </c:pt>
                <c:pt idx="11">
                  <c:v>0.45622783019498636</c:v>
                </c:pt>
                <c:pt idx="12">
                  <c:v>0.81608832242404505</c:v>
                </c:pt>
                <c:pt idx="13">
                  <c:v>1.4092062372036245</c:v>
                </c:pt>
                <c:pt idx="14">
                  <c:v>2.3407202848810513</c:v>
                </c:pt>
                <c:pt idx="15">
                  <c:v>3.7493445316902951</c:v>
                </c:pt>
                <c:pt idx="16">
                  <c:v>5.7901195422048541</c:v>
                </c:pt>
                <c:pt idx="17">
                  <c:v>8.6409197200057086</c:v>
                </c:pt>
                <c:pt idx="18">
                  <c:v>12.452682465222207</c:v>
                </c:pt>
                <c:pt idx="19">
                  <c:v>17.295900820188042</c:v>
                </c:pt>
                <c:pt idx="20">
                  <c:v>23.15701807328195</c:v>
                </c:pt>
                <c:pt idx="21">
                  <c:v>29.787821775327689</c:v>
                </c:pt>
                <c:pt idx="22">
                  <c:v>36.453180787125646</c:v>
                </c:pt>
                <c:pt idx="23">
                  <c:v>45.051763107315274</c:v>
                </c:pt>
                <c:pt idx="24">
                  <c:v>59.837156879878187</c:v>
                </c:pt>
                <c:pt idx="25">
                  <c:v>67.783450204812567</c:v>
                </c:pt>
                <c:pt idx="26">
                  <c:v>74.331675006943357</c:v>
                </c:pt>
                <c:pt idx="27">
                  <c:v>77.830867754761456</c:v>
                </c:pt>
                <c:pt idx="28">
                  <c:v>77.534390227242099</c:v>
                </c:pt>
                <c:pt idx="29">
                  <c:v>71.443576698412272</c:v>
                </c:pt>
                <c:pt idx="30">
                  <c:v>58.341580853405524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B2-AC47-BCDA-0F470E2717E5}"/>
            </c:ext>
          </c:extLst>
        </c:ser>
        <c:ser>
          <c:idx val="1"/>
          <c:order val="1"/>
          <c:tx>
            <c:v>FeMn</c:v>
          </c:tx>
          <c:spPr>
            <a:ln w="34925" cap="rnd">
              <a:solidFill>
                <a:sysClr val="windowText" lastClr="000000"/>
              </a:solidFill>
              <a:prstDash val="solid"/>
              <a:round/>
            </a:ln>
            <a:effectLst>
              <a:softEdge rad="0"/>
            </a:effectLst>
          </c:spPr>
          <c:marker>
            <c:symbol val="circle"/>
            <c:size val="5"/>
            <c:spPr>
              <a:noFill/>
              <a:ln w="9525">
                <a:noFill/>
              </a:ln>
              <a:effectLst>
                <a:softEdge rad="0"/>
              </a:effectLst>
            </c:spPr>
          </c:marker>
          <c:xVal>
            <c:numRef>
              <c:f>Sheet1!$A$3:$A$30</c:f>
              <c:numCache>
                <c:formatCode>General</c:formatCode>
                <c:ptCount val="28"/>
                <c:pt idx="0">
                  <c:v>200</c:v>
                </c:pt>
                <c:pt idx="1">
                  <c:v>220</c:v>
                </c:pt>
                <c:pt idx="2">
                  <c:v>240</c:v>
                </c:pt>
                <c:pt idx="3">
                  <c:v>260</c:v>
                </c:pt>
                <c:pt idx="4">
                  <c:v>280</c:v>
                </c:pt>
                <c:pt idx="5">
                  <c:v>300</c:v>
                </c:pt>
                <c:pt idx="6">
                  <c:v>320</c:v>
                </c:pt>
                <c:pt idx="7">
                  <c:v>340</c:v>
                </c:pt>
                <c:pt idx="8">
                  <c:v>360</c:v>
                </c:pt>
                <c:pt idx="9">
                  <c:v>380</c:v>
                </c:pt>
                <c:pt idx="10">
                  <c:v>400</c:v>
                </c:pt>
                <c:pt idx="11">
                  <c:v>420</c:v>
                </c:pt>
                <c:pt idx="12">
                  <c:v>440</c:v>
                </c:pt>
                <c:pt idx="13">
                  <c:v>460</c:v>
                </c:pt>
                <c:pt idx="14">
                  <c:v>480</c:v>
                </c:pt>
                <c:pt idx="15">
                  <c:v>500</c:v>
                </c:pt>
                <c:pt idx="16">
                  <c:v>520</c:v>
                </c:pt>
                <c:pt idx="17">
                  <c:v>540</c:v>
                </c:pt>
                <c:pt idx="18">
                  <c:v>560</c:v>
                </c:pt>
                <c:pt idx="19">
                  <c:v>580</c:v>
                </c:pt>
                <c:pt idx="20">
                  <c:v>600</c:v>
                </c:pt>
                <c:pt idx="21">
                  <c:v>620</c:v>
                </c:pt>
                <c:pt idx="22">
                  <c:v>640</c:v>
                </c:pt>
                <c:pt idx="23">
                  <c:v>660</c:v>
                </c:pt>
                <c:pt idx="24">
                  <c:v>680</c:v>
                </c:pt>
                <c:pt idx="25">
                  <c:v>700</c:v>
                </c:pt>
                <c:pt idx="26">
                  <c:v>720</c:v>
                </c:pt>
                <c:pt idx="27">
                  <c:v>740</c:v>
                </c:pt>
              </c:numCache>
            </c:numRef>
          </c:xVal>
          <c:yVal>
            <c:numRef>
              <c:f>Sheet1!$S$3:$S$31</c:f>
              <c:numCache>
                <c:formatCode>0.000</c:formatCode>
                <c:ptCount val="29"/>
                <c:pt idx="0">
                  <c:v>1.3575084573565227E-5</c:v>
                </c:pt>
                <c:pt idx="1">
                  <c:v>5.2495751597368698E-5</c:v>
                </c:pt>
                <c:pt idx="2">
                  <c:v>1.8127112853635205E-4</c:v>
                </c:pt>
                <c:pt idx="3">
                  <c:v>5.6539189583408578E-4</c:v>
                </c:pt>
                <c:pt idx="4">
                  <c:v>1.6101075432479422E-3</c:v>
                </c:pt>
                <c:pt idx="5">
                  <c:v>4.223490766345984E-3</c:v>
                </c:pt>
                <c:pt idx="6">
                  <c:v>1.028639932765075E-2</c:v>
                </c:pt>
                <c:pt idx="7">
                  <c:v>2.3386414187479831E-2</c:v>
                </c:pt>
                <c:pt idx="8">
                  <c:v>4.9949224733897291E-2</c:v>
                </c:pt>
                <c:pt idx="9">
                  <c:v>0.10155637734492251</c:v>
                </c:pt>
                <c:pt idx="10">
                  <c:v>0.19758479604209839</c:v>
                </c:pt>
                <c:pt idx="11">
                  <c:v>0.36640058901669886</c:v>
                </c:pt>
                <c:pt idx="12">
                  <c:v>0.64853029951446983</c:v>
                </c:pt>
                <c:pt idx="13">
                  <c:v>1.0987507158024279</c:v>
                </c:pt>
                <c:pt idx="14">
                  <c:v>1.7861186998448104</c:v>
                </c:pt>
                <c:pt idx="15">
                  <c:v>2.7858095627543582</c:v>
                </c:pt>
                <c:pt idx="16">
                  <c:v>4.1631844246583283</c:v>
                </c:pt>
                <c:pt idx="17">
                  <c:v>5.9653870471133894</c:v>
                </c:pt>
                <c:pt idx="18">
                  <c:v>8.1591013235674676</c:v>
                </c:pt>
                <c:pt idx="19">
                  <c:v>10.60136979684467</c:v>
                </c:pt>
                <c:pt idx="20">
                  <c:v>14.87542705289091</c:v>
                </c:pt>
                <c:pt idx="21">
                  <c:v>19.246791636823104</c:v>
                </c:pt>
                <c:pt idx="22">
                  <c:v>22.748454422500167</c:v>
                </c:pt>
                <c:pt idx="23">
                  <c:v>25.776922097032198</c:v>
                </c:pt>
                <c:pt idx="24">
                  <c:v>27.895099704870752</c:v>
                </c:pt>
                <c:pt idx="25">
                  <c:v>28.29399272813497</c:v>
                </c:pt>
                <c:pt idx="26">
                  <c:v>26.284584698272749</c:v>
                </c:pt>
                <c:pt idx="27">
                  <c:v>20.52256711941471</c:v>
                </c:pt>
                <c:pt idx="28">
                  <c:v>10.477620300978666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B2-AC47-BCDA-0F470E2717E5}"/>
            </c:ext>
          </c:extLst>
        </c:ser>
        <c:ser>
          <c:idx val="2"/>
          <c:order val="2"/>
          <c:tx>
            <c:v>Fe-Mn-C</c:v>
          </c:tx>
          <c:spPr>
            <a:ln w="3175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Sheet1!$A$3:$A$31</c:f>
              <c:numCache>
                <c:formatCode>General</c:formatCode>
                <c:ptCount val="29"/>
                <c:pt idx="0">
                  <c:v>200</c:v>
                </c:pt>
                <c:pt idx="1">
                  <c:v>220</c:v>
                </c:pt>
                <c:pt idx="2">
                  <c:v>240</c:v>
                </c:pt>
                <c:pt idx="3">
                  <c:v>260</c:v>
                </c:pt>
                <c:pt idx="4">
                  <c:v>280</c:v>
                </c:pt>
                <c:pt idx="5">
                  <c:v>300</c:v>
                </c:pt>
                <c:pt idx="6">
                  <c:v>320</c:v>
                </c:pt>
                <c:pt idx="7">
                  <c:v>340</c:v>
                </c:pt>
                <c:pt idx="8">
                  <c:v>360</c:v>
                </c:pt>
                <c:pt idx="9">
                  <c:v>380</c:v>
                </c:pt>
                <c:pt idx="10">
                  <c:v>400</c:v>
                </c:pt>
                <c:pt idx="11">
                  <c:v>420</c:v>
                </c:pt>
                <c:pt idx="12">
                  <c:v>440</c:v>
                </c:pt>
                <c:pt idx="13">
                  <c:v>460</c:v>
                </c:pt>
                <c:pt idx="14">
                  <c:v>480</c:v>
                </c:pt>
                <c:pt idx="15">
                  <c:v>500</c:v>
                </c:pt>
                <c:pt idx="16">
                  <c:v>520</c:v>
                </c:pt>
                <c:pt idx="17">
                  <c:v>540</c:v>
                </c:pt>
                <c:pt idx="18">
                  <c:v>560</c:v>
                </c:pt>
                <c:pt idx="19">
                  <c:v>580</c:v>
                </c:pt>
                <c:pt idx="20">
                  <c:v>600</c:v>
                </c:pt>
                <c:pt idx="21">
                  <c:v>620</c:v>
                </c:pt>
                <c:pt idx="22">
                  <c:v>640</c:v>
                </c:pt>
                <c:pt idx="23">
                  <c:v>660</c:v>
                </c:pt>
                <c:pt idx="24">
                  <c:v>680</c:v>
                </c:pt>
                <c:pt idx="25">
                  <c:v>700</c:v>
                </c:pt>
                <c:pt idx="26">
                  <c:v>720</c:v>
                </c:pt>
                <c:pt idx="27">
                  <c:v>740</c:v>
                </c:pt>
                <c:pt idx="28">
                  <c:v>760</c:v>
                </c:pt>
              </c:numCache>
            </c:numRef>
          </c:xVal>
          <c:yVal>
            <c:numRef>
              <c:f>Sheet1!$W$3:$W$30</c:f>
              <c:numCache>
                <c:formatCode>0.000</c:formatCode>
                <c:ptCount val="28"/>
                <c:pt idx="0">
                  <c:v>1.3532290961949784E-5</c:v>
                </c:pt>
                <c:pt idx="1">
                  <c:v>5.2321732531300073E-5</c:v>
                </c:pt>
                <c:pt idx="2">
                  <c:v>1.805674362671892E-4</c:v>
                </c:pt>
                <c:pt idx="3">
                  <c:v>5.6307091104002146E-4</c:v>
                </c:pt>
                <c:pt idx="4">
                  <c:v>1.6030948797320541E-3</c:v>
                </c:pt>
                <c:pt idx="5">
                  <c:v>4.2039012915484619E-3</c:v>
                </c:pt>
                <c:pt idx="6">
                  <c:v>1.0230300967410714E-2</c:v>
                </c:pt>
                <c:pt idx="7">
                  <c:v>2.3249360081959172E-2</c:v>
                </c:pt>
                <c:pt idx="8">
                  <c:v>4.9604350915251276E-2</c:v>
                </c:pt>
                <c:pt idx="9">
                  <c:v>0.10080131134235804</c:v>
                </c:pt>
                <c:pt idx="10">
                  <c:v>0.19600832160559231</c:v>
                </c:pt>
                <c:pt idx="11">
                  <c:v>0.36298610324091601</c:v>
                </c:pt>
                <c:pt idx="12">
                  <c:v>0.64196929259331181</c:v>
                </c:pt>
                <c:pt idx="13">
                  <c:v>1.0865943249041883</c:v>
                </c:pt>
                <c:pt idx="14">
                  <c:v>1.7643367644808496</c:v>
                </c:pt>
                <c:pt idx="15">
                  <c:v>2.7450558178446807</c:v>
                </c:pt>
                <c:pt idx="16">
                  <c:v>4.0943714589614961</c:v>
                </c:pt>
                <c:pt idx="17">
                  <c:v>5.8522225231844089</c:v>
                </c:pt>
                <c:pt idx="18">
                  <c:v>7.9774997042829758</c:v>
                </c:pt>
                <c:pt idx="19">
                  <c:v>10.296148017664882</c:v>
                </c:pt>
                <c:pt idx="20">
                  <c:v>14.406661504848765</c:v>
                </c:pt>
                <c:pt idx="21">
                  <c:v>18.493860912644212</c:v>
                </c:pt>
                <c:pt idx="22">
                  <c:v>21.635380199992515</c:v>
                </c:pt>
                <c:pt idx="23">
                  <c:v>24.159546592904686</c:v>
                </c:pt>
                <c:pt idx="24">
                  <c:v>25.582552579078357</c:v>
                </c:pt>
                <c:pt idx="25">
                  <c:v>25.03713025583167</c:v>
                </c:pt>
                <c:pt idx="26">
                  <c:v>21.479875667405686</c:v>
                </c:pt>
                <c:pt idx="27">
                  <c:v>13.939856911300557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B2-AC47-BCDA-0F470E2717E5}"/>
            </c:ext>
          </c:extLst>
        </c:ser>
        <c:ser>
          <c:idx val="3"/>
          <c:order val="3"/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Sheet1!$H$35:$H$36</c:f>
              <c:numCache>
                <c:formatCode>General</c:formatCode>
                <c:ptCount val="2"/>
                <c:pt idx="0">
                  <c:v>400</c:v>
                </c:pt>
                <c:pt idx="1">
                  <c:v>700</c:v>
                </c:pt>
              </c:numCache>
            </c:numRef>
          </c:xVal>
          <c:yVal>
            <c:numRef>
              <c:f>Sheet1!$G$35:$G$36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2-AC47-BCDA-0F470E27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54415"/>
        <c:axId val="618556047"/>
      </c:scatterChart>
      <c:valAx>
        <c:axId val="618554415"/>
        <c:scaling>
          <c:orientation val="minMax"/>
          <c:max val="800"/>
          <c:min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/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56047"/>
        <c:crossesAt val="0"/>
        <c:crossBetween val="midCat"/>
        <c:majorUnit val="100"/>
      </c:valAx>
      <c:valAx>
        <c:axId val="618556047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</a:t>
                </a:r>
                <a:r>
                  <a:rPr lang="en-GB" baseline="0"/>
                  <a:t> moved by interface / µm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"/>
              <c:y val="4.27933130620449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54415"/>
        <c:crosses val="autoZero"/>
        <c:crossBetween val="midCat"/>
        <c:majorUnit val="2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4</xdr:row>
      <xdr:rowOff>174504</xdr:rowOff>
    </xdr:from>
    <xdr:to>
      <xdr:col>10</xdr:col>
      <xdr:colOff>342900</xdr:colOff>
      <xdr:row>31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3B468A-1EDA-5449-8F89-9EE001A74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546100</xdr:colOff>
      <xdr:row>10</xdr:row>
      <xdr:rowOff>0</xdr:rowOff>
    </xdr:from>
    <xdr:ext cx="430118" cy="4054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B552463-4457-E742-AFDE-66820A9820C0}"/>
            </a:ext>
          </a:extLst>
        </xdr:cNvPr>
        <xdr:cNvSpPr txBox="1"/>
      </xdr:nvSpPr>
      <xdr:spPr>
        <a:xfrm>
          <a:off x="6976593" y="2012324"/>
          <a:ext cx="43011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rgbClr val="FF0000"/>
              </a:solidFill>
            </a:rPr>
            <a:t>Fe</a:t>
          </a:r>
        </a:p>
      </xdr:txBody>
    </xdr:sp>
    <xdr:clientData/>
  </xdr:oneCellAnchor>
  <xdr:oneCellAnchor>
    <xdr:from>
      <xdr:col>7</xdr:col>
      <xdr:colOff>813744</xdr:colOff>
      <xdr:row>16</xdr:row>
      <xdr:rowOff>151716</xdr:rowOff>
    </xdr:from>
    <xdr:ext cx="1697965" cy="40543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53EA5C4-A336-B44D-88EB-924F4DAB0A8C}"/>
            </a:ext>
          </a:extLst>
        </xdr:cNvPr>
        <xdr:cNvSpPr txBox="1"/>
      </xdr:nvSpPr>
      <xdr:spPr>
        <a:xfrm>
          <a:off x="7241301" y="3409121"/>
          <a:ext cx="16979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/>
            <a:t>Fe-1.5Mn wt%</a:t>
          </a:r>
        </a:p>
      </xdr:txBody>
    </xdr:sp>
    <xdr:clientData/>
  </xdr:oneCellAnchor>
  <xdr:oneCellAnchor>
    <xdr:from>
      <xdr:col>7</xdr:col>
      <xdr:colOff>645947</xdr:colOff>
      <xdr:row>22</xdr:row>
      <xdr:rowOff>109574</xdr:rowOff>
    </xdr:from>
    <xdr:ext cx="1727461" cy="40543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51928FA-9D1A-0C4E-AEC7-E6AAB42ECDE9}"/>
            </a:ext>
          </a:extLst>
        </xdr:cNvPr>
        <xdr:cNvSpPr txBox="1"/>
      </xdr:nvSpPr>
      <xdr:spPr>
        <a:xfrm>
          <a:off x="7073504" y="4588505"/>
          <a:ext cx="17274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rgbClr val="00B050"/>
              </a:solidFill>
            </a:rPr>
            <a:t>Fe-0.2C-1.5Mn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F010-255F-0B4B-836B-DB927448FB51}">
  <dimension ref="A1:W36"/>
  <sheetViews>
    <sheetView tabSelected="1" zoomScale="131" zoomScaleNormal="131" workbookViewId="0">
      <selection activeCell="D5" sqref="D5:K32"/>
    </sheetView>
  </sheetViews>
  <sheetFormatPr baseColWidth="10" defaultRowHeight="16" x14ac:dyDescent="0.2"/>
  <cols>
    <col min="1" max="1" width="11" bestFit="1" customWidth="1"/>
    <col min="2" max="2" width="13.83203125" customWidth="1"/>
    <col min="3" max="3" width="14.83203125" customWidth="1"/>
    <col min="5" max="5" width="12.1640625" bestFit="1" customWidth="1"/>
    <col min="12" max="12" width="12.33203125" bestFit="1" customWidth="1"/>
    <col min="13" max="13" width="11" bestFit="1" customWidth="1"/>
    <col min="14" max="14" width="12.33203125" bestFit="1" customWidth="1"/>
    <col min="15" max="15" width="12.1640625" style="2" bestFit="1" customWidth="1"/>
    <col min="17" max="17" width="11" bestFit="1" customWidth="1"/>
    <col min="18" max="18" width="12.33203125" bestFit="1" customWidth="1"/>
    <col min="19" max="19" width="12.1640625" style="2" bestFit="1" customWidth="1"/>
    <col min="22" max="23" width="12.1640625" bestFit="1" customWidth="1"/>
  </cols>
  <sheetData>
    <row r="1" spans="1:23" x14ac:dyDescent="0.2">
      <c r="M1" t="s">
        <v>8</v>
      </c>
      <c r="Q1" t="s">
        <v>10</v>
      </c>
      <c r="U1" t="s">
        <v>9</v>
      </c>
    </row>
    <row r="2" spans="1:23" x14ac:dyDescent="0.2">
      <c r="A2" t="s">
        <v>1</v>
      </c>
      <c r="B2" t="s">
        <v>3</v>
      </c>
      <c r="C2" t="s">
        <v>2</v>
      </c>
      <c r="D2" t="s">
        <v>0</v>
      </c>
      <c r="K2" t="s">
        <v>5</v>
      </c>
      <c r="L2" t="s">
        <v>6</v>
      </c>
      <c r="M2" t="s">
        <v>7</v>
      </c>
      <c r="O2" s="2" t="s">
        <v>11</v>
      </c>
    </row>
    <row r="3" spans="1:23" x14ac:dyDescent="0.2">
      <c r="A3">
        <v>200</v>
      </c>
      <c r="B3">
        <f>0.00007*EXP(-240000/(8.3143*(A3+273)))</f>
        <v>2.1941327635673738E-31</v>
      </c>
      <c r="C3">
        <f>SQRT(B3*$D$3)</f>
        <v>2.810494253479723E-14</v>
      </c>
      <c r="D3">
        <v>3600</v>
      </c>
      <c r="E3" s="2">
        <f>C3*1000000</f>
        <v>2.8104942534797231E-8</v>
      </c>
      <c r="G3" t="s">
        <v>4</v>
      </c>
      <c r="K3">
        <v>15</v>
      </c>
      <c r="L3">
        <f>$K$3*EXP(-140000/(8.3143*(A3+273)))</f>
        <v>5.1942250478601731E-15</v>
      </c>
      <c r="M3">
        <v>3273</v>
      </c>
      <c r="N3">
        <f>M3*L3/(8.3143*(A3+273))</f>
        <v>4.3229472474488217E-15</v>
      </c>
      <c r="O3" s="2">
        <f>N3*$D$3*1000000</f>
        <v>1.5562610090815759E-5</v>
      </c>
      <c r="Q3">
        <v>2855</v>
      </c>
      <c r="R3">
        <f>L3*Q3/(8.3143*(A3+273))</f>
        <v>3.7708568259903412E-15</v>
      </c>
      <c r="S3" s="2">
        <f>R3*$D$3*1000000</f>
        <v>1.3575084573565227E-5</v>
      </c>
      <c r="U3">
        <v>2846</v>
      </c>
      <c r="V3">
        <f>L3*U3/(8.3143*(A3+273))</f>
        <v>3.7589697116527177E-15</v>
      </c>
      <c r="W3" s="2">
        <f>V3*$D$3*1000000</f>
        <v>1.3532290961949784E-5</v>
      </c>
    </row>
    <row r="4" spans="1:23" x14ac:dyDescent="0.2">
      <c r="A4">
        <v>220</v>
      </c>
      <c r="B4">
        <f t="shared" ref="B4:B33" si="0">0.00007*EXP(-240000/(8.3143*(A4+273)))</f>
        <v>2.6089706659864736E-30</v>
      </c>
      <c r="C4">
        <f t="shared" ref="C4:C33" si="1">SQRT(B4*$D$3)</f>
        <v>9.6913850390701666E-14</v>
      </c>
      <c r="E4" s="2">
        <f t="shared" ref="E4:E33" si="2">C4*1000000</f>
        <v>9.6913850390701665E-8</v>
      </c>
      <c r="L4">
        <f>$K$3*EXP(-140000/(8.3143*(A4+273)))</f>
        <v>2.2015291156175488E-14</v>
      </c>
      <c r="M4">
        <v>3135</v>
      </c>
      <c r="N4">
        <f t="shared" ref="N4:N19" si="3">M4*L4/(8.3143*(A4+273))</f>
        <v>1.6837955929788302E-14</v>
      </c>
      <c r="O4" s="2">
        <f t="shared" ref="O4:O33" si="4">N4*$D$3*1000000</f>
        <v>6.0616641347237881E-5</v>
      </c>
      <c r="Q4">
        <v>2715</v>
      </c>
      <c r="R4">
        <f t="shared" ref="R4:R33" si="5">L4*Q4/(8.3143*(A4+273))</f>
        <v>1.4582153221491304E-14</v>
      </c>
      <c r="S4" s="2">
        <f t="shared" ref="S4:S31" si="6">R4*$D$3*1000000</f>
        <v>5.2495751597368698E-5</v>
      </c>
      <c r="U4">
        <v>2706</v>
      </c>
      <c r="V4">
        <f t="shared" ref="V4:V30" si="7">L4*U4/(8.3143*(A4+273))</f>
        <v>1.4533814592027797E-14</v>
      </c>
      <c r="W4" s="2">
        <f t="shared" ref="W4:W30" si="8">V4*$D$3*1000000</f>
        <v>5.2321732531300073E-5</v>
      </c>
    </row>
    <row r="5" spans="1:23" x14ac:dyDescent="0.2">
      <c r="A5">
        <v>240</v>
      </c>
      <c r="B5">
        <f t="shared" si="0"/>
        <v>2.557636032283936E-29</v>
      </c>
      <c r="C5">
        <f t="shared" si="1"/>
        <v>3.0343845695992739E-13</v>
      </c>
      <c r="E5" s="2">
        <f t="shared" si="2"/>
        <v>3.0343845695992738E-7</v>
      </c>
      <c r="L5">
        <f>$K$3*EXP(-140000/(8.3143*(A5+273)))</f>
        <v>8.3372598027385604E-14</v>
      </c>
      <c r="M5">
        <v>2995</v>
      </c>
      <c r="N5">
        <f t="shared" si="3"/>
        <v>5.8543287392854375E-14</v>
      </c>
      <c r="O5" s="2">
        <f t="shared" si="4"/>
        <v>2.1075583461427575E-4</v>
      </c>
      <c r="Q5">
        <v>2576</v>
      </c>
      <c r="R5">
        <f t="shared" si="5"/>
        <v>5.035309126009779E-14</v>
      </c>
      <c r="S5" s="2">
        <f t="shared" si="6"/>
        <v>1.8127112853635205E-4</v>
      </c>
      <c r="U5">
        <v>2566</v>
      </c>
      <c r="V5">
        <f t="shared" si="7"/>
        <v>5.0157621185330333E-14</v>
      </c>
      <c r="W5" s="2">
        <f t="shared" si="8"/>
        <v>1.805674362671892E-4</v>
      </c>
    </row>
    <row r="6" spans="1:23" x14ac:dyDescent="0.2">
      <c r="A6">
        <v>260</v>
      </c>
      <c r="B6">
        <f t="shared" si="0"/>
        <v>2.1125600943926249E-28</v>
      </c>
      <c r="C6">
        <f t="shared" si="1"/>
        <v>8.7207891499642678E-13</v>
      </c>
      <c r="E6" s="2">
        <f t="shared" si="2"/>
        <v>8.7207891499642673E-7</v>
      </c>
      <c r="L6">
        <f>$K$3*EXP(-140000/(8.3143*(A6+273)))</f>
        <v>2.8570819290175947E-13</v>
      </c>
      <c r="M6">
        <v>2855</v>
      </c>
      <c r="N6">
        <f t="shared" si="3"/>
        <v>1.8406698852927327E-13</v>
      </c>
      <c r="O6" s="2">
        <f t="shared" si="4"/>
        <v>6.6264115870538374E-4</v>
      </c>
      <c r="Q6">
        <v>2436</v>
      </c>
      <c r="R6">
        <f t="shared" si="5"/>
        <v>1.5705330439835717E-13</v>
      </c>
      <c r="S6" s="2">
        <f t="shared" si="6"/>
        <v>5.6539189583408578E-4</v>
      </c>
      <c r="U6">
        <v>2426</v>
      </c>
      <c r="V6">
        <f t="shared" si="7"/>
        <v>1.5640858640000595E-13</v>
      </c>
      <c r="W6" s="2">
        <f t="shared" si="8"/>
        <v>5.6307091104002146E-4</v>
      </c>
    </row>
    <row r="7" spans="1:23" x14ac:dyDescent="0.2">
      <c r="A7">
        <v>280</v>
      </c>
      <c r="B7">
        <f t="shared" si="0"/>
        <v>1.4977951989618062E-27</v>
      </c>
      <c r="C7">
        <f t="shared" si="1"/>
        <v>2.3220815481508186E-12</v>
      </c>
      <c r="E7" s="2">
        <f t="shared" si="2"/>
        <v>2.3220815481508186E-6</v>
      </c>
      <c r="L7">
        <f>$K$3*EXP(-140000/(8.3143*(A7+273)))</f>
        <v>8.956355475942437E-13</v>
      </c>
      <c r="M7">
        <v>2715</v>
      </c>
      <c r="N7">
        <f t="shared" si="3"/>
        <v>5.2887170682323891E-13</v>
      </c>
      <c r="O7" s="2">
        <f t="shared" si="4"/>
        <v>1.9039381445636601E-3</v>
      </c>
      <c r="Q7">
        <v>2296</v>
      </c>
      <c r="R7">
        <f t="shared" si="5"/>
        <v>4.4725209534665062E-13</v>
      </c>
      <c r="S7" s="2">
        <f t="shared" si="6"/>
        <v>1.6101075432479422E-3</v>
      </c>
      <c r="U7">
        <v>2286</v>
      </c>
      <c r="V7">
        <f t="shared" si="7"/>
        <v>4.4530413325890393E-13</v>
      </c>
      <c r="W7" s="2">
        <f t="shared" si="8"/>
        <v>1.6030948797320541E-3</v>
      </c>
    </row>
    <row r="8" spans="1:23" x14ac:dyDescent="0.2">
      <c r="A8">
        <v>300</v>
      </c>
      <c r="B8">
        <f t="shared" si="0"/>
        <v>9.2621980027969316E-27</v>
      </c>
      <c r="C8">
        <f t="shared" si="1"/>
        <v>5.7744188287713382E-12</v>
      </c>
      <c r="E8" s="2">
        <f t="shared" si="2"/>
        <v>5.7744188287713381E-6</v>
      </c>
      <c r="L8">
        <f>$K$3*EXP(-140000/(8.3143*(A8+273)))</f>
        <v>2.5923915940856563E-12</v>
      </c>
      <c r="M8">
        <v>2575</v>
      </c>
      <c r="N8">
        <f t="shared" si="3"/>
        <v>1.401191600100612E-12</v>
      </c>
      <c r="O8" s="2">
        <f t="shared" si="4"/>
        <v>5.0442897603622033E-3</v>
      </c>
      <c r="Q8">
        <v>2156</v>
      </c>
      <c r="R8">
        <f t="shared" si="5"/>
        <v>1.1731918795405511E-12</v>
      </c>
      <c r="S8" s="2">
        <f t="shared" si="6"/>
        <v>4.223490766345984E-3</v>
      </c>
      <c r="U8">
        <v>2146</v>
      </c>
      <c r="V8">
        <f t="shared" si="7"/>
        <v>1.1677503587634615E-12</v>
      </c>
      <c r="W8" s="2">
        <f t="shared" si="8"/>
        <v>4.2039012915484619E-3</v>
      </c>
    </row>
    <row r="9" spans="1:23" x14ac:dyDescent="0.2">
      <c r="A9">
        <v>320</v>
      </c>
      <c r="B9">
        <f t="shared" si="0"/>
        <v>5.0652655920093088E-26</v>
      </c>
      <c r="C9">
        <f t="shared" si="1"/>
        <v>1.3503686952545038E-11</v>
      </c>
      <c r="E9" s="2">
        <f t="shared" si="2"/>
        <v>1.3503686952545039E-5</v>
      </c>
      <c r="L9">
        <f>$K$3*EXP(-140000/(8.3143*(A9+273)))</f>
        <v>6.9845007007688506E-12</v>
      </c>
      <c r="M9">
        <v>2435</v>
      </c>
      <c r="N9">
        <f t="shared" si="3"/>
        <v>3.4494825046589516E-12</v>
      </c>
      <c r="O9" s="2">
        <f t="shared" si="4"/>
        <v>1.2418137016772227E-2</v>
      </c>
      <c r="Q9">
        <v>2017</v>
      </c>
      <c r="R9">
        <f t="shared" si="5"/>
        <v>2.857333146569653E-12</v>
      </c>
      <c r="S9" s="2">
        <f t="shared" si="6"/>
        <v>1.028639932765075E-2</v>
      </c>
      <c r="U9">
        <v>2006</v>
      </c>
      <c r="V9">
        <f t="shared" si="7"/>
        <v>2.8417502687251979E-12</v>
      </c>
      <c r="W9" s="2">
        <f t="shared" si="8"/>
        <v>1.0230300967410714E-2</v>
      </c>
    </row>
    <row r="10" spans="1:23" x14ac:dyDescent="0.2">
      <c r="A10">
        <v>340</v>
      </c>
      <c r="B10">
        <f t="shared" si="0"/>
        <v>2.4793684712055203E-25</v>
      </c>
      <c r="C10">
        <f t="shared" si="1"/>
        <v>2.9875954371935761E-11</v>
      </c>
      <c r="E10" s="2">
        <f t="shared" si="2"/>
        <v>2.9875954371935759E-5</v>
      </c>
      <c r="L10">
        <f>$K$3*EXP(-140000/(8.3143*(A10+273)))</f>
        <v>1.7639368334902722E-11</v>
      </c>
      <c r="M10">
        <v>2296</v>
      </c>
      <c r="N10">
        <f t="shared" si="3"/>
        <v>7.9463693503897622E-12</v>
      </c>
      <c r="O10" s="2">
        <f t="shared" si="4"/>
        <v>2.8606929661403147E-2</v>
      </c>
      <c r="Q10">
        <v>1877</v>
      </c>
      <c r="R10">
        <f t="shared" si="5"/>
        <v>6.4962261631888418E-12</v>
      </c>
      <c r="S10" s="2">
        <f t="shared" si="6"/>
        <v>2.3386414187479831E-2</v>
      </c>
      <c r="U10">
        <v>1866</v>
      </c>
      <c r="V10">
        <f t="shared" si="7"/>
        <v>6.4581555783219924E-12</v>
      </c>
      <c r="W10" s="2">
        <f t="shared" si="8"/>
        <v>2.3249360081959172E-2</v>
      </c>
    </row>
    <row r="11" spans="1:23" x14ac:dyDescent="0.2">
      <c r="A11">
        <v>360</v>
      </c>
      <c r="B11">
        <f t="shared" si="0"/>
        <v>1.0977274713569867E-24</v>
      </c>
      <c r="C11">
        <f t="shared" si="1"/>
        <v>6.2863494151098152E-11</v>
      </c>
      <c r="E11" s="2">
        <f t="shared" si="2"/>
        <v>6.2863494151098158E-5</v>
      </c>
      <c r="L11">
        <f>$K$3*EXP(-140000/(8.3143*(A11+273)))</f>
        <v>4.2015146275538893E-11</v>
      </c>
      <c r="M11">
        <v>2156</v>
      </c>
      <c r="N11">
        <f t="shared" si="3"/>
        <v>1.7211758171314819E-11</v>
      </c>
      <c r="O11" s="2">
        <f t="shared" si="4"/>
        <v>6.1962329416733353E-2</v>
      </c>
      <c r="Q11">
        <v>1738</v>
      </c>
      <c r="R11">
        <f t="shared" si="5"/>
        <v>1.3874784648304802E-11</v>
      </c>
      <c r="S11" s="2">
        <f t="shared" si="6"/>
        <v>4.9949224733897291E-2</v>
      </c>
      <c r="U11">
        <v>1726</v>
      </c>
      <c r="V11">
        <f t="shared" si="7"/>
        <v>1.3778986365347578E-11</v>
      </c>
      <c r="W11" s="2">
        <f t="shared" si="8"/>
        <v>4.9604350915251276E-2</v>
      </c>
    </row>
    <row r="12" spans="1:23" x14ac:dyDescent="0.2">
      <c r="A12">
        <v>380</v>
      </c>
      <c r="B12">
        <f t="shared" si="0"/>
        <v>4.4367747583841877E-24</v>
      </c>
      <c r="C12">
        <f t="shared" si="1"/>
        <v>1.2638191773423552E-10</v>
      </c>
      <c r="E12" s="2">
        <f t="shared" si="2"/>
        <v>1.2638191773423551E-4</v>
      </c>
      <c r="L12">
        <f>$K$3*EXP(-140000/(8.3143*(A12+273)))</f>
        <v>9.489428143806873E-11</v>
      </c>
      <c r="M12">
        <v>2016</v>
      </c>
      <c r="N12">
        <f t="shared" si="3"/>
        <v>3.5236413453009046E-11</v>
      </c>
      <c r="O12" s="2">
        <f t="shared" si="4"/>
        <v>0.12685108843083256</v>
      </c>
      <c r="Q12">
        <v>1614</v>
      </c>
      <c r="R12">
        <f t="shared" si="5"/>
        <v>2.8210104818034031E-11</v>
      </c>
      <c r="S12" s="2">
        <f t="shared" si="6"/>
        <v>0.10155637734492251</v>
      </c>
      <c r="U12">
        <v>1602</v>
      </c>
      <c r="V12">
        <f t="shared" si="7"/>
        <v>2.800036426176612E-11</v>
      </c>
      <c r="W12" s="2">
        <f t="shared" si="8"/>
        <v>0.10080131134235804</v>
      </c>
    </row>
    <row r="13" spans="1:23" x14ac:dyDescent="0.2">
      <c r="A13">
        <v>400</v>
      </c>
      <c r="B13">
        <f t="shared" si="0"/>
        <v>1.6503967205647338E-23</v>
      </c>
      <c r="C13">
        <f t="shared" si="1"/>
        <v>2.4375045013359551E-10</v>
      </c>
      <c r="E13" s="2">
        <f t="shared" si="2"/>
        <v>2.4375045013359551E-4</v>
      </c>
      <c r="L13">
        <f>$K$3*EXP(-140000/(8.3143*(A13+273)))</f>
        <v>2.0419445340761429E-10</v>
      </c>
      <c r="M13">
        <v>1877</v>
      </c>
      <c r="N13">
        <f t="shared" si="3"/>
        <v>6.8496354567637908E-11</v>
      </c>
      <c r="O13" s="2">
        <f t="shared" si="4"/>
        <v>0.24658687644349647</v>
      </c>
      <c r="Q13">
        <v>1504</v>
      </c>
      <c r="R13">
        <f t="shared" si="5"/>
        <v>5.4884665567249555E-11</v>
      </c>
      <c r="S13" s="2">
        <f t="shared" si="6"/>
        <v>0.19758479604209839</v>
      </c>
      <c r="U13">
        <v>1492</v>
      </c>
      <c r="V13">
        <f t="shared" si="7"/>
        <v>5.4446756001553418E-11</v>
      </c>
      <c r="W13" s="2">
        <f t="shared" si="8"/>
        <v>0.19600832160559231</v>
      </c>
    </row>
    <row r="14" spans="1:23" x14ac:dyDescent="0.2">
      <c r="A14">
        <v>420</v>
      </c>
      <c r="B14">
        <f t="shared" si="0"/>
        <v>5.6908720220988538E-23</v>
      </c>
      <c r="C14">
        <f t="shared" si="1"/>
        <v>4.5262721172677933E-10</v>
      </c>
      <c r="E14" s="2">
        <f t="shared" si="2"/>
        <v>4.5262721172677933E-4</v>
      </c>
      <c r="L14">
        <f>$K$3*EXP(-140000/(8.3143*(A14+273)))</f>
        <v>4.2037645184433422E-10</v>
      </c>
      <c r="M14">
        <v>1737</v>
      </c>
      <c r="N14">
        <f t="shared" si="3"/>
        <v>1.2672995283194066E-10</v>
      </c>
      <c r="O14" s="2">
        <f t="shared" si="4"/>
        <v>0.45622783019498636</v>
      </c>
      <c r="Q14">
        <v>1395</v>
      </c>
      <c r="R14">
        <f t="shared" si="5"/>
        <v>1.0177794139352746E-10</v>
      </c>
      <c r="S14" s="2">
        <f t="shared" si="6"/>
        <v>0.36640058901669886</v>
      </c>
      <c r="U14">
        <v>1382</v>
      </c>
      <c r="V14">
        <f t="shared" si="7"/>
        <v>1.0082947312247667E-10</v>
      </c>
      <c r="W14" s="2">
        <f t="shared" si="8"/>
        <v>0.36298610324091601</v>
      </c>
    </row>
    <row r="15" spans="1:23" x14ac:dyDescent="0.2">
      <c r="A15">
        <v>440</v>
      </c>
      <c r="B15">
        <f t="shared" si="0"/>
        <v>1.8306694467531733E-22</v>
      </c>
      <c r="C15">
        <f t="shared" si="1"/>
        <v>8.1181340271711601E-10</v>
      </c>
      <c r="E15" s="2">
        <f t="shared" si="2"/>
        <v>8.1181340271711604E-4</v>
      </c>
      <c r="L15">
        <f>$K$3*EXP(-140000/(8.3143*(A15+273)))</f>
        <v>8.3107432113651123E-10</v>
      </c>
      <c r="M15">
        <v>1617</v>
      </c>
      <c r="N15">
        <f t="shared" si="3"/>
        <v>2.2669120067334584E-10</v>
      </c>
      <c r="O15" s="2">
        <f t="shared" si="4"/>
        <v>0.81608832242404505</v>
      </c>
      <c r="Q15">
        <v>1285</v>
      </c>
      <c r="R15">
        <f t="shared" si="5"/>
        <v>1.8014730542068608E-10</v>
      </c>
      <c r="S15" s="2">
        <f t="shared" si="6"/>
        <v>0.64853029951446983</v>
      </c>
      <c r="U15">
        <v>1272</v>
      </c>
      <c r="V15">
        <f t="shared" si="7"/>
        <v>1.7832480349814217E-10</v>
      </c>
      <c r="W15" s="2">
        <f t="shared" si="8"/>
        <v>0.64196929259331181</v>
      </c>
    </row>
    <row r="16" spans="1:23" x14ac:dyDescent="0.2">
      <c r="A16">
        <v>460</v>
      </c>
      <c r="B16">
        <f t="shared" si="0"/>
        <v>5.5252304951715357E-22</v>
      </c>
      <c r="C16">
        <f t="shared" si="1"/>
        <v>1.4103485307759046E-9</v>
      </c>
      <c r="E16" s="2">
        <f t="shared" si="2"/>
        <v>1.4103485307759046E-3</v>
      </c>
      <c r="L16">
        <f>$K$3*EXP(-140000/(8.3143*(A16+273)))</f>
        <v>1.5830275354606051E-9</v>
      </c>
      <c r="M16">
        <v>1507</v>
      </c>
      <c r="N16">
        <f t="shared" si="3"/>
        <v>3.9144617700100677E-10</v>
      </c>
      <c r="O16" s="2">
        <f t="shared" si="4"/>
        <v>1.4092062372036245</v>
      </c>
      <c r="Q16">
        <v>1175</v>
      </c>
      <c r="R16">
        <f t="shared" si="5"/>
        <v>3.052085321673411E-10</v>
      </c>
      <c r="S16" s="2">
        <f t="shared" si="6"/>
        <v>1.0987507158024279</v>
      </c>
      <c r="U16">
        <v>1162</v>
      </c>
      <c r="V16">
        <f t="shared" si="7"/>
        <v>3.0183175691783008E-10</v>
      </c>
      <c r="W16" s="2">
        <f t="shared" si="8"/>
        <v>1.0865943249041883</v>
      </c>
    </row>
    <row r="17" spans="1:23" x14ac:dyDescent="0.2">
      <c r="A17">
        <v>480</v>
      </c>
      <c r="B17">
        <f t="shared" si="0"/>
        <v>1.5725579030679326E-21</v>
      </c>
      <c r="C17">
        <f t="shared" si="1"/>
        <v>2.3793294120496551E-9</v>
      </c>
      <c r="E17" s="2">
        <f t="shared" si="2"/>
        <v>2.3793294120496552E-3</v>
      </c>
      <c r="L17">
        <f>$K$3*EXP(-140000/(8.3143*(A17+273)))</f>
        <v>2.9138774259193611E-9</v>
      </c>
      <c r="M17">
        <v>1397</v>
      </c>
      <c r="N17">
        <f t="shared" si="3"/>
        <v>6.5020007913362533E-10</v>
      </c>
      <c r="O17" s="2">
        <f t="shared" si="4"/>
        <v>2.3407202848810513</v>
      </c>
      <c r="Q17">
        <v>1066</v>
      </c>
      <c r="R17">
        <f t="shared" si="5"/>
        <v>4.9614408329022512E-10</v>
      </c>
      <c r="S17" s="2">
        <f t="shared" si="6"/>
        <v>1.7861186998448104</v>
      </c>
      <c r="U17">
        <v>1053</v>
      </c>
      <c r="V17">
        <f t="shared" si="7"/>
        <v>4.9009354568912487E-10</v>
      </c>
      <c r="W17" s="2">
        <f t="shared" si="8"/>
        <v>1.7643367644808496</v>
      </c>
    </row>
    <row r="18" spans="1:23" x14ac:dyDescent="0.2">
      <c r="A18">
        <v>500</v>
      </c>
      <c r="B18">
        <f t="shared" si="0"/>
        <v>4.2399110575741782E-21</v>
      </c>
      <c r="C18">
        <f t="shared" si="1"/>
        <v>3.9068759651756342E-9</v>
      </c>
      <c r="E18" s="2">
        <f t="shared" si="2"/>
        <v>3.9068759651756345E-3</v>
      </c>
      <c r="L18">
        <f>$K$3*EXP(-140000/(8.3143*(A18+273)))</f>
        <v>5.1968738052947323E-9</v>
      </c>
      <c r="M18">
        <v>1288</v>
      </c>
      <c r="N18">
        <f t="shared" si="3"/>
        <v>1.0414845921361931E-9</v>
      </c>
      <c r="O18" s="2">
        <f t="shared" si="4"/>
        <v>3.7493445316902951</v>
      </c>
      <c r="Q18">
        <v>957</v>
      </c>
      <c r="R18">
        <f t="shared" si="5"/>
        <v>7.7383598965398829E-10</v>
      </c>
      <c r="S18" s="2">
        <f t="shared" si="6"/>
        <v>2.7858095627543582</v>
      </c>
      <c r="U18">
        <v>943</v>
      </c>
      <c r="V18">
        <f t="shared" si="7"/>
        <v>7.6251550495685571E-10</v>
      </c>
      <c r="W18" s="2">
        <f t="shared" si="8"/>
        <v>2.7450558178446807</v>
      </c>
    </row>
    <row r="19" spans="1:23" x14ac:dyDescent="0.2">
      <c r="A19">
        <v>520</v>
      </c>
      <c r="B19">
        <f t="shared" si="0"/>
        <v>1.0873747032778878E-20</v>
      </c>
      <c r="C19">
        <f t="shared" si="1"/>
        <v>6.2566356229209926E-9</v>
      </c>
      <c r="E19" s="2">
        <f t="shared" si="2"/>
        <v>6.2566356229209925E-3</v>
      </c>
      <c r="L19">
        <f>$K$3*EXP(-140000/(8.3143*(A19+273)))</f>
        <v>9.0019918863032382E-9</v>
      </c>
      <c r="M19">
        <v>1178</v>
      </c>
      <c r="N19">
        <f t="shared" si="3"/>
        <v>1.6083665395013482E-9</v>
      </c>
      <c r="O19" s="2">
        <f t="shared" si="4"/>
        <v>5.7901195422048541</v>
      </c>
      <c r="Q19">
        <v>847</v>
      </c>
      <c r="R19">
        <f t="shared" si="5"/>
        <v>1.1564401179606467E-9</v>
      </c>
      <c r="S19" s="2">
        <f t="shared" si="6"/>
        <v>4.1631844246583283</v>
      </c>
      <c r="U19">
        <v>833</v>
      </c>
      <c r="V19">
        <f t="shared" si="7"/>
        <v>1.1373254052670823E-9</v>
      </c>
      <c r="W19" s="2">
        <f t="shared" si="8"/>
        <v>4.0943714589614961</v>
      </c>
    </row>
    <row r="20" spans="1:23" x14ac:dyDescent="0.2">
      <c r="A20">
        <v>540</v>
      </c>
      <c r="B20">
        <f>0.00007*EXP(-240000/(8.3143*(A20+273)))</f>
        <v>2.6624263152240983E-20</v>
      </c>
      <c r="C20">
        <f>SQRT(B20*$D$3)</f>
        <v>9.7901658488540184E-9</v>
      </c>
      <c r="E20" s="2">
        <f t="shared" si="2"/>
        <v>9.7901658488540183E-3</v>
      </c>
      <c r="L20">
        <f t="shared" ref="L20:L33" si="9">$K$3*EXP(-140000/(8.3143*(A20+273)))</f>
        <v>1.517735179482365E-8</v>
      </c>
      <c r="M20">
        <v>1069</v>
      </c>
      <c r="N20">
        <f t="shared" ref="N20:N33" si="10">M20*L20/(8.3143*(A20+273))</f>
        <v>2.4002554777793636E-9</v>
      </c>
      <c r="O20" s="2">
        <f t="shared" si="4"/>
        <v>8.6409197200057086</v>
      </c>
      <c r="Q20">
        <v>738</v>
      </c>
      <c r="R20">
        <f t="shared" si="5"/>
        <v>1.657051957531497E-9</v>
      </c>
      <c r="S20" s="2">
        <f t="shared" si="6"/>
        <v>5.9653870471133894</v>
      </c>
      <c r="U20">
        <v>724</v>
      </c>
      <c r="V20">
        <f t="shared" si="7"/>
        <v>1.6256173675512245E-9</v>
      </c>
      <c r="W20" s="2">
        <f t="shared" si="8"/>
        <v>5.8522225231844089</v>
      </c>
    </row>
    <row r="21" spans="1:23" x14ac:dyDescent="0.2">
      <c r="A21">
        <v>560</v>
      </c>
      <c r="B21">
        <f t="shared" si="0"/>
        <v>6.2445533065365562E-20</v>
      </c>
      <c r="C21">
        <f t="shared" si="1"/>
        <v>1.49934625432325E-8</v>
      </c>
      <c r="E21" s="2">
        <f t="shared" si="2"/>
        <v>1.49934625432325E-2</v>
      </c>
      <c r="L21">
        <f t="shared" si="9"/>
        <v>2.4955132061503846E-8</v>
      </c>
      <c r="M21">
        <v>960</v>
      </c>
      <c r="N21">
        <f t="shared" si="10"/>
        <v>3.4590784625617239E-9</v>
      </c>
      <c r="O21" s="2">
        <f t="shared" si="4"/>
        <v>12.452682465222207</v>
      </c>
      <c r="Q21">
        <v>629</v>
      </c>
      <c r="R21">
        <f t="shared" si="5"/>
        <v>2.2664170343242963E-9</v>
      </c>
      <c r="S21" s="2">
        <f t="shared" si="6"/>
        <v>8.1591013235674676</v>
      </c>
      <c r="U21">
        <v>615</v>
      </c>
      <c r="V21">
        <f t="shared" si="7"/>
        <v>2.2159721400786043E-9</v>
      </c>
      <c r="W21" s="2">
        <f t="shared" si="8"/>
        <v>7.9774997042829758</v>
      </c>
    </row>
    <row r="22" spans="1:23" x14ac:dyDescent="0.2">
      <c r="A22">
        <v>580</v>
      </c>
      <c r="B22">
        <f t="shared" si="0"/>
        <v>1.4072269251817892E-19</v>
      </c>
      <c r="C22">
        <f t="shared" si="1"/>
        <v>2.2507814044581143E-8</v>
      </c>
      <c r="E22" s="2">
        <f t="shared" si="2"/>
        <v>2.2507814044581142E-2</v>
      </c>
      <c r="L22">
        <f t="shared" si="9"/>
        <v>4.0086347021393426E-8</v>
      </c>
      <c r="M22">
        <v>850</v>
      </c>
      <c r="N22">
        <f t="shared" si="10"/>
        <v>4.8044168944966781E-9</v>
      </c>
      <c r="O22" s="2">
        <f t="shared" si="4"/>
        <v>17.295900820188042</v>
      </c>
      <c r="Q22">
        <v>521</v>
      </c>
      <c r="R22">
        <f t="shared" si="5"/>
        <v>2.944824943567964E-9</v>
      </c>
      <c r="S22" s="2">
        <f t="shared" si="6"/>
        <v>10.60136979684467</v>
      </c>
      <c r="U22">
        <v>506</v>
      </c>
      <c r="V22">
        <f t="shared" si="7"/>
        <v>2.8600411160180224E-9</v>
      </c>
      <c r="W22" s="2">
        <f t="shared" si="8"/>
        <v>10.296148017664882</v>
      </c>
    </row>
    <row r="23" spans="1:23" s="1" customFormat="1" x14ac:dyDescent="0.2">
      <c r="A23" s="1">
        <v>600</v>
      </c>
      <c r="B23" s="1">
        <f t="shared" si="0"/>
        <v>3.0553366589450208E-19</v>
      </c>
      <c r="C23" s="1">
        <f t="shared" si="1"/>
        <v>3.3165059885671965E-8</v>
      </c>
      <c r="E23" s="2">
        <f t="shared" si="2"/>
        <v>3.3165059885671963E-2</v>
      </c>
      <c r="L23" s="1">
        <f t="shared" si="9"/>
        <v>6.300889457007E-8</v>
      </c>
      <c r="M23" s="1">
        <v>741</v>
      </c>
      <c r="N23" s="1">
        <f t="shared" si="10"/>
        <v>6.4325050203560974E-9</v>
      </c>
      <c r="O23" s="2">
        <f t="shared" si="4"/>
        <v>23.15701807328195</v>
      </c>
      <c r="Q23" s="1">
        <v>412</v>
      </c>
      <c r="R23" s="1">
        <f t="shared" si="5"/>
        <v>3.5765075146919194E-9</v>
      </c>
      <c r="S23" s="2">
        <f>R23*$D$3*1000000+2</f>
        <v>14.87542705289091</v>
      </c>
      <c r="U23" s="1">
        <v>397</v>
      </c>
      <c r="V23" s="1">
        <f t="shared" si="7"/>
        <v>3.4462948624579902E-9</v>
      </c>
      <c r="W23" s="2">
        <f>V23*$D$3*1000000+2</f>
        <v>14.406661504848765</v>
      </c>
    </row>
    <row r="24" spans="1:23" x14ac:dyDescent="0.2">
      <c r="A24">
        <v>620</v>
      </c>
      <c r="B24">
        <f t="shared" si="0"/>
        <v>6.407262037305749E-19</v>
      </c>
      <c r="C24">
        <f t="shared" si="1"/>
        <v>4.8027224919102596E-8</v>
      </c>
      <c r="E24" s="2">
        <f t="shared" si="2"/>
        <v>4.8027224919102593E-2</v>
      </c>
      <c r="L24">
        <f t="shared" si="9"/>
        <v>9.7053161190907532E-8</v>
      </c>
      <c r="M24">
        <v>633</v>
      </c>
      <c r="N24">
        <f t="shared" si="10"/>
        <v>8.2743949375910247E-9</v>
      </c>
      <c r="O24" s="2">
        <f t="shared" si="4"/>
        <v>29.787821775327689</v>
      </c>
      <c r="Q24">
        <v>409</v>
      </c>
      <c r="R24">
        <f t="shared" si="5"/>
        <v>5.3463310102286408E-9</v>
      </c>
      <c r="S24" s="2">
        <f t="shared" si="6"/>
        <v>19.246791636823104</v>
      </c>
      <c r="U24">
        <v>393</v>
      </c>
      <c r="V24">
        <f t="shared" si="7"/>
        <v>5.1371835868456136E-9</v>
      </c>
      <c r="W24" s="2">
        <f t="shared" si="8"/>
        <v>18.493860912644212</v>
      </c>
    </row>
    <row r="25" spans="1:23" x14ac:dyDescent="0.2">
      <c r="A25">
        <v>640</v>
      </c>
      <c r="B25">
        <f t="shared" si="0"/>
        <v>1.3007549848356337E-18</v>
      </c>
      <c r="C25">
        <f t="shared" si="1"/>
        <v>6.843038758773971E-8</v>
      </c>
      <c r="E25" s="2">
        <f t="shared" si="2"/>
        <v>6.8430387587739713E-2</v>
      </c>
      <c r="L25">
        <f t="shared" si="9"/>
        <v>1.4668918986948583E-7</v>
      </c>
      <c r="M25">
        <v>524</v>
      </c>
      <c r="N25">
        <f t="shared" si="10"/>
        <v>1.0125883551979347E-8</v>
      </c>
      <c r="O25" s="2">
        <f t="shared" si="4"/>
        <v>36.453180787125646</v>
      </c>
      <c r="Q25">
        <v>327</v>
      </c>
      <c r="R25">
        <f t="shared" si="5"/>
        <v>6.3190151173611579E-9</v>
      </c>
      <c r="S25" s="2">
        <f t="shared" si="6"/>
        <v>22.748454422500167</v>
      </c>
      <c r="U25">
        <v>311</v>
      </c>
      <c r="V25">
        <f t="shared" si="7"/>
        <v>6.0098278333312538E-9</v>
      </c>
      <c r="W25" s="2">
        <f t="shared" si="8"/>
        <v>21.635380199992515</v>
      </c>
    </row>
    <row r="26" spans="1:23" x14ac:dyDescent="0.2">
      <c r="A26">
        <v>660</v>
      </c>
      <c r="B26">
        <f t="shared" si="0"/>
        <v>2.5617352586473586E-18</v>
      </c>
      <c r="C26">
        <f t="shared" si="1"/>
        <v>9.6032530587975715E-8</v>
      </c>
      <c r="E26" s="2">
        <f t="shared" si="2"/>
        <v>9.6032530587975715E-2</v>
      </c>
      <c r="L26">
        <f t="shared" si="9"/>
        <v>2.1781897619186712E-7</v>
      </c>
      <c r="M26">
        <v>416</v>
      </c>
      <c r="N26">
        <f t="shared" si="10"/>
        <v>1.1681045307587576E-8</v>
      </c>
      <c r="O26" s="2">
        <f>N26*$D$3*1000000 +3</f>
        <v>45.051763107315274</v>
      </c>
      <c r="Q26">
        <v>255</v>
      </c>
      <c r="R26">
        <f t="shared" si="5"/>
        <v>7.1602561380645E-9</v>
      </c>
      <c r="S26" s="2">
        <f t="shared" si="6"/>
        <v>25.776922097032198</v>
      </c>
      <c r="U26">
        <v>239</v>
      </c>
      <c r="V26">
        <f t="shared" si="7"/>
        <v>6.7109851646957461E-9</v>
      </c>
      <c r="W26" s="2">
        <f t="shared" si="8"/>
        <v>24.159546592904686</v>
      </c>
    </row>
    <row r="27" spans="1:23" x14ac:dyDescent="0.2">
      <c r="A27">
        <v>680</v>
      </c>
      <c r="B27">
        <f t="shared" si="0"/>
        <v>4.9036424441741695E-18</v>
      </c>
      <c r="C27">
        <f t="shared" si="1"/>
        <v>1.3286501721306105E-7</v>
      </c>
      <c r="E27" s="2">
        <f t="shared" si="2"/>
        <v>0.13286501721306104</v>
      </c>
      <c r="L27">
        <f t="shared" si="9"/>
        <v>3.1811686929307013E-7</v>
      </c>
      <c r="M27">
        <v>414</v>
      </c>
      <c r="N27">
        <f t="shared" si="10"/>
        <v>1.6621432466632829E-8</v>
      </c>
      <c r="O27" s="2">
        <f t="shared" si="4"/>
        <v>59.837156879878187</v>
      </c>
      <c r="Q27">
        <v>193</v>
      </c>
      <c r="R27">
        <f t="shared" si="5"/>
        <v>7.7486388069085424E-9</v>
      </c>
      <c r="S27" s="2">
        <f t="shared" si="6"/>
        <v>27.895099704870752</v>
      </c>
      <c r="U27">
        <v>177</v>
      </c>
      <c r="V27">
        <f t="shared" si="7"/>
        <v>7.1062646052995436E-9</v>
      </c>
      <c r="W27" s="2">
        <f t="shared" si="8"/>
        <v>25.582552579078357</v>
      </c>
    </row>
    <row r="28" spans="1:23" x14ac:dyDescent="0.2">
      <c r="A28">
        <v>700</v>
      </c>
      <c r="B28">
        <f t="shared" si="0"/>
        <v>9.1392586626684525E-18</v>
      </c>
      <c r="C28">
        <f t="shared" si="1"/>
        <v>1.8138724096696114E-7</v>
      </c>
      <c r="E28" s="2">
        <f t="shared" si="2"/>
        <v>0.18138724096696116</v>
      </c>
      <c r="L28">
        <f t="shared" si="9"/>
        <v>4.5742033504909114E-7</v>
      </c>
      <c r="M28">
        <v>333</v>
      </c>
      <c r="N28">
        <f t="shared" si="10"/>
        <v>1.8828736168003491E-8</v>
      </c>
      <c r="O28" s="2">
        <f t="shared" si="4"/>
        <v>67.783450204812567</v>
      </c>
      <c r="Q28">
        <v>139</v>
      </c>
      <c r="R28">
        <f t="shared" si="5"/>
        <v>7.859442424481937E-9</v>
      </c>
      <c r="S28" s="2">
        <f t="shared" si="6"/>
        <v>28.29399272813497</v>
      </c>
      <c r="U28">
        <v>123</v>
      </c>
      <c r="V28">
        <f t="shared" si="7"/>
        <v>6.9547584043976859E-9</v>
      </c>
      <c r="W28" s="2">
        <f t="shared" si="8"/>
        <v>25.03713025583167</v>
      </c>
    </row>
    <row r="29" spans="1:23" x14ac:dyDescent="0.2">
      <c r="A29">
        <v>720</v>
      </c>
      <c r="B29">
        <f t="shared" si="0"/>
        <v>1.661159033202151E-17</v>
      </c>
      <c r="C29">
        <f t="shared" si="1"/>
        <v>2.4454391261137016E-7</v>
      </c>
      <c r="E29" s="2">
        <f t="shared" si="2"/>
        <v>0.24454391261137015</v>
      </c>
      <c r="L29">
        <f t="shared" si="9"/>
        <v>6.4817251224298423E-7</v>
      </c>
      <c r="M29">
        <v>263</v>
      </c>
      <c r="N29">
        <f t="shared" si="10"/>
        <v>2.0647687501928709E-8</v>
      </c>
      <c r="O29" s="2">
        <f t="shared" si="4"/>
        <v>74.331675006943357</v>
      </c>
      <c r="Q29">
        <v>93</v>
      </c>
      <c r="R29">
        <f t="shared" si="5"/>
        <v>7.3012735272979849E-9</v>
      </c>
      <c r="S29" s="2">
        <f t="shared" si="6"/>
        <v>26.284584698272749</v>
      </c>
      <c r="U29">
        <v>76</v>
      </c>
      <c r="V29">
        <f t="shared" si="7"/>
        <v>5.9666321298349124E-9</v>
      </c>
      <c r="W29" s="2">
        <f t="shared" si="8"/>
        <v>21.479875667405686</v>
      </c>
    </row>
    <row r="30" spans="1:23" x14ac:dyDescent="0.2">
      <c r="A30">
        <v>740</v>
      </c>
      <c r="B30">
        <f t="shared" si="0"/>
        <v>2.9489312925410352E-17</v>
      </c>
      <c r="C30">
        <f t="shared" si="1"/>
        <v>3.2582437989118813E-7</v>
      </c>
      <c r="E30" s="2">
        <f t="shared" si="2"/>
        <v>0.32582437989118812</v>
      </c>
      <c r="L30">
        <f t="shared" si="9"/>
        <v>9.0591708563082844E-7</v>
      </c>
      <c r="M30">
        <v>201</v>
      </c>
      <c r="N30">
        <f t="shared" si="10"/>
        <v>2.1619685487433739E-8</v>
      </c>
      <c r="O30" s="2">
        <f t="shared" si="4"/>
        <v>77.830867754761456</v>
      </c>
      <c r="Q30">
        <v>53</v>
      </c>
      <c r="R30">
        <f t="shared" si="5"/>
        <v>5.7007130887263087E-9</v>
      </c>
      <c r="S30" s="2">
        <f t="shared" si="6"/>
        <v>20.52256711941471</v>
      </c>
      <c r="U30">
        <v>36</v>
      </c>
      <c r="V30">
        <f t="shared" si="7"/>
        <v>3.8721824753612659E-9</v>
      </c>
      <c r="W30" s="2">
        <f t="shared" si="8"/>
        <v>13.939856911300557</v>
      </c>
    </row>
    <row r="31" spans="1:23" x14ac:dyDescent="0.2">
      <c r="A31">
        <v>760</v>
      </c>
      <c r="B31">
        <f t="shared" si="0"/>
        <v>5.1199587505239071E-17</v>
      </c>
      <c r="C31">
        <f t="shared" si="1"/>
        <v>4.2932332223961542E-7</v>
      </c>
      <c r="E31" s="2">
        <f t="shared" si="2"/>
        <v>0.42932332223961545</v>
      </c>
      <c r="L31">
        <f t="shared" si="9"/>
        <v>1.2498450424706248E-6</v>
      </c>
      <c r="M31">
        <v>148</v>
      </c>
      <c r="N31">
        <f t="shared" si="10"/>
        <v>2.1537330618678363E-8</v>
      </c>
      <c r="O31" s="2">
        <f t="shared" si="4"/>
        <v>77.534390227242099</v>
      </c>
      <c r="Q31">
        <v>20</v>
      </c>
      <c r="R31">
        <f t="shared" si="5"/>
        <v>2.9104500836051848E-9</v>
      </c>
      <c r="S31" s="2">
        <f t="shared" si="6"/>
        <v>10.477620300978666</v>
      </c>
    </row>
    <row r="32" spans="1:23" x14ac:dyDescent="0.2">
      <c r="A32">
        <v>780</v>
      </c>
      <c r="B32">
        <f t="shared" si="0"/>
        <v>8.7049561345274673E-17</v>
      </c>
      <c r="C32">
        <f t="shared" si="1"/>
        <v>5.5980212650809823E-7</v>
      </c>
      <c r="E32" s="2">
        <f t="shared" si="2"/>
        <v>0.55980212650809824</v>
      </c>
      <c r="L32">
        <f t="shared" si="9"/>
        <v>1.7033919014706437E-6</v>
      </c>
      <c r="M32">
        <v>102</v>
      </c>
      <c r="N32">
        <f t="shared" si="10"/>
        <v>1.9845437971781187E-8</v>
      </c>
      <c r="O32" s="2">
        <f t="shared" si="4"/>
        <v>71.443576698412272</v>
      </c>
    </row>
    <row r="33" spans="1:15" x14ac:dyDescent="0.2">
      <c r="A33">
        <v>800</v>
      </c>
      <c r="B33">
        <f t="shared" si="0"/>
        <v>1.4510219313916095E-16</v>
      </c>
      <c r="C33">
        <f t="shared" si="1"/>
        <v>7.2275023023239458E-7</v>
      </c>
      <c r="E33" s="2">
        <f t="shared" si="2"/>
        <v>0.7227502302323946</v>
      </c>
      <c r="L33">
        <f t="shared" si="9"/>
        <v>2.294883034853619E-6</v>
      </c>
      <c r="M33">
        <v>63</v>
      </c>
      <c r="N33">
        <f t="shared" si="10"/>
        <v>1.6205994681501535E-8</v>
      </c>
      <c r="O33" s="2">
        <f t="shared" si="4"/>
        <v>58.341580853405524</v>
      </c>
    </row>
    <row r="35" spans="1:15" x14ac:dyDescent="0.2">
      <c r="G35">
        <v>5</v>
      </c>
      <c r="H35">
        <v>400</v>
      </c>
    </row>
    <row r="36" spans="1:15" x14ac:dyDescent="0.2">
      <c r="G36">
        <v>5</v>
      </c>
      <c r="H36">
        <v>700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2022-01-30T12:05:55Z</dcterms:created>
  <dcterms:modified xsi:type="dcterms:W3CDTF">2022-01-30T14:09:43Z</dcterms:modified>
</cp:coreProperties>
</file>